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Khzama\2019\11\"/>
    </mc:Choice>
  </mc:AlternateContent>
  <bookViews>
    <workbookView xWindow="0" yWindow="0" windowWidth="15330" windowHeight="463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244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B565" i="36" s="1"/>
  <c r="D525" i="36"/>
  <c r="B525" i="36" s="1"/>
  <c r="D471" i="36"/>
  <c r="D424" i="36"/>
  <c r="B424" i="36" s="1"/>
  <c r="D366" i="36"/>
  <c r="B366" i="36" s="1"/>
  <c r="D299" i="36"/>
  <c r="B299" i="36" s="1"/>
  <c r="D244" i="36"/>
  <c r="D185" i="36"/>
  <c r="B185" i="36" s="1"/>
  <c r="D129" i="36"/>
  <c r="B129" i="36" s="1"/>
  <c r="D43" i="36"/>
  <c r="B43" i="36" s="1"/>
  <c r="D161" i="39" l="1"/>
  <c r="D162" i="39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566" i="42"/>
  <c r="D569" i="42" s="1"/>
  <c r="D570" i="42" s="1"/>
  <c r="B136" i="29" s="1"/>
  <c r="D118" i="39"/>
  <c r="D119" i="39" s="1"/>
  <c r="D149" i="41"/>
  <c r="D150" i="41" s="1"/>
  <c r="D133" i="43"/>
  <c r="D134" i="43" s="1"/>
  <c r="D197" i="39"/>
  <c r="D227" i="40"/>
  <c r="D228" i="40" s="1"/>
  <c r="D390" i="40"/>
  <c r="D391" i="40" s="1"/>
  <c r="D299" i="40"/>
  <c r="B299" i="40" s="1"/>
  <c r="D424" i="40"/>
  <c r="B424" i="40" s="1"/>
  <c r="D425" i="40" s="1"/>
  <c r="D426" i="40" s="1"/>
  <c r="D605" i="40"/>
  <c r="B605" i="40" s="1"/>
  <c r="D118" i="41"/>
  <c r="D119" i="41" s="1"/>
  <c r="D203" i="42"/>
  <c r="D204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03" i="38" l="1"/>
  <c r="D304" i="38" s="1"/>
  <c r="B89" i="29" s="1"/>
  <c r="D248" i="38"/>
  <c r="D249" i="38" s="1"/>
  <c r="B80" i="29" s="1"/>
  <c r="D198" i="41"/>
  <c r="D199" i="41" s="1"/>
  <c r="D198" i="43"/>
  <c r="D199" i="43" s="1"/>
  <c r="B182" i="29" s="1"/>
  <c r="B11" i="43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<sst xmlns="http://schemas.openxmlformats.org/spreadsheetml/2006/main" count="5780" uniqueCount="590">
  <si>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</si>
  <si>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</si>
  <si>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</si>
  <si>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</si>
  <si>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</si>
  <si>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</si>
  <si>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</si>
  <si>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</si>
  <si>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</si>
  <si>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</si>
  <si>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</si>
  <si>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</si>
  <si>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</si>
  <si>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</si>
  <si>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</si>
  <si>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</si>
  <si>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</si>
  <si>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</si>
  <si>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</si>
  <si>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</si>
  <si>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</si>
  <si>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</si>
  <si>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</si>
  <si>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</si>
  <si>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</si>
  <si>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</si>
  <si>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</si>
  <si>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</si>
  <si>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</si>
  <si>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</si>
  <si>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</si>
  <si>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</si>
  <si>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</si>
  <si>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</si>
  <si>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</si>
  <si>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</si>
  <si>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</si>
  <si>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</si>
  <si>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</si>
  <si>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</si>
  <si>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</si>
  <si>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</si>
  <si>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</si>
  <si>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</si>
  <si>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</si>
  <si>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</si>
  <si>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</si>
  <si>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</si>
  <si>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</si>
  <si>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</si>
  <si>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</si>
  <si>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</si>
  <si>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</si>
  <si>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</si>
  <si>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</si>
  <si>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</si>
  <si>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</si>
  <si>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</si>
  <si>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</si>
  <si>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</si>
  <si>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</si>
  <si>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</si>
  <si>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</si>
  <si>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</si>
  <si>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</si>
  <si>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</si>
  <si>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</si>
  <si>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</si>
  <si>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</si>
  <si>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</si>
  <si>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</si>
  <si>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</si>
  <si>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</si>
  <si>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</si>
  <si>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</si>
  <si>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</si>
  <si>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</si>
  <si>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</si>
  <si>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</si>
  <si>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</si>
  <si>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</si>
  <si>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</si>
  <si>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</si>
  <si>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</si>
  <si>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</si>
  <si>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</si>
  <si>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</si>
  <si>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</si>
  <si>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</si>
  <si>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</si>
  <si>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</si>
  <si>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</si>
  <si>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</si>
  <si>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</si>
  <si>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</si>
  <si>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</si>
  <si>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</si>
  <si>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</si>
  <si>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</si>
  <si>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</si>
  <si>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</si>
  <si>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</si>
  <si>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</si>
  <si>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</si>
  <si>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</si>
  <si>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</si>
  <si>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</si>
  <si>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</si>
  <si>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</si>
  <si>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</si>
  <si>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</si>
  <si>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</si>
  <si>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</si>
  <si>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</si>
  <si>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</si>
  <si>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</si>
  <si>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</si>
  <si>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</si>
  <si>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</si>
  <si>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</si>
  <si>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</si>
  <si>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</si>
  <si>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</si>
  <si>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</si>
  <si>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</si>
  <si>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</si>
  <si>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</si>
  <si>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</si>
  <si>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</si>
  <si>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</si>
  <si>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</si>
  <si>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</si>
  <si>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</si>
  <si>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</si>
  <si>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</si>
  <si>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</si>
  <si>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</si>
  <si>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</si>
  <si>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</si>
  <si>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</si>
  <si>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</si>
  <si>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</si>
  <si>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</si>
  <si>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</si>
  <si>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</si>
  <si>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</si>
  <si>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</si>
  <si>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</si>
  <si>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</si>
  <si>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</si>
  <si>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</si>
  <si>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</si>
  <si>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</si>
  <si>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</si>
  <si>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</si>
  <si>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</si>
  <si>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</si>
  <si>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</si>
  <si>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</si>
  <si>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</si>
  <si>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</si>
  <si>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</si>
  <si>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</si>
  <si>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</si>
  <si>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</si>
  <si>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</si>
  <si>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</si>
  <si>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</si>
  <si>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</si>
  <si>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</si>
  <si>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</si>
  <si>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</si>
  <si>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</si>
  <si>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</si>
  <si>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</si>
  <si>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</si>
  <si>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</si>
  <si>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</si>
  <si>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</si>
  <si>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</si>
  <si>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</si>
  <si>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</si>
  <si>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</si>
  <si>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</si>
  <si>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</si>
  <si>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</si>
  <si>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</si>
  <si>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</si>
  <si>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</si>
  <si>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</si>
  <si>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</si>
  <si>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</si>
  <si>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</si>
  <si>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</si>
  <si>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</si>
  <si>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</si>
  <si>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</si>
  <si>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</si>
  <si>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</si>
  <si>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</si>
  <si>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</si>
  <si>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</si>
  <si>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</si>
  <si>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</si>
  <si>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</si>
  <si>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</si>
  <si>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</si>
  <si>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</si>
  <si>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</si>
  <si>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</si>
  <si>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</si>
  <si>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</si>
  <si>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</si>
  <si>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</si>
  <si>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</si>
  <si>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</si>
  <si>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</si>
  <si>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</si>
  <si>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</si>
  <si>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</si>
  <si>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</si>
  <si>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</si>
  <si>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</si>
  <si>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</si>
  <si>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</si>
  <si>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</si>
  <si>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</si>
  <si>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</si>
  <si>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</si>
  <si>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</si>
  <si>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</si>
  <si>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</si>
  <si>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</si>
  <si>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</si>
  <si>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</si>
  <si>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</si>
  <si>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</si>
  <si>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</si>
  <si>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</si>
  <si>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</si>
  <si>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</si>
  <si>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</si>
  <si>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</si>
  <si>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</si>
  <si>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</si>
  <si>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</si>
  <si>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</si>
  <si>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</si>
  <si>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</si>
  <si>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</si>
  <si>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</si>
  <si>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</si>
  <si>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</si>
  <si>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</si>
  <si>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</si>
  <si>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</si>
  <si>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</si>
  <si>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</si>
  <si>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</si>
  <si>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</si>
  <si>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</si>
  <si>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</si>
  <si>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</si>
  <si>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</si>
  <si>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</si>
  <si>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</si>
  <si>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</si>
  <si>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</si>
  <si>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</si>
  <si>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</si>
  <si>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</si>
  <si>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</si>
  <si>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</si>
  <si>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</si>
  <si>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</si>
  <si>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</si>
  <si>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</si>
  <si>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</si>
  <si>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</si>
  <si>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</si>
  <si>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</si>
  <si>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</si>
  <si>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</si>
  <si>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</si>
  <si>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</si>
  <si>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</si>
  <si>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</si>
  <si>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</si>
  <si>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</si>
  <si>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</si>
  <si>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</si>
  <si>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</si>
  <si>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</si>
  <si>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</si>
  <si>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</si>
  <si>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</si>
  <si>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</si>
  <si>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</si>
  <si>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</si>
  <si>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</si>
  <si>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</si>
  <si>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</si>
  <si>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</si>
  <si>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</si>
  <si>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</si>
  <si>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</si>
  <si>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</si>
  <si>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</si>
  <si>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</si>
  <si>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</si>
  <si>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</si>
  <si>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</si>
  <si>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</si>
  <si>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</si>
  <si>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</si>
  <si>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</si>
  <si>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</si>
  <si>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</si>
  <si>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</si>
  <si>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</si>
  <si>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</si>
  <si>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</si>
  <si>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</si>
  <si>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</si>
  <si>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</si>
  <si>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</si>
  <si>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</si>
  <si>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</si>
  <si>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</si>
  <si>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</si>
  <si>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</si>
  <si>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</si>
  <si>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</si>
  <si>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</si>
  <si>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</si>
  <si>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</si>
  <si>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</si>
  <si>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</si>
  <si>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</si>
  <si>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</si>
  <si>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</si>
  <si>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</si>
  <si>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</si>
  <si>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</si>
  <si>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</si>
  <si>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</si>
  <si>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</si>
  <si>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</si>
  <si>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</si>
  <si>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</si>
  <si>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</si>
  <si>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</si>
  <si>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</si>
  <si>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</si>
  <si>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</si>
  <si>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</si>
  <si>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</si>
  <si>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</si>
  <si>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</si>
  <si>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</si>
  <si>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</si>
  <si>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</si>
  <si>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</si>
  <si>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</si>
  <si>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</si>
  <si>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</si>
  <si>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</si>
  <si>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</si>
  <si>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</si>
  <si>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</si>
  <si>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</si>
  <si>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</si>
  <si>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</si>
  <si>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</si>
  <si>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</si>
  <si>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</si>
  <si>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</si>
  <si>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</si>
  <si>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</si>
  <si>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</si>
  <si>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</si>
  <si>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</si>
  <si>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</si>
  <si>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</si>
  <si>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</si>
  <si>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</si>
  <si>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</si>
  <si>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</si>
  <si>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</si>
  <si>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</si>
  <si>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</si>
  <si>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</si>
  <si>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</si>
  <si>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</si>
  <si>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</si>
  <si>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</si>
  <si>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</si>
  <si>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</si>
  <si>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</si>
  <si>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</si>
  <si>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</si>
  <si>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</si>
  <si>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</si>
  <si>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</si>
  <si>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</si>
  <si>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</si>
  <si>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</si>
  <si>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</si>
  <si>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</si>
  <si>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</si>
  <si>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</si>
  <si>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</si>
  <si>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</si>
  <si>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</si>
  <si>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</si>
  <si>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</si>
  <si>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</si>
  <si>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</si>
  <si>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</si>
  <si>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</si>
  <si>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</si>
  <si>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</si>
  <si>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</si>
  <si>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</si>
  <si>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</si>
  <si>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</si>
  <si>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</si>
  <si>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</si>
  <si>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</si>
  <si>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</si>
  <si>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</si>
  <si>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</si>
  <si>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</si>
  <si>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</si>
  <si>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</si>
  <si>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</si>
  <si>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</si>
  <si>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</si>
  <si>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</si>
  <si>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</si>
  <si>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</si>
  <si>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</si>
  <si>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</si>
  <si>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</si>
  <si>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</si>
  <si>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</si>
  <si>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</si>
  <si>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</si>
  <si>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</si>
  <si>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</si>
  <si>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</si>
  <si>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</si>
  <si>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</si>
  <si>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</si>
  <si>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</si>
  <si>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</si>
  <si>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</si>
  <si>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</si>
  <si>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</si>
  <si>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</si>
  <si>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</si>
  <si>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</si>
  <si>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</si>
  <si>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</si>
  <si>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</si>
  <si>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</si>
  <si>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</si>
  <si>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</si>
  <si>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</si>
  <si>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</si>
  <si>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</si>
  <si>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</si>
  <si>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</si>
  <si>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</si>
  <si>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</si>
  <si>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Khzema</t>
  </si>
  <si>
    <t>Mr Yassine ELLOUMI</t>
  </si>
  <si>
    <t>Des portions de courgette exposées sans étiquette d'identification de la date de conditionnement.</t>
  </si>
  <si>
    <t>Stockage des sacs de sucre sur des palettes en bois ( voir photo)</t>
  </si>
  <si>
    <t>Référentiel non affiché</t>
  </si>
  <si>
    <t>Propreté non satisfaisante au niveau des linéaires ( voir photo)</t>
  </si>
  <si>
    <t>Présence de nourriture, cigarettes et 
des verres de café dans les casiers</t>
  </si>
  <si>
    <t>Toilettes non propre</t>
  </si>
  <si>
    <t>Dir magasin et responsables  rayons</t>
  </si>
  <si>
    <t xml:space="preserve">Affichage du référentiel </t>
  </si>
  <si>
    <t>Etiquetage des courgettes
avant exposition</t>
  </si>
  <si>
    <t xml:space="preserve">Assurer le contrôle et la propreté
des accessoires  </t>
  </si>
  <si>
    <t xml:space="preserve">Respecter les bonnes 
pratiques de stockage  </t>
  </si>
  <si>
    <t xml:space="preserve">Augmenter la fréquence
 de nettoyage des rayons   </t>
  </si>
  <si>
    <t>Affichage</t>
  </si>
  <si>
    <t xml:space="preserve">Le référentiel exige 
La séparation du stockage
 des produits </t>
  </si>
  <si>
    <t>Propreté des meubles non satisfaisantes</t>
  </si>
  <si>
    <t>Assurer le nettoyage</t>
  </si>
  <si>
    <t>Planifier une formation
en 2019 pour le personnel</t>
  </si>
  <si>
    <t>Respecter le port 
de l'intégrité du tenue de travail</t>
  </si>
  <si>
    <t>Absence de suivi et contrôle 
des opérations de nettoyage des casiers</t>
  </si>
  <si>
    <t>changer la poubelle</t>
  </si>
  <si>
    <t xml:space="preserve">Mauvaise étanchéité de la porte </t>
  </si>
  <si>
    <t>Des casiers mal entretenus</t>
  </si>
  <si>
    <t>Absence de DEIV au niveau du rayon FLEG</t>
  </si>
  <si>
    <t>renforcer l'étanchéité</t>
  </si>
  <si>
    <t>Restaurer le plafond pour 
éviter la contamination de l'extérieur</t>
  </si>
  <si>
    <t>Entretien</t>
  </si>
  <si>
    <t>Réparer la cause de cette condensation</t>
  </si>
  <si>
    <t>Remplacer les casiers</t>
  </si>
  <si>
    <t>Accentuer le contrôle</t>
  </si>
  <si>
    <t>Absence de distribiteur papier</t>
  </si>
  <si>
    <t>Absence du référentiel 2019</t>
  </si>
  <si>
    <t>Les aubergines, les pommes de terre et la blette exposées le jour de l'audit (voir photo) n'étaient pas fraîches</t>
  </si>
  <si>
    <t>Assurer le tri rigoureux des 
articles exposés</t>
  </si>
  <si>
    <t>Exposition de paquets et de sacs de dattes sans date de conditionnement.</t>
  </si>
  <si>
    <t>Assurer le contrôle avant ouverture.</t>
  </si>
  <si>
    <t>Les accessoires n'étaient pas propres.</t>
  </si>
  <si>
    <t>Stockage de plusieurs articles contre les murs</t>
  </si>
  <si>
    <t>Prévoir une distance de 50cm du mur pour le stockage dans le réserve</t>
  </si>
  <si>
    <t>Développement de rouille et présence de restes des produits dans quelques élements de rayonnage</t>
  </si>
  <si>
    <t>Prévoir une opération
 d'entretien et de nettoyage des éléments du rayonnage</t>
  </si>
  <si>
    <t>Exposition de 2 paquets de "Caffé espresso" avec un marquage non lisible</t>
  </si>
  <si>
    <t>Renforcer les contrôles</t>
  </si>
  <si>
    <t>La chambre froide englobe plusieurs produits :olives, harissa, yaourt, kiwi et charcuterie. ( voir photo)</t>
  </si>
  <si>
    <t>Assurer un nettoyage apprfondi</t>
  </si>
  <si>
    <t>Des paquets de fromage "fromy" exposés avec une DLC 04/05/2019 correspondant au jour de l'audit</t>
  </si>
  <si>
    <t>Renforcer le contrôle et retirer les produits à J-2</t>
  </si>
  <si>
    <t>Exposition de 2 barquettes de moule demi coquille sans marquage de date</t>
  </si>
  <si>
    <t>Les zones à côté des linéaires glaces et produits surgelés n'étaient pas propres</t>
  </si>
  <si>
    <t>Absence du local poubelle comme le stipule le référentiel</t>
  </si>
  <si>
    <t>Aménager un local</t>
  </si>
  <si>
    <t>Certains casiers n'étaient pas propres et rouillés</t>
  </si>
  <si>
    <t>Entretenir les casiers</t>
  </si>
  <si>
    <t>Renforcer le nettoyage</t>
  </si>
  <si>
    <t>La commande de la poubelle est non fonctionelle</t>
  </si>
  <si>
    <t>Le plafond détruit au niveau des chambres froide de stockage ( voir photo)</t>
  </si>
  <si>
    <t>Présence de rouille</t>
  </si>
  <si>
    <t>Condensation de l'humidité au niveau des meubles d'exposition de yaourt</t>
  </si>
  <si>
    <t>Présence exessive du givre dans le meuble des produits surgelés</t>
  </si>
  <si>
    <t>Dégivrer le meuble</t>
  </si>
  <si>
    <t>Mettre un distributeur à disposition</t>
  </si>
  <si>
    <t>Monter un DEIV dans ce rayon</t>
  </si>
  <si>
    <t>Aucune preuve de formation n'était disponible pour le personnel PFT</t>
  </si>
  <si>
    <t xml:space="preserve">Personne n'était muni de badge </t>
  </si>
  <si>
    <t>Exiger le plan</t>
  </si>
  <si>
    <t xml:space="preserve">Absence du plan d'appâtage </t>
  </si>
  <si>
    <t>M Souheil DRAOUI</t>
  </si>
  <si>
    <t>Le gestionnaire de stock</t>
  </si>
  <si>
    <t>L'autocontrôle du nettoyage n'était pas quotidien.</t>
  </si>
  <si>
    <t>La fraicheur des betteraves n'était pas satisfaisante.</t>
  </si>
  <si>
    <t>Renforcer le triage.</t>
  </si>
  <si>
    <t>Présence d'un morceau de potiron périmé depuis le 10/11/2019.</t>
  </si>
  <si>
    <t>Assurer le contrôle des DLC des produits exposés.</t>
  </si>
  <si>
    <t>Mettre en place une poubelle et utiliser un sac.</t>
  </si>
  <si>
    <t>Assurer l'enregistrement journalier des autocontrôles du nettoyage.</t>
  </si>
  <si>
    <t>Le suivi et l'enregistrement des températures de la chaine du froid n'étaient pas réalisés depuis l'après midi du 10/11/19 (voir photo).</t>
  </si>
  <si>
    <t>Procéder à 'enregistrement quotidien des températures de la chaine du froid.</t>
  </si>
  <si>
    <t>Les étagères de farine, pâtes et semoules n'étaient pas propres le jour de l'audit.</t>
  </si>
  <si>
    <t>Renforcer le nettoyage.</t>
  </si>
  <si>
    <t>Assurer l'enregistrement journalier de ce paramètre.</t>
  </si>
  <si>
    <t>Présence d'un paquet d'œufs "chahia 15 unités" périmé depuis le 12/11/19.</t>
  </si>
  <si>
    <t>Renforcer le contrôle des DLC des produits exposés.</t>
  </si>
  <si>
    <t>Absence de la vérification du thermomètre.</t>
  </si>
  <si>
    <t>Assurer une vérification mensuelle du thermomètre à sonde.</t>
  </si>
  <si>
    <t>L'étiquetage fournisseur de deux mini salami était illisible.</t>
  </si>
  <si>
    <t>Le meuble des produits surgelés n'était pas propre le jour de l'audit (voir photo).</t>
  </si>
  <si>
    <t>Respecter les dates limites de retrait des produits.</t>
  </si>
  <si>
    <t>Certains employés n'ont pas assistés à une formation en bonnes pratiques d'hygiène.</t>
  </si>
  <si>
    <t>Demander la formation.</t>
  </si>
  <si>
    <t>Absence totale des portes appâts dans le magasin.</t>
  </si>
  <si>
    <t>Demander au prestataire de lutte contre les nuisible de mettre en place des portes appâts.</t>
  </si>
  <si>
    <t>Assurer le contrôle des produits lors du décartonnage et avant exposition.</t>
  </si>
  <si>
    <t>Absence de local poubelle.</t>
  </si>
  <si>
    <t>Présence d'une lampe non fonctionnelle au dessus des caisses d'exposition.</t>
  </si>
  <si>
    <t>Assurer la réparation ou le remplacement.</t>
  </si>
  <si>
    <t>Veuillez repeindre les étagères.</t>
  </si>
  <si>
    <t>Le sol était ébréché et le plafond abimé avec égouttage d'eau (voir photo).</t>
  </si>
  <si>
    <t>Assurer la réparation.</t>
  </si>
  <si>
    <t>Le taux d'hygromètrie était de 47% &lt; 65%, correct.</t>
  </si>
  <si>
    <t>Présence de givre au niveau des meubles froids d'exposition des produits surgelés.</t>
  </si>
  <si>
    <t>Procéder au dégivrage.</t>
  </si>
  <si>
    <t>Remplacer les lampes non fonctionnelles.</t>
  </si>
  <si>
    <t>Absence de portes appâts au niveau du magasin.</t>
  </si>
  <si>
    <t>Demander au prestataire de lutte contre les nuisibles de mettre en place les portes appâts.</t>
  </si>
  <si>
    <t>Aménager un espace pour un local poubelle.</t>
  </si>
  <si>
    <t>Assurer l'enregistrement quotidien des autocontrôles du nettoyage.</t>
  </si>
  <si>
    <t>Les déchets de légumes étaient entreposés dans une caisse dépourvue de sac.</t>
  </si>
  <si>
    <t>Vérifier la présence et la conformité de l'étiquetage fournisseur sur les produits.</t>
  </si>
  <si>
    <t>Présence d'un afficheur non fonctionnel dans le meuble froid d'exposition des yaourts.
La peinture de certaines étagères était écaillée.</t>
  </si>
  <si>
    <t>Réparer l'afficheur et repeindre les étagères écaillées.</t>
  </si>
  <si>
    <t>Présence de verres sur la partie inférieur d'une boite de conserve de tomate (voir photo).</t>
  </si>
  <si>
    <t>Présence de 3 barquettes du produit "moules décoquillées" avec une DLC de 13/11/19. Nous rappelons que la date limite de retrait est de DLC-1 semaine.</t>
  </si>
  <si>
    <t>La peinture était écaillée sur certaines étagères du meuble froid des produits 4 éme gamme.</t>
  </si>
  <si>
    <t>Présence de deux lampes non fonctionnelles dans le meuble froid d'exposition des yaourts.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</si>
</sst>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  <font>
      <sz val="12"/>
      <color theme="1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47" fillId="0" borderId="1" xfId="0" applyFont="1" applyBorder="1" applyProtection="1">
      <protection locked="0"/>
    </xf>
    <xf numFmtId="0" fontId="33" fillId="0" borderId="1" xfId="0" applyFont="1" applyFill="1" applyBorder="1" applyAlignment="1" applyProtection="1">
      <alignment horizontal="left" vertical="center" wrapText="1"/>
      <protection hidden="1"/>
    </xf>
    <xf numFmtId="0" fontId="35" fillId="0" borderId="1" xfId="0" applyFont="1" applyFill="1" applyBorder="1" applyAlignment="1" applyProtection="1">
      <alignment vertical="top" wrapText="1"/>
      <protection locked="0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5" fontId="35" fillId="0" borderId="1" xfId="0" applyNumberFormat="1" applyFont="1" applyFill="1" applyBorder="1" applyAlignment="1" applyProtection="1">
      <alignment horizontal="left" wrapText="1"/>
      <protection hidden="1"/>
    </xf>
    <xf numFmtId="0" fontId="47" fillId="0" borderId="1" xfId="0" applyFont="1" applyFill="1" applyBorder="1" applyProtection="1">
      <protection locked="0"/>
    </xf>
    <xf numFmtId="0" fontId="34" fillId="0" borderId="1" xfId="0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165" fontId="6" fillId="0" borderId="1" xfId="0" applyNumberFormat="1" applyFont="1" applyFill="1" applyBorder="1" applyAlignment="1">
      <alignment horizontal="center" wrapText="1"/>
    </xf>
    <xf numFmtId="9" fontId="35" fillId="0" borderId="1" xfId="0" applyNumberFormat="1" applyFont="1" applyFill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6" fillId="0" borderId="0" xfId="0" applyFont="1" applyFill="1"/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49" fontId="34" fillId="0" borderId="1" xfId="1" applyNumberFormat="1" applyFont="1" applyBorder="1" applyAlignment="1" applyProtection="1">
      <alignment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9184"/>
        <c:axId val="1099051024"/>
      </c:barChart>
      <c:catAx>
        <c:axId val="109905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1024"/>
        <c:crosses val="autoZero"/>
        <c:auto val="1"/>
        <c:lblAlgn val="ctr"/>
        <c:lblOffset val="100"/>
        <c:noMultiLvlLbl val="0"/>
      </c:catAx>
      <c:valAx>
        <c:axId val="109905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3460336"/>
        <c:axId val="1103458704"/>
      </c:barChart>
      <c:catAx>
        <c:axId val="110346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458704"/>
        <c:crosses val="autoZero"/>
        <c:auto val="1"/>
        <c:lblAlgn val="ctr"/>
        <c:lblOffset val="100"/>
        <c:noMultiLvlLbl val="0"/>
      </c:catAx>
      <c:valAx>
        <c:axId val="110345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346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0.73809523809523814</c:v>
                </c:pt>
                <c:pt idx="1">
                  <c:v>0.90476190476190477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3457072"/>
        <c:axId val="1103467952"/>
      </c:barChart>
      <c:catAx>
        <c:axId val="110345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467952"/>
        <c:crosses val="autoZero"/>
        <c:auto val="1"/>
        <c:lblAlgn val="ctr"/>
        <c:lblOffset val="100"/>
        <c:noMultiLvlLbl val="0"/>
      </c:catAx>
      <c:valAx>
        <c:axId val="110346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345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0.82432432432432434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3469040"/>
        <c:axId val="1103457616"/>
      </c:barChart>
      <c:catAx>
        <c:axId val="110346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457616"/>
        <c:crosses val="autoZero"/>
        <c:auto val="1"/>
        <c:lblAlgn val="ctr"/>
        <c:lblOffset val="100"/>
        <c:noMultiLvlLbl val="0"/>
      </c:catAx>
      <c:valAx>
        <c:axId val="110345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346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0.76470588235294112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201344"/>
        <c:axId val="1104198080"/>
      </c:barChart>
      <c:catAx>
        <c:axId val="110420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8080"/>
        <c:crosses val="autoZero"/>
        <c:auto val="1"/>
        <c:lblAlgn val="ctr"/>
        <c:lblOffset val="100"/>
        <c:noMultiLvlLbl val="0"/>
      </c:catAx>
      <c:valAx>
        <c:axId val="110419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20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0.33333333333333331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201888"/>
        <c:axId val="1104200800"/>
      </c:barChart>
      <c:catAx>
        <c:axId val="110420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200800"/>
        <c:crosses val="autoZero"/>
        <c:auto val="1"/>
        <c:lblAlgn val="ctr"/>
        <c:lblOffset val="100"/>
        <c:noMultiLvlLbl val="0"/>
      </c:catAx>
      <c:valAx>
        <c:axId val="110420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20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0.76</c:v>
                </c:pt>
                <c:pt idx="1">
                  <c:v>0.90217391304347827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193728"/>
        <c:axId val="1104196992"/>
      </c:barChart>
      <c:catAx>
        <c:axId val="110419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6992"/>
        <c:crosses val="autoZero"/>
        <c:auto val="1"/>
        <c:lblAlgn val="ctr"/>
        <c:lblOffset val="100"/>
        <c:noMultiLvlLbl val="0"/>
      </c:catAx>
      <c:valAx>
        <c:axId val="110419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19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0.79870129870129869</c:v>
                </c:pt>
                <c:pt idx="1">
                  <c:v>0.81640625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4202432"/>
        <c:axId val="1104192096"/>
      </c:barChart>
      <c:catAx>
        <c:axId val="110420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2096"/>
        <c:crosses val="autoZero"/>
        <c:auto val="1"/>
        <c:lblAlgn val="ctr"/>
        <c:lblOffset val="100"/>
        <c:noMultiLvlLbl val="0"/>
      </c:catAx>
      <c:valAx>
        <c:axId val="110419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420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0.77935064935064935</c:v>
                </c:pt>
                <c:pt idx="1">
                  <c:v>0.85929008152173914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04203520"/>
        <c:axId val="1104194272"/>
        <c:extLst xmlns:c16r2="http://schemas.microsoft.com/office/drawing/2015/06/chart"/>
      </c:barChart>
      <c:catAx>
        <c:axId val="1104203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4272"/>
        <c:crosses val="autoZero"/>
        <c:auto val="1"/>
        <c:lblAlgn val="ctr"/>
        <c:lblOffset val="100"/>
        <c:noMultiLvlLbl val="0"/>
      </c:catAx>
      <c:valAx>
        <c:axId val="11041942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20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0.47857142857142854</c:v>
                </c:pt>
                <c:pt idx="1">
                  <c:v>0.85833333333333339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04205152"/>
        <c:axId val="1104192640"/>
        <c:extLst xmlns:c16r2="http://schemas.microsoft.com/office/drawing/2015/06/chart"/>
      </c:barChart>
      <c:catAx>
        <c:axId val="110420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192640"/>
        <c:crosses val="autoZero"/>
        <c:auto val="1"/>
        <c:lblAlgn val="ctr"/>
        <c:lblOffset val="100"/>
        <c:noMultiLvlLbl val="0"/>
      </c:catAx>
      <c:valAx>
        <c:axId val="110419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420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1568"/>
        <c:axId val="1099047760"/>
      </c:barChart>
      <c:catAx>
        <c:axId val="109905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47760"/>
        <c:crosses val="autoZero"/>
        <c:auto val="1"/>
        <c:lblAlgn val="ctr"/>
        <c:lblOffset val="100"/>
        <c:noMultiLvlLbl val="0"/>
      </c:catAx>
      <c:valAx>
        <c:axId val="109904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49936"/>
        <c:axId val="1099057008"/>
      </c:barChart>
      <c:catAx>
        <c:axId val="109904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7008"/>
        <c:crosses val="autoZero"/>
        <c:auto val="1"/>
        <c:lblAlgn val="ctr"/>
        <c:lblOffset val="100"/>
        <c:noMultiLvlLbl val="0"/>
      </c:catAx>
      <c:valAx>
        <c:axId val="109905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4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5376"/>
        <c:axId val="1099055920"/>
      </c:barChart>
      <c:catAx>
        <c:axId val="10990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5920"/>
        <c:crosses val="autoZero"/>
        <c:auto val="1"/>
        <c:lblAlgn val="ctr"/>
        <c:lblOffset val="100"/>
        <c:noMultiLvlLbl val="0"/>
      </c:catAx>
      <c:valAx>
        <c:axId val="109905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8096"/>
        <c:axId val="948233296"/>
      </c:barChart>
      <c:catAx>
        <c:axId val="109905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8233296"/>
        <c:crosses val="autoZero"/>
        <c:auto val="1"/>
        <c:lblAlgn val="ctr"/>
        <c:lblOffset val="100"/>
        <c:noMultiLvlLbl val="0"/>
      </c:catAx>
      <c:valAx>
        <c:axId val="94823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3469584"/>
        <c:axId val="1103470128"/>
      </c:barChart>
      <c:catAx>
        <c:axId val="110346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470128"/>
        <c:crosses val="autoZero"/>
        <c:auto val="1"/>
        <c:lblAlgn val="ctr"/>
        <c:lblOffset val="100"/>
        <c:noMultiLvlLbl val="0"/>
      </c:catAx>
      <c:valAx>
        <c:axId val="110347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346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3463600"/>
        <c:axId val="1103456528"/>
      </c:barChart>
      <c:catAx>
        <c:axId val="110346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456528"/>
        <c:crosses val="autoZero"/>
        <c:auto val="1"/>
        <c:lblAlgn val="ctr"/>
        <c:lblOffset val="100"/>
        <c:noMultiLvlLbl val="0"/>
      </c:catAx>
      <c:valAx>
        <c:axId val="110345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346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0.7321428571428571</c:v>
                </c:pt>
                <c:pt idx="1">
                  <c:v>0.68965517241379315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3464144"/>
        <c:axId val="1103460880"/>
      </c:barChart>
      <c:catAx>
        <c:axId val="110346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460880"/>
        <c:crosses val="autoZero"/>
        <c:auto val="1"/>
        <c:lblAlgn val="ctr"/>
        <c:lblOffset val="100"/>
        <c:noMultiLvlLbl val="0"/>
      </c:catAx>
      <c:valAx>
        <c:axId val="110346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346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3455440"/>
        <c:axId val="1103458160"/>
      </c:barChart>
      <c:catAx>
        <c:axId val="110345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458160"/>
        <c:crosses val="autoZero"/>
        <c:auto val="1"/>
        <c:lblAlgn val="ctr"/>
        <c:lblOffset val="100"/>
        <c:noMultiLvlLbl val="0"/>
      </c:catAx>
      <c:valAx>
        <c:axId val="110345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345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28" sqref="D2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3" t="s">
        <v>474</v>
      </c>
      <c r="B18" s="353"/>
      <c r="C18" s="353"/>
      <c r="D18" s="354" t="s">
        <v>475</v>
      </c>
      <c r="E18" s="354"/>
      <c r="F18" s="354"/>
      <c r="G18" s="354"/>
      <c r="H18" s="354"/>
      <c r="I18" s="354"/>
      <c r="J18" s="354"/>
      <c r="K18" s="35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5" t="s">
        <v>277</v>
      </c>
      <c r="B21" s="355"/>
      <c r="C21" s="355"/>
      <c r="D21" s="355"/>
      <c r="E21" s="355"/>
      <c r="F21" s="355"/>
      <c r="G21" s="355"/>
      <c r="H21" s="355"/>
      <c r="I21" s="355"/>
      <c r="J21" s="355"/>
      <c r="K21" s="35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56" t="s">
        <v>279</v>
      </c>
      <c r="C23" s="356"/>
      <c r="D23" s="31"/>
      <c r="E23" s="31"/>
      <c r="F23" s="31"/>
      <c r="G23" s="31"/>
      <c r="H23" s="31"/>
      <c r="I23" s="31"/>
      <c r="J23" t="str">
        <f>D18</f>
        <v>Khzema</v>
      </c>
    </row>
    <row r="24" spans="1:11" ht="33" customHeight="1" x14ac:dyDescent="0.25">
      <c r="A24" s="277" t="s">
        <v>280</v>
      </c>
      <c r="B24" s="357">
        <f>AVERAGE('A1 Exploitation'!D730,'A1 Technique'!D199)</f>
        <v>0.77935064935064935</v>
      </c>
      <c r="C24" s="35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57">
        <f>AVERAGE('A2 Exploitation'!D730,'A2 Technique'!D199)</f>
        <v>0.85929008152173914</v>
      </c>
      <c r="C25" s="35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57" t="e">
        <f>AVERAGE('A3 Exploitation'!D730,'A3 Technique'!D199)</f>
        <v>#DIV/0!</v>
      </c>
      <c r="C26" s="35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57" t="e">
        <f>AVERAGE('A4 Exploitation'!D730,'A4 Technique'!D199)</f>
        <v>#DIV/0!</v>
      </c>
      <c r="C27" s="35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57"/>
      <c r="C28" s="35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57"/>
      <c r="C29" s="35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56" t="s">
        <v>286</v>
      </c>
      <c r="C33" s="356"/>
      <c r="D33" s="31"/>
      <c r="E33" s="31"/>
      <c r="F33" s="31"/>
      <c r="G33" s="31"/>
      <c r="H33" s="31"/>
      <c r="I33" s="31"/>
      <c r="J33" t="str">
        <f>D18</f>
        <v>Khzema</v>
      </c>
    </row>
    <row r="34" spans="1:10" ht="33" customHeight="1" x14ac:dyDescent="0.25">
      <c r="A34" s="277" t="s">
        <v>280</v>
      </c>
      <c r="B34" s="357">
        <f>'A1 Exploitation'!D730</f>
        <v>0.79870129870129869</v>
      </c>
      <c r="C34" s="35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57">
        <f>'A2 Exploitation'!D730</f>
        <v>0.81640625</v>
      </c>
      <c r="C35" s="35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57" t="e">
        <f>'A3 Exploitation'!D730</f>
        <v>#DIV/0!</v>
      </c>
      <c r="C36" s="35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57" t="e">
        <f>'A4 Exploitation'!D730</f>
        <v>#DIV/0!</v>
      </c>
      <c r="C37" s="35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57"/>
      <c r="C38" s="35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57"/>
      <c r="C39" s="35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58" t="s">
        <v>287</v>
      </c>
      <c r="C42" s="358"/>
      <c r="D42" s="31"/>
      <c r="E42" s="31"/>
      <c r="F42" s="31"/>
      <c r="G42" s="31"/>
      <c r="H42" s="31"/>
      <c r="I42" s="31"/>
      <c r="J42" t="str">
        <f>D18</f>
        <v>Khzema</v>
      </c>
    </row>
    <row r="43" spans="1:10" ht="33" customHeight="1" x14ac:dyDescent="0.25">
      <c r="A43" s="277" t="s">
        <v>280</v>
      </c>
      <c r="B43" s="357">
        <f>AVERAGE('A1 Exploitation'!D728, 'A1 Technique'!D197)</f>
        <v>0.47857142857142854</v>
      </c>
      <c r="C43" s="35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57">
        <f>AVERAGE('A2 Exploitation'!D728, 'A2 Technique'!D197)</f>
        <v>0.85833333333333339</v>
      </c>
      <c r="C44" s="35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57" t="e">
        <f>AVERAGE('A3 Exploitation'!D728, 'A3 Technique'!D197)</f>
        <v>#DIV/0!</v>
      </c>
      <c r="C45" s="35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57" t="e">
        <f>AVERAGE('A4 Exploitation'!D728, 'A4 Technique'!D197)</f>
        <v>#DIV/0!</v>
      </c>
      <c r="C46" s="35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57"/>
      <c r="C47" s="35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57"/>
      <c r="C48" s="35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56" t="s">
        <v>288</v>
      </c>
      <c r="C51" s="356"/>
      <c r="D51" s="31"/>
      <c r="E51" s="31"/>
      <c r="F51" s="31"/>
      <c r="G51" s="31"/>
      <c r="H51" s="31"/>
      <c r="I51" s="31"/>
      <c r="J51" t="str">
        <f>D18</f>
        <v>Khzema</v>
      </c>
    </row>
    <row r="52" spans="1:10" ht="33" customHeight="1" x14ac:dyDescent="0.25">
      <c r="A52" s="277" t="s">
        <v>280</v>
      </c>
      <c r="B52" s="359">
        <f>'A1 Exploitation'!D48</f>
        <v>0.94444444444444442</v>
      </c>
      <c r="C52" s="359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59">
        <f>'A2 Exploitation'!D48</f>
        <v>0.97222222222222221</v>
      </c>
      <c r="C53" s="359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59" t="e">
        <f>'A3 Exploitation'!D48</f>
        <v>#DIV/0!</v>
      </c>
      <c r="C54" s="359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59" t="e">
        <f>'A4 Exploitation'!D48</f>
        <v>#DIV/0!</v>
      </c>
      <c r="C55" s="359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59"/>
      <c r="C56" s="359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59"/>
      <c r="C57" s="359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56" t="s">
        <v>289</v>
      </c>
      <c r="C60" s="356"/>
      <c r="D60" s="31"/>
      <c r="E60" s="31"/>
      <c r="F60" s="31"/>
      <c r="G60" s="31"/>
      <c r="H60" s="31"/>
      <c r="I60" s="31"/>
      <c r="J60" t="str">
        <f>D18</f>
        <v>Khzema</v>
      </c>
    </row>
    <row r="61" spans="1:10" ht="33" customHeight="1" x14ac:dyDescent="0.25">
      <c r="A61" s="277" t="s">
        <v>280</v>
      </c>
      <c r="B61" s="357" t="e">
        <f>'A1 Exploitation'!D131</f>
        <v>#DIV/0!</v>
      </c>
      <c r="C61" s="35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57" t="e">
        <f>'A2 Exploitation'!D131</f>
        <v>#DIV/0!</v>
      </c>
      <c r="C62" s="35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57" t="e">
        <f>'A3 Exploitation'!D131</f>
        <v>#DIV/0!</v>
      </c>
      <c r="C63" s="35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57" t="e">
        <f>'A4 Exploitation'!D131</f>
        <v>#DIV/0!</v>
      </c>
      <c r="C64" s="35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57"/>
      <c r="C65" s="35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57"/>
      <c r="C66" s="35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56" t="s">
        <v>464</v>
      </c>
      <c r="C69" s="356"/>
      <c r="D69" s="31"/>
      <c r="E69" s="31"/>
      <c r="F69" s="31"/>
      <c r="G69" s="31"/>
      <c r="H69" s="31"/>
      <c r="I69" s="31"/>
      <c r="J69" t="str">
        <f>D18</f>
        <v>Khzema</v>
      </c>
    </row>
    <row r="70" spans="1:10" ht="33" customHeight="1" x14ac:dyDescent="0.25">
      <c r="A70" s="277" t="s">
        <v>280</v>
      </c>
      <c r="B70" s="357" t="e">
        <f>'A1 Exploitation'!D187</f>
        <v>#DIV/0!</v>
      </c>
      <c r="C70" s="35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57" t="e">
        <f>'A2 Exploitation'!D187</f>
        <v>#DIV/0!</v>
      </c>
      <c r="C71" s="35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57" t="e">
        <f>'A3 Exploitation'!D187</f>
        <v>#DIV/0!</v>
      </c>
      <c r="C72" s="35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57" t="e">
        <f>'A4 Exploitation'!D187</f>
        <v>#DIV/0!</v>
      </c>
      <c r="C73" s="35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57"/>
      <c r="C74" s="35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57"/>
      <c r="C75" s="35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56" t="s">
        <v>465</v>
      </c>
      <c r="C78" s="356"/>
      <c r="D78" s="31"/>
      <c r="E78" s="31"/>
      <c r="F78" s="31"/>
      <c r="G78" s="31"/>
      <c r="H78" s="31"/>
      <c r="I78" s="31"/>
      <c r="J78" t="str">
        <f>D18</f>
        <v>Khzema</v>
      </c>
    </row>
    <row r="79" spans="1:10" ht="33" customHeight="1" x14ac:dyDescent="0.25">
      <c r="A79" s="277" t="s">
        <v>280</v>
      </c>
      <c r="B79" s="357" t="e">
        <f>'A1 Exploitation'!D249</f>
        <v>#DIV/0!</v>
      </c>
      <c r="C79" s="35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57" t="e">
        <f>'A2 Exploitation'!D249</f>
        <v>#DIV/0!</v>
      </c>
      <c r="C80" s="35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57" t="e">
        <f>'A3 Exploitation'!D249</f>
        <v>#DIV/0!</v>
      </c>
      <c r="C81" s="35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57" t="e">
        <f>'A4 Exploitation'!D249</f>
        <v>#DIV/0!</v>
      </c>
      <c r="C82" s="35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57"/>
      <c r="C83" s="35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57"/>
      <c r="C84" s="35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56" t="s">
        <v>466</v>
      </c>
      <c r="C87" s="356"/>
      <c r="D87" s="31"/>
      <c r="E87" s="31"/>
      <c r="F87" s="31"/>
      <c r="G87" s="31"/>
      <c r="H87" s="31"/>
      <c r="I87" s="31"/>
      <c r="J87" t="str">
        <f>D18</f>
        <v>Khzema</v>
      </c>
    </row>
    <row r="88" spans="1:10" ht="33" customHeight="1" x14ac:dyDescent="0.25">
      <c r="A88" s="277" t="s">
        <v>280</v>
      </c>
      <c r="B88" s="357" t="e">
        <f>'A1 Exploitation'!D304</f>
        <v>#DIV/0!</v>
      </c>
      <c r="C88" s="35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57" t="e">
        <f>'A2 Exploitation'!D304</f>
        <v>#DIV/0!</v>
      </c>
      <c r="C89" s="35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57" t="e">
        <f>'A3 Exploitation'!D304</f>
        <v>#DIV/0!</v>
      </c>
      <c r="C90" s="35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57" t="e">
        <f>'A4 Exploitation'!D304</f>
        <v>#DIV/0!</v>
      </c>
      <c r="C91" s="35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57"/>
      <c r="C92" s="35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57"/>
      <c r="C93" s="35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56" t="s">
        <v>467</v>
      </c>
      <c r="C96" s="356"/>
      <c r="D96" s="31"/>
      <c r="E96" s="31"/>
      <c r="F96" s="31"/>
      <c r="G96" s="31"/>
      <c r="H96" s="31"/>
      <c r="I96" s="31"/>
      <c r="J96" t="str">
        <f>D18</f>
        <v>Khzema</v>
      </c>
    </row>
    <row r="97" spans="1:10" ht="33" customHeight="1" x14ac:dyDescent="0.25">
      <c r="A97" s="277" t="s">
        <v>280</v>
      </c>
      <c r="B97" s="357" t="e">
        <f>'A1 Exploitation'!D371</f>
        <v>#DIV/0!</v>
      </c>
      <c r="C97" s="35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57" t="e">
        <f>'A2 Exploitation'!D371</f>
        <v>#DIV/0!</v>
      </c>
      <c r="C98" s="35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57" t="e">
        <f>'A3 Exploitation'!D371</f>
        <v>#DIV/0!</v>
      </c>
      <c r="C99" s="35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57" t="e">
        <f>'A4 Exploitation'!D371</f>
        <v>#DIV/0!</v>
      </c>
      <c r="C100" s="35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57"/>
      <c r="C101" s="35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57"/>
      <c r="C102" s="35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56" t="s">
        <v>468</v>
      </c>
      <c r="C105" s="356"/>
      <c r="D105" s="31"/>
      <c r="E105" s="31"/>
      <c r="F105" s="31"/>
      <c r="G105" s="31"/>
      <c r="H105" s="31"/>
      <c r="I105" s="31"/>
      <c r="J105" t="str">
        <f>D18</f>
        <v>Khzema</v>
      </c>
    </row>
    <row r="106" spans="1:10" ht="33" customHeight="1" x14ac:dyDescent="0.25">
      <c r="A106" s="277" t="s">
        <v>280</v>
      </c>
      <c r="B106" s="357" t="e">
        <f>'A1 Exploitation'!D429</f>
        <v>#DIV/0!</v>
      </c>
      <c r="C106" s="35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57" t="e">
        <f>'A2 Exploitation'!D429</f>
        <v>#DIV/0!</v>
      </c>
      <c r="C107" s="35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57" t="e">
        <f>'A3 Exploitation'!D429</f>
        <v>#DIV/0!</v>
      </c>
      <c r="C108" s="35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57" t="e">
        <f>'A4 Exploitation'!D429</f>
        <v>#DIV/0!</v>
      </c>
      <c r="C109" s="35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57"/>
      <c r="C110" s="35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57"/>
      <c r="C111" s="35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56" t="s">
        <v>469</v>
      </c>
      <c r="C114" s="356"/>
      <c r="D114" s="31"/>
      <c r="E114" s="31"/>
      <c r="F114" s="31"/>
      <c r="G114" s="31"/>
      <c r="H114" s="31"/>
      <c r="I114" s="31"/>
      <c r="J114" t="str">
        <f>D18</f>
        <v>Khzema</v>
      </c>
    </row>
    <row r="115" spans="1:10" ht="33" customHeight="1" x14ac:dyDescent="0.25">
      <c r="A115" s="277" t="s">
        <v>280</v>
      </c>
      <c r="B115" s="357">
        <f>'A1 Exploitation'!D476</f>
        <v>0.7321428571428571</v>
      </c>
      <c r="C115" s="35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57">
        <f>'A2 Exploitation'!D476</f>
        <v>0.68965517241379315</v>
      </c>
      <c r="C116" s="35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57" t="e">
        <f>'A3 Exploitation'!D476</f>
        <v>#DIV/0!</v>
      </c>
      <c r="C117" s="35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57" t="e">
        <f>'A4 Exploitation'!D476</f>
        <v>#DIV/0!</v>
      </c>
      <c r="C118" s="35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57"/>
      <c r="C119" s="35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57"/>
      <c r="C120" s="35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56" t="s">
        <v>470</v>
      </c>
      <c r="C123" s="356"/>
      <c r="D123" s="31"/>
      <c r="E123" s="31"/>
      <c r="F123" s="31"/>
      <c r="G123" s="31"/>
      <c r="H123" s="31"/>
      <c r="I123" s="31"/>
      <c r="J123" t="str">
        <f>D18</f>
        <v>Khzema</v>
      </c>
    </row>
    <row r="124" spans="1:10" ht="33" customHeight="1" x14ac:dyDescent="0.25">
      <c r="A124" s="277" t="s">
        <v>280</v>
      </c>
      <c r="B124" s="357" t="e">
        <f>'A1 Exploitation'!D527</f>
        <v>#DIV/0!</v>
      </c>
      <c r="C124" s="35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57" t="e">
        <f>'A2 Exploitation'!D527</f>
        <v>#DIV/0!</v>
      </c>
      <c r="C125" s="35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57" t="e">
        <f>'A3 Exploitation'!D527</f>
        <v>#DIV/0!</v>
      </c>
      <c r="C126" s="35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57" t="e">
        <f>'A4 Exploitation'!D527</f>
        <v>#DIV/0!</v>
      </c>
      <c r="C127" s="35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57"/>
      <c r="C128" s="35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57"/>
      <c r="C129" s="35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56" t="s">
        <v>471</v>
      </c>
      <c r="C132" s="356"/>
      <c r="D132" s="31"/>
      <c r="E132" s="31"/>
      <c r="F132" s="31"/>
      <c r="G132" s="31"/>
      <c r="H132" s="31"/>
      <c r="I132" s="31"/>
      <c r="J132" t="str">
        <f>D18</f>
        <v>Khzema</v>
      </c>
    </row>
    <row r="133" spans="1:10" ht="33" customHeight="1" x14ac:dyDescent="0.25">
      <c r="A133" s="277" t="s">
        <v>280</v>
      </c>
      <c r="B133" s="357">
        <f>'A1 Exploitation'!D570</f>
        <v>0.97916666666666663</v>
      </c>
      <c r="C133" s="35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57" t="e">
        <f>'A2 Exploitation'!D570</f>
        <v>#DIV/0!</v>
      </c>
      <c r="C134" s="35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57" t="e">
        <f>'A3 Exploitation'!D570</f>
        <v>#DIV/0!</v>
      </c>
      <c r="C135" s="35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57" t="e">
        <f>'A4 Exploitation'!D570</f>
        <v>#DIV/0!</v>
      </c>
      <c r="C136" s="35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57"/>
      <c r="C137" s="35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57"/>
      <c r="C138" s="35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56" t="s">
        <v>290</v>
      </c>
      <c r="C141" s="356"/>
      <c r="D141" s="31"/>
      <c r="E141" s="31"/>
      <c r="F141" s="31"/>
      <c r="G141" s="31"/>
      <c r="H141" s="31"/>
      <c r="I141" s="31"/>
      <c r="J141" t="str">
        <f>D18</f>
        <v>Khzema</v>
      </c>
    </row>
    <row r="142" spans="1:10" ht="33" customHeight="1" x14ac:dyDescent="0.25">
      <c r="A142" s="277" t="s">
        <v>280</v>
      </c>
      <c r="B142" s="357">
        <f>'A1 Exploitation'!D610</f>
        <v>0.73809523809523814</v>
      </c>
      <c r="C142" s="35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57">
        <f>'A2 Exploitation'!D610</f>
        <v>0.90476190476190477</v>
      </c>
      <c r="C143" s="35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57" t="e">
        <f>'A3 Exploitation'!D610</f>
        <v>#DIV/0!</v>
      </c>
      <c r="C144" s="35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57" t="e">
        <f>'A4 Exploitation'!D610</f>
        <v>#DIV/0!</v>
      </c>
      <c r="C145" s="35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57"/>
      <c r="C146" s="35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57"/>
      <c r="C147" s="35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56" t="s">
        <v>291</v>
      </c>
      <c r="C150" s="356"/>
      <c r="D150" s="31"/>
      <c r="E150" s="31"/>
      <c r="F150" s="31"/>
      <c r="G150" s="31"/>
      <c r="H150" s="31"/>
      <c r="I150" s="31"/>
      <c r="J150" t="str">
        <f>D18</f>
        <v>Khzema</v>
      </c>
    </row>
    <row r="151" spans="1:10" ht="33" customHeight="1" x14ac:dyDescent="0.25">
      <c r="A151" s="277" t="s">
        <v>280</v>
      </c>
      <c r="B151" s="357">
        <f>'A1 Exploitation'!D673</f>
        <v>0.82432432432432434</v>
      </c>
      <c r="C151" s="35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57">
        <f>'A2 Exploitation'!D673</f>
        <v>0.75</v>
      </c>
      <c r="C152" s="35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57" t="e">
        <f>'A3 Exploitation'!D673</f>
        <v>#DIV/0!</v>
      </c>
      <c r="C153" s="35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57" t="e">
        <f>'A4 Exploitation'!D673</f>
        <v>#DIV/0!</v>
      </c>
      <c r="C154" s="35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57"/>
      <c r="C155" s="35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57"/>
      <c r="C156" s="35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60"/>
      <c r="C159" s="36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56" t="s">
        <v>472</v>
      </c>
      <c r="C160" s="356"/>
      <c r="D160" s="31"/>
      <c r="E160" s="31"/>
      <c r="F160" s="31"/>
      <c r="G160" s="31"/>
      <c r="H160" s="31"/>
      <c r="I160" s="31"/>
      <c r="J160" t="str">
        <f>D18</f>
        <v>Khzema</v>
      </c>
    </row>
    <row r="161" spans="1:10" ht="33" customHeight="1" x14ac:dyDescent="0.25">
      <c r="A161" s="277" t="s">
        <v>280</v>
      </c>
      <c r="B161" s="357">
        <f>'A1 Exploitation'!D702</f>
        <v>0.76470588235294112</v>
      </c>
      <c r="C161" s="35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57">
        <f>'A2 Exploitation'!D702</f>
        <v>0.8571428571428571</v>
      </c>
      <c r="C162" s="35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57" t="e">
        <f>'A3 Exploitation'!D702</f>
        <v>#DIV/0!</v>
      </c>
      <c r="C163" s="35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57" t="e">
        <f>'A4 Exploitation'!D702</f>
        <v>#DIV/0!</v>
      </c>
      <c r="C164" s="357"/>
    </row>
    <row r="165" spans="1:10" ht="33" customHeight="1" x14ac:dyDescent="0.25">
      <c r="A165" s="276" t="s">
        <v>284</v>
      </c>
      <c r="B165" s="357"/>
      <c r="C165" s="357"/>
    </row>
    <row r="166" spans="1:10" ht="18" x14ac:dyDescent="0.25">
      <c r="A166" s="276" t="s">
        <v>285</v>
      </c>
      <c r="B166" s="357"/>
      <c r="C166" s="35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56" t="s">
        <v>473</v>
      </c>
      <c r="C169" s="356"/>
      <c r="J169" t="str">
        <f>D18</f>
        <v>Khzema</v>
      </c>
    </row>
    <row r="170" spans="1:10" ht="33" customHeight="1" x14ac:dyDescent="0.25">
      <c r="A170" s="277" t="s">
        <v>280</v>
      </c>
      <c r="B170" s="357">
        <f>'A1 Exploitation'!D726</f>
        <v>0.33333333333333331</v>
      </c>
      <c r="C170" s="357"/>
    </row>
    <row r="171" spans="1:10" ht="33" customHeight="1" x14ac:dyDescent="0.25">
      <c r="A171" s="276" t="s">
        <v>281</v>
      </c>
      <c r="B171" s="357">
        <f>'A2 Exploitation'!D726</f>
        <v>0.9375</v>
      </c>
      <c r="C171" s="357"/>
    </row>
    <row r="172" spans="1:10" ht="33" customHeight="1" x14ac:dyDescent="0.25">
      <c r="A172" s="277" t="s">
        <v>282</v>
      </c>
      <c r="B172" s="357" t="e">
        <f>'A3 Exploitation'!D726</f>
        <v>#DIV/0!</v>
      </c>
      <c r="C172" s="357"/>
    </row>
    <row r="173" spans="1:10" ht="33" customHeight="1" x14ac:dyDescent="0.25">
      <c r="A173" s="277" t="s">
        <v>283</v>
      </c>
      <c r="B173" s="357" t="e">
        <f>'A4 Exploitation'!D726</f>
        <v>#DIV/0!</v>
      </c>
      <c r="C173" s="357"/>
    </row>
    <row r="174" spans="1:10" ht="33" customHeight="1" x14ac:dyDescent="0.25">
      <c r="A174" s="276" t="s">
        <v>284</v>
      </c>
      <c r="B174" s="357"/>
      <c r="C174" s="357"/>
    </row>
    <row r="175" spans="1:10" ht="18" x14ac:dyDescent="0.25">
      <c r="A175" s="276" t="s">
        <v>285</v>
      </c>
      <c r="B175" s="357"/>
      <c r="C175" s="35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56" t="s">
        <v>292</v>
      </c>
      <c r="C178" s="356"/>
      <c r="J178" t="str">
        <f>D18</f>
        <v>Khzema</v>
      </c>
    </row>
    <row r="179" spans="1:10" ht="33" customHeight="1" x14ac:dyDescent="0.25">
      <c r="A179" s="277" t="s">
        <v>280</v>
      </c>
      <c r="B179" s="357">
        <f>'A1 Technique'!D199</f>
        <v>0.76</v>
      </c>
      <c r="C179" s="357"/>
    </row>
    <row r="180" spans="1:10" ht="33" customHeight="1" x14ac:dyDescent="0.25">
      <c r="A180" s="276" t="s">
        <v>281</v>
      </c>
      <c r="B180" s="357">
        <f>'A2 Technique'!D199</f>
        <v>0.90217391304347827</v>
      </c>
      <c r="C180" s="357"/>
    </row>
    <row r="181" spans="1:10" ht="33" customHeight="1" x14ac:dyDescent="0.25">
      <c r="A181" s="277" t="s">
        <v>282</v>
      </c>
      <c r="B181" s="357" t="e">
        <f>'A3 Technique'!D199</f>
        <v>#DIV/0!</v>
      </c>
      <c r="C181" s="357"/>
    </row>
    <row r="182" spans="1:10" ht="33" customHeight="1" x14ac:dyDescent="0.25">
      <c r="A182" s="277" t="s">
        <v>283</v>
      </c>
      <c r="B182" s="357" t="e">
        <f>'A4 Technique'!D199</f>
        <v>#DIV/0!</v>
      </c>
      <c r="C182" s="357"/>
    </row>
    <row r="183" spans="1:10" ht="33" customHeight="1" x14ac:dyDescent="0.25">
      <c r="A183" s="276" t="s">
        <v>284</v>
      </c>
      <c r="B183" s="357"/>
      <c r="C183" s="357"/>
    </row>
    <row r="184" spans="1:10" ht="18" x14ac:dyDescent="0.25">
      <c r="A184" s="276" t="s">
        <v>285</v>
      </c>
      <c r="B184" s="357"/>
      <c r="C184" s="35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9" zoomScale="71" zoomScaleNormal="100" zoomScaleSheetLayoutView="71" workbookViewId="0">
      <selection activeCell="F721" sqref="F7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9"/>
      <c r="E1" s="389"/>
      <c r="F1" s="389"/>
      <c r="G1" s="38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0" t="s">
        <v>151</v>
      </c>
      <c r="B7" s="390"/>
      <c r="C7" s="390"/>
      <c r="D7" s="390"/>
      <c r="E7" s="390"/>
      <c r="F7" s="390"/>
      <c r="G7" s="82"/>
    </row>
    <row r="8" spans="1:7" ht="22.5" x14ac:dyDescent="0.45">
      <c r="A8" s="391" t="str">
        <f>'Page de garde'!D18</f>
        <v>Khzema</v>
      </c>
      <c r="B8" s="391"/>
      <c r="C8" s="391"/>
      <c r="D8" s="391"/>
      <c r="E8" s="391"/>
      <c r="F8" s="391"/>
      <c r="G8" s="82"/>
    </row>
    <row r="9" spans="1:7" ht="22.5" x14ac:dyDescent="0.45">
      <c r="A9" s="278" t="s">
        <v>39</v>
      </c>
      <c r="B9" s="392" t="s">
        <v>476</v>
      </c>
      <c r="C9" s="392"/>
      <c r="D9" s="392"/>
      <c r="E9" s="392"/>
      <c r="F9" s="392"/>
      <c r="G9" s="82"/>
    </row>
    <row r="10" spans="1:7" ht="22.5" x14ac:dyDescent="0.45">
      <c r="A10" s="279" t="s">
        <v>41</v>
      </c>
      <c r="B10" s="393" t="s">
        <v>483</v>
      </c>
      <c r="C10" s="393"/>
      <c r="D10" s="393"/>
      <c r="E10" s="393"/>
      <c r="F10" s="393"/>
      <c r="G10" s="82"/>
    </row>
    <row r="11" spans="1:7" ht="22.5" x14ac:dyDescent="0.45">
      <c r="A11" s="278" t="s">
        <v>40</v>
      </c>
      <c r="B11" s="388">
        <v>43587</v>
      </c>
      <c r="C11" s="388"/>
      <c r="D11" s="388"/>
      <c r="E11" s="388"/>
      <c r="F11" s="388"/>
      <c r="G11" s="82"/>
    </row>
    <row r="12" spans="1:7" ht="22.5" x14ac:dyDescent="0.45">
      <c r="A12" s="278" t="s">
        <v>200</v>
      </c>
      <c r="B12" s="394">
        <f>D730</f>
        <v>0.79870129870129869</v>
      </c>
      <c r="C12" s="394"/>
      <c r="D12" s="394"/>
      <c r="E12" s="394"/>
      <c r="F12" s="394"/>
      <c r="G12" s="82"/>
    </row>
    <row r="13" spans="1:7" ht="22.5" x14ac:dyDescent="0.45">
      <c r="A13" s="81"/>
      <c r="B13" s="79"/>
      <c r="C13" s="79"/>
      <c r="D13" s="389"/>
      <c r="E13" s="389"/>
      <c r="F13" s="389"/>
      <c r="G13" s="38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43587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507</v>
      </c>
      <c r="E39" s="90" t="s">
        <v>484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344">
        <f>IF(D43=1, 2, IF(AND(D43&lt;1,D43&gt;0), 1, IF(D43=0,"0","NA")))</f>
        <v>2</v>
      </c>
      <c r="C43" s="89"/>
      <c r="D43" s="271">
        <f>IFERROR(E43/F43,"N.A")</f>
        <v>1</v>
      </c>
      <c r="E43" s="103">
        <v>1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0.94444444444444442</v>
      </c>
      <c r="E48" s="79"/>
      <c r="F48" s="83"/>
      <c r="G48" s="83"/>
    </row>
    <row r="49" spans="1:7" ht="21" x14ac:dyDescent="0.3">
      <c r="A49" s="398"/>
      <c r="B49" s="398"/>
      <c r="C49" s="398"/>
      <c r="D49" s="398"/>
      <c r="E49" s="398"/>
      <c r="F49" s="398"/>
      <c r="G49" s="39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43587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5"/>
      <c r="B64" s="446"/>
      <c r="C64" s="446"/>
      <c r="D64" s="446"/>
      <c r="E64" s="446"/>
      <c r="F64" s="446"/>
      <c r="G64" s="446"/>
    </row>
    <row r="65" spans="1:7" ht="43.5" customHeight="1" x14ac:dyDescent="0.4">
      <c r="A65" s="383" t="s">
        <v>350</v>
      </c>
      <c r="B65" s="383"/>
      <c r="C65" s="383"/>
      <c r="D65" s="383"/>
      <c r="E65" s="383"/>
      <c r="F65" s="38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6"/>
      <c r="B83" s="396"/>
      <c r="C83" s="396"/>
      <c r="D83" s="396"/>
      <c r="E83" s="396"/>
      <c r="F83" s="396"/>
      <c r="G83" s="396"/>
    </row>
    <row r="84" spans="1:7" ht="45" customHeight="1" x14ac:dyDescent="0.45">
      <c r="A84" s="384" t="s">
        <v>351</v>
      </c>
      <c r="B84" s="384"/>
      <c r="C84" s="384"/>
      <c r="D84" s="384"/>
      <c r="E84" s="384"/>
      <c r="F84" s="38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9"/>
      <c r="B103" s="447"/>
      <c r="C103" s="447"/>
      <c r="D103" s="447"/>
      <c r="E103" s="447"/>
      <c r="F103" s="453"/>
      <c r="G103" s="83"/>
    </row>
    <row r="104" spans="1:7" ht="46.5" customHeight="1" x14ac:dyDescent="0.4">
      <c r="A104" s="383" t="s">
        <v>352</v>
      </c>
      <c r="B104" s="383"/>
      <c r="C104" s="383"/>
      <c r="D104" s="383"/>
      <c r="E104" s="383"/>
      <c r="F104" s="38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9"/>
      <c r="B111" s="447"/>
      <c r="C111" s="447"/>
      <c r="D111" s="447"/>
      <c r="E111" s="447"/>
      <c r="F111" s="453"/>
      <c r="G111" s="83"/>
    </row>
    <row r="112" spans="1:7" ht="39.75" customHeight="1" x14ac:dyDescent="0.4">
      <c r="A112" s="383" t="s">
        <v>390</v>
      </c>
      <c r="B112" s="383"/>
      <c r="C112" s="383"/>
      <c r="D112" s="383"/>
      <c r="E112" s="383"/>
      <c r="F112" s="38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7"/>
      <c r="B120" s="447"/>
      <c r="C120" s="447"/>
      <c r="D120" s="447"/>
      <c r="E120" s="447"/>
      <c r="F120" s="447"/>
      <c r="G120" s="83"/>
    </row>
    <row r="121" spans="1:7" ht="22.5" x14ac:dyDescent="0.4">
      <c r="A121" s="383" t="s">
        <v>310</v>
      </c>
      <c r="B121" s="383"/>
      <c r="C121" s="383"/>
      <c r="D121" s="383"/>
      <c r="E121" s="383"/>
      <c r="F121" s="38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8"/>
      <c r="B132" s="448"/>
      <c r="C132" s="448"/>
      <c r="D132" s="448"/>
      <c r="E132" s="448"/>
      <c r="F132" s="448"/>
      <c r="G132" s="83"/>
    </row>
    <row r="133" spans="1:16384" ht="22.5" customHeight="1" x14ac:dyDescent="0.4">
      <c r="A133" s="385" t="s">
        <v>424</v>
      </c>
      <c r="B133" s="385"/>
      <c r="C133" s="385"/>
      <c r="D133" s="385"/>
      <c r="E133" s="385"/>
      <c r="F133" s="385"/>
      <c r="G133" s="83"/>
    </row>
    <row r="134" spans="1:16384" ht="22.5" customHeight="1" x14ac:dyDescent="0.4">
      <c r="A134" s="386"/>
      <c r="B134" s="386"/>
      <c r="C134" s="386"/>
      <c r="D134" s="386"/>
      <c r="E134" s="386"/>
      <c r="F134" s="386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7" t="s">
        <v>461</v>
      </c>
      <c r="B139" s="387"/>
      <c r="C139" s="387"/>
      <c r="D139" s="387"/>
      <c r="E139" s="387"/>
      <c r="F139" s="38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8" t="s">
        <v>349</v>
      </c>
      <c r="B147" s="418"/>
      <c r="C147" s="418"/>
      <c r="D147" s="418"/>
      <c r="E147" s="418"/>
      <c r="F147" s="41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9"/>
      <c r="B165" s="447"/>
      <c r="C165" s="447"/>
      <c r="D165" s="447"/>
      <c r="E165" s="447"/>
      <c r="F165" s="447"/>
      <c r="G165" s="83"/>
    </row>
    <row r="166" spans="1:7" ht="32.25" customHeight="1" x14ac:dyDescent="0.4">
      <c r="A166" s="387" t="s">
        <v>462</v>
      </c>
      <c r="B166" s="387"/>
      <c r="C166" s="387"/>
      <c r="D166" s="387"/>
      <c r="E166" s="387"/>
      <c r="F166" s="38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0"/>
      <c r="B176" s="451"/>
      <c r="C176" s="451"/>
      <c r="D176" s="451"/>
      <c r="E176" s="451"/>
      <c r="F176" s="451"/>
      <c r="G176" s="83"/>
    </row>
    <row r="177" spans="1:7" ht="32.25" customHeight="1" x14ac:dyDescent="0.4">
      <c r="A177" s="387" t="s">
        <v>310</v>
      </c>
      <c r="B177" s="387"/>
      <c r="C177" s="387"/>
      <c r="D177" s="387"/>
      <c r="E177" s="387"/>
      <c r="F177" s="38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19"/>
      <c r="C186" s="42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2"/>
      <c r="B188" s="452"/>
      <c r="C188" s="452"/>
      <c r="D188" s="452"/>
      <c r="E188" s="452"/>
      <c r="F188" s="45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43587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8"/>
      <c r="B205" s="398"/>
      <c r="C205" s="398"/>
      <c r="D205" s="398"/>
      <c r="E205" s="398"/>
      <c r="F205" s="39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8"/>
      <c r="B229" s="398"/>
      <c r="C229" s="398"/>
      <c r="D229" s="398"/>
      <c r="E229" s="398"/>
      <c r="F229" s="39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9" t="s">
        <v>310</v>
      </c>
      <c r="B236" s="380"/>
      <c r="C236" s="380"/>
      <c r="D236" s="38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8"/>
      <c r="B250" s="398"/>
      <c r="C250" s="398"/>
      <c r="D250" s="398"/>
      <c r="E250" s="398"/>
      <c r="F250" s="39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43587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3"/>
      <c r="B290" s="423"/>
      <c r="C290" s="423"/>
      <c r="D290" s="423"/>
      <c r="E290" s="423"/>
      <c r="F290" s="423"/>
      <c r="G290" s="83"/>
    </row>
    <row r="291" spans="1:7" ht="31.5" customHeight="1" x14ac:dyDescent="0.4">
      <c r="A291" s="382" t="s">
        <v>310</v>
      </c>
      <c r="B291" s="382"/>
      <c r="C291" s="382"/>
      <c r="D291" s="382"/>
      <c r="E291" s="382"/>
      <c r="F291" s="38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43587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400"/>
      <c r="B357" s="400"/>
      <c r="C357" s="400"/>
      <c r="D357" s="400"/>
      <c r="E357" s="400"/>
      <c r="F357" s="400"/>
      <c r="G357" s="400"/>
    </row>
    <row r="358" spans="1:7" ht="32.25" customHeight="1" x14ac:dyDescent="0.4">
      <c r="A358" s="368" t="s">
        <v>310</v>
      </c>
      <c r="B358" s="368"/>
      <c r="C358" s="368"/>
      <c r="D358" s="368"/>
      <c r="E358" s="368"/>
      <c r="F358" s="36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43587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5"/>
      <c r="B415" s="396"/>
      <c r="C415" s="396"/>
      <c r="D415" s="396"/>
      <c r="E415" s="396"/>
      <c r="F415" s="396"/>
      <c r="G415" s="396"/>
    </row>
    <row r="416" spans="1:7" ht="24.75" x14ac:dyDescent="0.4">
      <c r="A416" s="364" t="s">
        <v>319</v>
      </c>
      <c r="B416" s="364"/>
      <c r="C416" s="364"/>
      <c r="D416" s="364"/>
      <c r="E416" s="364"/>
      <c r="F416" s="36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43587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63" x14ac:dyDescent="0.4">
      <c r="A451" s="88" t="s">
        <v>5</v>
      </c>
      <c r="B451" s="89">
        <v>0</v>
      </c>
      <c r="C451" s="89"/>
      <c r="D451" s="111" t="s">
        <v>477</v>
      </c>
      <c r="E451" s="90" t="s">
        <v>485</v>
      </c>
      <c r="F451" s="90" t="s">
        <v>297</v>
      </c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84" x14ac:dyDescent="0.4">
      <c r="A453" s="149" t="s">
        <v>361</v>
      </c>
      <c r="B453" s="89">
        <v>0</v>
      </c>
      <c r="C453" s="116">
        <f>IF(B453=0, -5, "0")</f>
        <v>-5</v>
      </c>
      <c r="D453" s="111" t="s">
        <v>508</v>
      </c>
      <c r="E453" s="90" t="s">
        <v>509</v>
      </c>
      <c r="F453" s="90" t="s">
        <v>298</v>
      </c>
      <c r="G453" s="83"/>
    </row>
    <row r="454" spans="1:7" ht="42" x14ac:dyDescent="0.4">
      <c r="A454" s="88" t="s">
        <v>85</v>
      </c>
      <c r="B454" s="89">
        <v>0</v>
      </c>
      <c r="C454" s="89"/>
      <c r="D454" s="107" t="s">
        <v>510</v>
      </c>
      <c r="E454" s="90" t="s">
        <v>511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4" t="s">
        <v>310</v>
      </c>
      <c r="B464" s="364"/>
      <c r="C464" s="364"/>
      <c r="D464" s="364"/>
      <c r="E464" s="364"/>
      <c r="F464" s="364"/>
      <c r="G464" s="83"/>
    </row>
    <row r="465" spans="1:7" ht="22.5" x14ac:dyDescent="0.4">
      <c r="A465" s="88" t="s">
        <v>328</v>
      </c>
      <c r="B465" s="89">
        <v>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0.625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0.7321428571428571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4" t="s">
        <v>425</v>
      </c>
      <c r="B478" s="374"/>
      <c r="C478" s="374"/>
      <c r="D478" s="374"/>
      <c r="E478" s="374"/>
      <c r="F478" s="374"/>
      <c r="G478" s="83"/>
    </row>
    <row r="479" spans="1:7" ht="21" customHeight="1" x14ac:dyDescent="0.4">
      <c r="A479" s="162">
        <f>B11</f>
        <v>43587</v>
      </c>
      <c r="F479" s="2"/>
      <c r="G479" s="83"/>
    </row>
    <row r="480" spans="1:7" ht="21" x14ac:dyDescent="0.4">
      <c r="A480" s="365" t="s">
        <v>28</v>
      </c>
      <c r="B480" s="366" t="s">
        <v>29</v>
      </c>
      <c r="C480" s="366"/>
      <c r="D480" s="366" t="s">
        <v>42</v>
      </c>
      <c r="E480" s="367" t="s">
        <v>266</v>
      </c>
      <c r="F480" s="367" t="s">
        <v>301</v>
      </c>
      <c r="G480" s="83"/>
    </row>
    <row r="481" spans="1:7" ht="21" x14ac:dyDescent="0.4">
      <c r="A481" s="365"/>
      <c r="B481" s="291" t="s">
        <v>32</v>
      </c>
      <c r="C481" s="291" t="s">
        <v>31</v>
      </c>
      <c r="D481" s="366"/>
      <c r="E481" s="367"/>
      <c r="F481" s="36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9" t="s">
        <v>52</v>
      </c>
      <c r="B483" s="409"/>
      <c r="C483" s="409"/>
      <c r="D483" s="409"/>
      <c r="E483" s="409"/>
      <c r="F483" s="40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0" t="s">
        <v>463</v>
      </c>
      <c r="B491" s="431"/>
      <c r="C491" s="431"/>
      <c r="D491" s="431"/>
      <c r="E491" s="431"/>
      <c r="F491" s="43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2" t="s">
        <v>23</v>
      </c>
      <c r="B505" s="403"/>
      <c r="C505" s="403"/>
      <c r="D505" s="403"/>
      <c r="E505" s="403"/>
      <c r="F505" s="40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7"/>
      <c r="B517" s="397"/>
      <c r="C517" s="397"/>
      <c r="D517" s="397"/>
      <c r="E517" s="397"/>
      <c r="F517" s="397"/>
      <c r="G517" s="397"/>
    </row>
    <row r="518" spans="1:7" ht="26.25" customHeight="1" x14ac:dyDescent="0.5">
      <c r="A518" s="244" t="s">
        <v>310</v>
      </c>
      <c r="B518" s="401"/>
      <c r="C518" s="401"/>
      <c r="D518" s="401"/>
      <c r="E518" s="401"/>
      <c r="F518" s="40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5" t="s">
        <v>97</v>
      </c>
      <c r="B530" s="375"/>
      <c r="C530" s="375"/>
      <c r="D530" s="375"/>
      <c r="E530" s="375"/>
      <c r="F530" s="375"/>
      <c r="G530" s="83"/>
    </row>
    <row r="531" spans="1:7" ht="22.5" customHeight="1" x14ac:dyDescent="0.4">
      <c r="A531" s="162">
        <f>B11</f>
        <v>43587</v>
      </c>
      <c r="B531" s="83"/>
      <c r="C531" s="83"/>
      <c r="D531" s="95"/>
      <c r="E531" s="95"/>
      <c r="F531" s="95"/>
      <c r="G531" s="83"/>
    </row>
    <row r="532" spans="1:7" ht="21" x14ac:dyDescent="0.4">
      <c r="A532" s="405" t="s">
        <v>28</v>
      </c>
      <c r="B532" s="407" t="s">
        <v>29</v>
      </c>
      <c r="C532" s="408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06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2"/>
      <c r="D535" s="372"/>
      <c r="E535" s="372"/>
      <c r="F535" s="373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>
        <f>D542/(COUNT(B536:C541)*2)</f>
        <v>1</v>
      </c>
      <c r="E543" s="172"/>
      <c r="F543" s="172"/>
      <c r="G543" s="83"/>
    </row>
    <row r="544" spans="1:7" ht="21" x14ac:dyDescent="0.4">
      <c r="A544" s="398"/>
      <c r="B544" s="398"/>
      <c r="C544" s="398"/>
      <c r="D544" s="398"/>
      <c r="E544" s="398"/>
      <c r="F544" s="39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63" x14ac:dyDescent="0.4">
      <c r="A546" s="88" t="s">
        <v>99</v>
      </c>
      <c r="B546" s="89">
        <v>1</v>
      </c>
      <c r="C546" s="141"/>
      <c r="D546" s="107" t="s">
        <v>512</v>
      </c>
      <c r="E546" s="90" t="s">
        <v>486</v>
      </c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9"/>
      <c r="B556" s="400"/>
      <c r="C556" s="400"/>
      <c r="D556" s="400"/>
      <c r="E556" s="400"/>
      <c r="F556" s="400"/>
      <c r="G556" s="400"/>
    </row>
    <row r="557" spans="1:7" ht="35.25" customHeight="1" x14ac:dyDescent="0.4">
      <c r="A557" s="246" t="s">
        <v>310</v>
      </c>
      <c r="B557" s="222"/>
      <c r="C557" s="435"/>
      <c r="D557" s="435"/>
      <c r="E557" s="435"/>
      <c r="F557" s="436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31.5" customHeight="1" x14ac:dyDescent="0.4">
      <c r="A565" s="92" t="s">
        <v>422</v>
      </c>
      <c r="B565" s="345">
        <f>IF(D565=1, 2, IF(AND(D565&lt;1,D565&gt;0), 1, IF(D565=0,"0","NA")))</f>
        <v>2</v>
      </c>
      <c r="C565" s="345"/>
      <c r="D565" s="346">
        <f>IFERROR(E565/F565,"N.A")</f>
        <v>1</v>
      </c>
      <c r="E565" s="91">
        <v>1</v>
      </c>
      <c r="F565" s="90">
        <v>1</v>
      </c>
      <c r="G565" s="83"/>
    </row>
    <row r="566" spans="1:7" ht="21" x14ac:dyDescent="0.4">
      <c r="A566" s="421" t="s">
        <v>34</v>
      </c>
      <c r="B566" s="421"/>
      <c r="C566" s="422"/>
      <c r="D566" s="296">
        <f>SUM(B558:C565,B546:C555)</f>
        <v>35</v>
      </c>
      <c r="E566" s="79"/>
      <c r="F566" s="83"/>
      <c r="G566" s="83"/>
    </row>
    <row r="567" spans="1:7" ht="21" x14ac:dyDescent="0.4">
      <c r="A567" s="421" t="s">
        <v>33</v>
      </c>
      <c r="B567" s="421"/>
      <c r="C567" s="421"/>
      <c r="D567" s="295">
        <f>D566/(COUNT(B558:C565,B546:C555)*2)</f>
        <v>0.97222222222222221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47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0.97916666666666663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8"/>
      <c r="B572" s="398"/>
      <c r="C572" s="398"/>
      <c r="D572" s="398"/>
      <c r="E572" s="398"/>
      <c r="F572" s="398"/>
      <c r="G572" s="83"/>
    </row>
    <row r="573" spans="1:7" ht="22.5" x14ac:dyDescent="0.45">
      <c r="A573" s="361" t="s">
        <v>19</v>
      </c>
      <c r="B573" s="361"/>
      <c r="C573" s="361"/>
      <c r="D573" s="361"/>
      <c r="E573" s="361"/>
      <c r="F573" s="361"/>
      <c r="G573" s="83"/>
    </row>
    <row r="574" spans="1:7" ht="22.5" x14ac:dyDescent="0.4">
      <c r="A574" s="169">
        <f>B11</f>
        <v>43587</v>
      </c>
      <c r="B574" s="83"/>
      <c r="C574" s="83"/>
      <c r="D574" s="238"/>
      <c r="E574" s="238"/>
      <c r="F574" s="238"/>
      <c r="G574" s="83"/>
    </row>
    <row r="575" spans="1:7" ht="21" x14ac:dyDescent="0.4">
      <c r="A575" s="365" t="s">
        <v>28</v>
      </c>
      <c r="B575" s="366" t="s">
        <v>29</v>
      </c>
      <c r="C575" s="366"/>
      <c r="D575" s="366" t="s">
        <v>42</v>
      </c>
      <c r="E575" s="367" t="s">
        <v>266</v>
      </c>
      <c r="F575" s="367" t="s">
        <v>301</v>
      </c>
      <c r="G575" s="83"/>
    </row>
    <row r="576" spans="1:7" ht="21" x14ac:dyDescent="0.4">
      <c r="A576" s="365"/>
      <c r="B576" s="291" t="s">
        <v>32</v>
      </c>
      <c r="C576" s="291" t="s">
        <v>31</v>
      </c>
      <c r="D576" s="366"/>
      <c r="E576" s="367"/>
      <c r="F576" s="36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4" t="s">
        <v>10</v>
      </c>
      <c r="B578" s="425"/>
      <c r="C578" s="425"/>
      <c r="D578" s="425"/>
      <c r="E578" s="425"/>
      <c r="F578" s="426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105" x14ac:dyDescent="0.4">
      <c r="A580" s="88" t="s">
        <v>45</v>
      </c>
      <c r="B580" s="89">
        <v>0</v>
      </c>
      <c r="C580" s="89"/>
      <c r="D580" s="90" t="s">
        <v>513</v>
      </c>
      <c r="E580" s="90" t="s">
        <v>514</v>
      </c>
      <c r="F580" s="90" t="s">
        <v>297</v>
      </c>
      <c r="G580" s="83"/>
    </row>
    <row r="581" spans="1:7" ht="126" x14ac:dyDescent="0.4">
      <c r="A581" s="88" t="s">
        <v>78</v>
      </c>
      <c r="B581" s="89">
        <v>0</v>
      </c>
      <c r="C581" s="89"/>
      <c r="D581" s="90" t="s">
        <v>515</v>
      </c>
      <c r="E581" s="90" t="s">
        <v>516</v>
      </c>
      <c r="F581" s="90" t="s">
        <v>297</v>
      </c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84" x14ac:dyDescent="0.4">
      <c r="A587" s="88" t="s">
        <v>219</v>
      </c>
      <c r="B587" s="89">
        <v>0</v>
      </c>
      <c r="C587" s="89"/>
      <c r="D587" s="90" t="s">
        <v>478</v>
      </c>
      <c r="E587" s="90" t="s">
        <v>487</v>
      </c>
      <c r="F587" s="90" t="s">
        <v>297</v>
      </c>
      <c r="G587" s="83"/>
    </row>
    <row r="588" spans="1:7" ht="21" x14ac:dyDescent="0.4">
      <c r="A588" s="421" t="s">
        <v>34</v>
      </c>
      <c r="B588" s="421"/>
      <c r="C588" s="422"/>
      <c r="D588" s="296">
        <f>SUM(B579:C587)</f>
        <v>12</v>
      </c>
      <c r="E588" s="79"/>
      <c r="F588" s="83"/>
      <c r="G588" s="83"/>
    </row>
    <row r="589" spans="1:7" ht="21" x14ac:dyDescent="0.4">
      <c r="A589" s="421" t="s">
        <v>33</v>
      </c>
      <c r="B589" s="421"/>
      <c r="C589" s="421"/>
      <c r="D589" s="295">
        <f>D588/(COUNT(B579:C587)*2)</f>
        <v>0.66666666666666663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7" t="s">
        <v>23</v>
      </c>
      <c r="B591" s="428"/>
      <c r="C591" s="428"/>
      <c r="D591" s="428"/>
      <c r="E591" s="428"/>
      <c r="F591" s="429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480</v>
      </c>
      <c r="E592" s="90" t="s">
        <v>488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63" x14ac:dyDescent="0.4">
      <c r="A596" s="265" t="s">
        <v>88</v>
      </c>
      <c r="B596" s="89">
        <v>1</v>
      </c>
      <c r="C596" s="116" t="str">
        <f>IF(B596=0, -5, "0")</f>
        <v>0</v>
      </c>
      <c r="D596" s="338" t="s">
        <v>517</v>
      </c>
      <c r="E596" s="181" t="s">
        <v>518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339"/>
      <c r="E597" s="91"/>
      <c r="F597" s="90"/>
      <c r="G597" s="83"/>
    </row>
    <row r="598" spans="1:7" s="275" customFormat="1" ht="39.75" customHeight="1" x14ac:dyDescent="0.3">
      <c r="A598" s="362" t="s">
        <v>383</v>
      </c>
      <c r="B598" s="363"/>
      <c r="C598" s="363"/>
      <c r="D598" s="363"/>
      <c r="E598" s="363"/>
      <c r="F598" s="363"/>
      <c r="G598" s="363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479</v>
      </c>
      <c r="E599" s="91" t="s">
        <v>489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f>IFERROR(E605/F605,"N.A")</f>
        <v>1</v>
      </c>
      <c r="E605" s="91">
        <v>1</v>
      </c>
      <c r="F605" s="90">
        <v>1</v>
      </c>
      <c r="G605" s="83"/>
    </row>
    <row r="606" spans="1:7" ht="21" x14ac:dyDescent="0.4">
      <c r="A606" s="421" t="s">
        <v>34</v>
      </c>
      <c r="B606" s="421"/>
      <c r="C606" s="422"/>
      <c r="D606" s="296">
        <f>SUM(B592:C605)</f>
        <v>19</v>
      </c>
      <c r="E606" s="79"/>
      <c r="F606" s="83"/>
      <c r="G606" s="83"/>
    </row>
    <row r="607" spans="1:7" ht="21" x14ac:dyDescent="0.4">
      <c r="A607" s="421" t="s">
        <v>33</v>
      </c>
      <c r="B607" s="421"/>
      <c r="C607" s="421"/>
      <c r="D607" s="295">
        <f>D606/(COUNT(B592:C597,B599:C605)*2)</f>
        <v>0.79166666666666663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31</v>
      </c>
      <c r="E609" s="203"/>
      <c r="F609" s="203"/>
      <c r="G609" s="83"/>
    </row>
    <row r="610" spans="1:7" ht="22.5" x14ac:dyDescent="0.45">
      <c r="A610" s="432" t="s">
        <v>170</v>
      </c>
      <c r="B610" s="433"/>
      <c r="C610" s="434"/>
      <c r="D610" s="305">
        <f>D609/(COUNT(B579:C587,B592:C605)*2)</f>
        <v>0.73809523809523814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1" t="s">
        <v>8</v>
      </c>
      <c r="B612" s="361"/>
      <c r="C612" s="361"/>
      <c r="D612" s="361"/>
      <c r="E612" s="361"/>
      <c r="F612" s="361"/>
      <c r="G612" s="83"/>
    </row>
    <row r="613" spans="1:7" ht="22.5" x14ac:dyDescent="0.4">
      <c r="A613" s="105">
        <f>B11</f>
        <v>43587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6"/>
      <c r="D617" s="416"/>
      <c r="E617" s="416"/>
      <c r="F617" s="417"/>
      <c r="G617" s="83"/>
    </row>
    <row r="618" spans="1:7" ht="84" x14ac:dyDescent="0.4">
      <c r="A618" s="108" t="s">
        <v>89</v>
      </c>
      <c r="B618" s="89">
        <v>0</v>
      </c>
      <c r="C618" s="89"/>
      <c r="D618" s="90" t="s">
        <v>519</v>
      </c>
      <c r="E618" s="90" t="s">
        <v>490</v>
      </c>
      <c r="F618" s="90" t="s">
        <v>297</v>
      </c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1" t="s">
        <v>34</v>
      </c>
      <c r="B627" s="421"/>
      <c r="C627" s="421"/>
      <c r="D627" s="296">
        <f>SUM(B618:C626)</f>
        <v>16</v>
      </c>
      <c r="E627" s="442"/>
      <c r="F627" s="423"/>
      <c r="G627" s="83"/>
    </row>
    <row r="628" spans="1:7" ht="21" x14ac:dyDescent="0.4">
      <c r="A628" s="421" t="s">
        <v>33</v>
      </c>
      <c r="B628" s="421"/>
      <c r="C628" s="421"/>
      <c r="D628" s="295">
        <f>D627/(COUNT(B618:C626)*2)</f>
        <v>0.88888888888888884</v>
      </c>
      <c r="E628" s="443"/>
      <c r="F628" s="397"/>
      <c r="G628" s="83"/>
    </row>
    <row r="629" spans="1:7" ht="21" x14ac:dyDescent="0.4">
      <c r="A629" s="104"/>
      <c r="B629" s="83"/>
      <c r="C629" s="441"/>
      <c r="D629" s="441"/>
      <c r="E629" s="441"/>
      <c r="F629" s="44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491</v>
      </c>
      <c r="E631" s="90" t="s">
        <v>520</v>
      </c>
      <c r="F631" s="90" t="s">
        <v>297</v>
      </c>
      <c r="G631" s="83"/>
    </row>
    <row r="632" spans="1:7" ht="76.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42"/>
      <c r="E632" s="42"/>
      <c r="F632" s="90"/>
      <c r="G632" s="83"/>
    </row>
    <row r="633" spans="1:7" ht="63" x14ac:dyDescent="0.4">
      <c r="A633" s="88" t="s">
        <v>186</v>
      </c>
      <c r="B633" s="89">
        <v>0</v>
      </c>
      <c r="C633" s="89"/>
      <c r="D633" s="100" t="s">
        <v>521</v>
      </c>
      <c r="E633" s="90" t="s">
        <v>522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12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6"/>
      <c r="D642" s="416"/>
      <c r="E642" s="416"/>
      <c r="F642" s="41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90"/>
      <c r="E646" s="90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8"/>
      <c r="B652" s="438"/>
      <c r="C652" s="438"/>
      <c r="D652" s="438"/>
      <c r="E652" s="438"/>
      <c r="F652" s="438"/>
      <c r="G652" s="438"/>
    </row>
    <row r="653" spans="1:16382" ht="24.75" x14ac:dyDescent="0.4">
      <c r="A653" s="241" t="s">
        <v>26</v>
      </c>
      <c r="B653" s="416"/>
      <c r="C653" s="416"/>
      <c r="D653" s="416"/>
      <c r="E653" s="416"/>
      <c r="F653" s="417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1</v>
      </c>
      <c r="C655" s="99"/>
      <c r="D655" s="111"/>
      <c r="E655" s="91"/>
      <c r="F655" s="90"/>
      <c r="G655" s="79"/>
    </row>
    <row r="656" spans="1:16382" ht="42" x14ac:dyDescent="0.4">
      <c r="A656" s="138" t="s">
        <v>418</v>
      </c>
      <c r="B656" s="89">
        <v>0</v>
      </c>
      <c r="C656" s="99"/>
      <c r="D656" s="111" t="s">
        <v>523</v>
      </c>
      <c r="E656" s="90" t="s">
        <v>505</v>
      </c>
      <c r="F656" s="90" t="s">
        <v>297</v>
      </c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63" x14ac:dyDescent="0.4">
      <c r="A660" s="88" t="s">
        <v>150</v>
      </c>
      <c r="B660" s="89">
        <v>0</v>
      </c>
      <c r="C660" s="89"/>
      <c r="D660" s="111" t="s">
        <v>524</v>
      </c>
      <c r="E660" s="90" t="s">
        <v>492</v>
      </c>
      <c r="F660" s="90" t="s">
        <v>297</v>
      </c>
      <c r="G660" s="79"/>
    </row>
    <row r="661" spans="1:7" ht="21" x14ac:dyDescent="0.4">
      <c r="A661" s="413" t="s">
        <v>310</v>
      </c>
      <c r="B661" s="414"/>
      <c r="C661" s="414"/>
      <c r="D661" s="414"/>
      <c r="E661" s="414"/>
      <c r="F661" s="415"/>
      <c r="G661" s="79"/>
    </row>
    <row r="662" spans="1:7" ht="21" x14ac:dyDescent="0.4">
      <c r="A662" s="92" t="s">
        <v>328</v>
      </c>
      <c r="B662" s="89">
        <v>0</v>
      </c>
      <c r="C662" s="205"/>
      <c r="D662" s="111" t="s">
        <v>479</v>
      </c>
      <c r="E662" s="91" t="s">
        <v>489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f>IFERROR(E668/F668,"N.A")</f>
        <v>1</v>
      </c>
      <c r="E668" s="42">
        <v>7</v>
      </c>
      <c r="F668" s="90"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19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0.73076923076923073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0.82432432432432434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1" t="s">
        <v>355</v>
      </c>
      <c r="B676" s="361"/>
      <c r="C676" s="361"/>
      <c r="D676" s="361"/>
      <c r="E676" s="361"/>
      <c r="F676" s="361"/>
      <c r="G676" s="83"/>
    </row>
    <row r="677" spans="1:7" ht="21" x14ac:dyDescent="0.4">
      <c r="A677" s="169">
        <f>B11</f>
        <v>43587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347"/>
      <c r="E686" s="348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85.5" customHeight="1" x14ac:dyDescent="0.4">
      <c r="A688" s="267" t="s">
        <v>295</v>
      </c>
      <c r="B688" s="89">
        <v>1</v>
      </c>
      <c r="C688" s="116" t="str">
        <f>IF(B688=0, -5, "0")</f>
        <v>0</v>
      </c>
      <c r="D688" s="348" t="s">
        <v>538</v>
      </c>
      <c r="E688" s="348" t="s">
        <v>493</v>
      </c>
      <c r="F688" s="90" t="s">
        <v>298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63" x14ac:dyDescent="0.4">
      <c r="A690" s="92" t="s">
        <v>398</v>
      </c>
      <c r="B690" s="89">
        <v>1</v>
      </c>
      <c r="C690" s="133"/>
      <c r="D690" s="349" t="s">
        <v>539</v>
      </c>
      <c r="E690" s="348" t="s">
        <v>494</v>
      </c>
      <c r="F690" s="90" t="s">
        <v>298</v>
      </c>
      <c r="G690" s="83"/>
    </row>
    <row r="691" spans="1:7" ht="30" customHeight="1" x14ac:dyDescent="0.4">
      <c r="A691" s="163" t="s">
        <v>13</v>
      </c>
      <c r="B691" s="89">
        <v>1</v>
      </c>
      <c r="C691" s="185"/>
      <c r="D691" s="347" t="s">
        <v>541</v>
      </c>
      <c r="E691" s="91" t="s">
        <v>540</v>
      </c>
      <c r="F691" s="90" t="s">
        <v>298</v>
      </c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>
        <v>0</v>
      </c>
      <c r="C696" s="99"/>
      <c r="D696" s="340" t="s">
        <v>525</v>
      </c>
      <c r="E696" s="103" t="s">
        <v>526</v>
      </c>
      <c r="F696" s="90" t="s">
        <v>297</v>
      </c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0</v>
      </c>
      <c r="C699" s="99"/>
      <c r="D699" s="341" t="s">
        <v>527</v>
      </c>
      <c r="E699" s="90" t="s">
        <v>528</v>
      </c>
      <c r="F699" s="90" t="s">
        <v>297</v>
      </c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f>IFERROR(E700/F700,"N.A")</f>
        <v>0</v>
      </c>
      <c r="E700" s="206"/>
      <c r="F700" s="90"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0.76470588235294112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7" t="s">
        <v>459</v>
      </c>
      <c r="B704" s="437"/>
      <c r="C704" s="437"/>
      <c r="D704" s="437"/>
      <c r="E704" s="437"/>
      <c r="F704" s="437"/>
      <c r="G704" s="184"/>
    </row>
    <row r="705" spans="1:7" ht="21" customHeight="1" x14ac:dyDescent="0.4">
      <c r="A705" s="169">
        <f>B11</f>
        <v>43587</v>
      </c>
      <c r="B705" s="83"/>
      <c r="C705" s="83"/>
      <c r="D705" s="183"/>
      <c r="E705" s="183"/>
      <c r="F705" s="183"/>
      <c r="G705" s="184"/>
    </row>
    <row r="706" spans="1:7" ht="21" x14ac:dyDescent="0.4">
      <c r="A706" s="444" t="s">
        <v>28</v>
      </c>
      <c r="B706" s="407" t="s">
        <v>29</v>
      </c>
      <c r="C706" s="407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0" t="s">
        <v>305</v>
      </c>
      <c r="B709" s="411"/>
      <c r="C709" s="411"/>
      <c r="D709" s="411"/>
      <c r="E709" s="411"/>
      <c r="F709" s="412"/>
      <c r="G709" s="184"/>
    </row>
    <row r="710" spans="1:7" ht="105" x14ac:dyDescent="0.4">
      <c r="A710" s="109" t="s">
        <v>220</v>
      </c>
      <c r="B710" s="185">
        <v>0</v>
      </c>
      <c r="C710" s="185"/>
      <c r="D710" s="135" t="s">
        <v>481</v>
      </c>
      <c r="E710" s="135" t="s">
        <v>495</v>
      </c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42" x14ac:dyDescent="0.4">
      <c r="A712" s="265" t="s">
        <v>273</v>
      </c>
      <c r="B712" s="185">
        <v>0</v>
      </c>
      <c r="C712" s="159">
        <f>IF(B712=0, -5, "0")</f>
        <v>-5</v>
      </c>
      <c r="D712" s="337" t="s">
        <v>482</v>
      </c>
      <c r="E712" s="135" t="s">
        <v>529</v>
      </c>
      <c r="F712" s="135" t="s">
        <v>297</v>
      </c>
      <c r="G712" s="184"/>
    </row>
    <row r="713" spans="1:7" ht="21" x14ac:dyDescent="0.4">
      <c r="A713" s="109" t="s">
        <v>296</v>
      </c>
      <c r="B713" s="185">
        <v>2</v>
      </c>
      <c r="C713" s="185"/>
      <c r="D713" s="3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343"/>
      <c r="E714" s="192"/>
      <c r="F714" s="135"/>
      <c r="G714" s="184"/>
    </row>
    <row r="715" spans="1:7" ht="21" x14ac:dyDescent="0.4">
      <c r="A715" s="284" t="s">
        <v>34</v>
      </c>
      <c r="B715" s="439"/>
      <c r="C715" s="440"/>
      <c r="D715" s="289">
        <f>SUM(B710:C714)</f>
        <v>1</v>
      </c>
      <c r="E715" s="79"/>
      <c r="F715" s="83"/>
      <c r="G715" s="83"/>
    </row>
    <row r="716" spans="1:7" ht="21" x14ac:dyDescent="0.4">
      <c r="A716" s="284" t="s">
        <v>33</v>
      </c>
      <c r="B716" s="439"/>
      <c r="C716" s="440"/>
      <c r="D716" s="298">
        <f>D715/(COUNT(B710:C714)*2)</f>
        <v>8.3333333333333329E-2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0" t="s">
        <v>306</v>
      </c>
      <c r="B718" s="411"/>
      <c r="C718" s="411"/>
      <c r="D718" s="411"/>
      <c r="E718" s="411"/>
      <c r="F718" s="412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>
        <v>1</v>
      </c>
      <c r="C720" s="185"/>
      <c r="D720" s="90" t="s">
        <v>530</v>
      </c>
      <c r="E720" s="90" t="s">
        <v>496</v>
      </c>
      <c r="F720" s="135" t="s">
        <v>297</v>
      </c>
    </row>
    <row r="721" spans="1:7" ht="72.75" customHeight="1" x14ac:dyDescent="0.4">
      <c r="A721" s="174" t="s">
        <v>422</v>
      </c>
      <c r="B721" s="345">
        <f>IF(D721=1, 2, IF(AND(D721&lt;1,D721&gt;0), 1, IF(D721=0,"0","NA")))</f>
        <v>2</v>
      </c>
      <c r="C721" s="345"/>
      <c r="D721" s="346">
        <f>IFERROR(E721/F721,"N.A")</f>
        <v>1</v>
      </c>
      <c r="E721" s="42">
        <v>1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0.33333333333333331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0.8571428571428571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0.79870129870129869</v>
      </c>
      <c r="E730" s="3"/>
      <c r="F730" s="3"/>
    </row>
  </sheetData>
  <sheetProtection algorithmName="SHA-512" hashValue="qxZwDidNLzC8FUR/NIUQZmLGw4CiJf2Ac0e3KcUJZDMBtLazT03yAR9EsUiydDLobyHPM/kpItp9e9dwjLhnUA==" saltValue="k82BNyJABl5asrIMkfnbW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599:B605 B348:B356 B178:B185 B536:B541 B654:B660 B269:B289 B231:B235 B710:B714 B105:B110 B140:B146 B237:B244 B449:B463 B528:B529 B484:B490 B643:B649 B30:B37 B592:B597 B257:B264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5"/>
      <c r="E1" s="455"/>
      <c r="F1" s="455"/>
      <c r="G1" s="45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6" t="s">
        <v>46</v>
      </c>
      <c r="B6" s="456"/>
      <c r="C6" s="456"/>
      <c r="D6" s="456"/>
      <c r="E6" s="456"/>
      <c r="F6" s="456"/>
      <c r="G6" s="66"/>
    </row>
    <row r="7" spans="1:7" s="2" customFormat="1" ht="21.75" customHeight="1" x14ac:dyDescent="0.45">
      <c r="A7" s="457" t="str">
        <f>'Page de garde'!D18</f>
        <v>Khzema</v>
      </c>
      <c r="B7" s="457"/>
      <c r="C7" s="457"/>
      <c r="D7" s="457"/>
      <c r="E7" s="457"/>
      <c r="F7" s="457"/>
      <c r="G7" s="66"/>
    </row>
    <row r="8" spans="1:7" s="2" customFormat="1" ht="24" x14ac:dyDescent="0.45">
      <c r="A8" s="329" t="s">
        <v>39</v>
      </c>
      <c r="B8" s="458" t="str">
        <f>'A1 Exploitation'!B9:F9</f>
        <v>Mr Yassine ELLOUMI</v>
      </c>
      <c r="C8" s="458"/>
      <c r="D8" s="458"/>
      <c r="E8" s="458"/>
      <c r="F8" s="458"/>
      <c r="G8" s="66"/>
    </row>
    <row r="9" spans="1:7" s="2" customFormat="1" ht="24" x14ac:dyDescent="0.45">
      <c r="A9" s="330" t="s">
        <v>41</v>
      </c>
      <c r="B9" s="459" t="str">
        <f>'A1 Exploitation'!B10:F10</f>
        <v>Dir magasin et responsables  rayons</v>
      </c>
      <c r="C9" s="459"/>
      <c r="D9" s="459"/>
      <c r="E9" s="459"/>
      <c r="F9" s="459"/>
      <c r="G9" s="66"/>
    </row>
    <row r="10" spans="1:7" s="2" customFormat="1" ht="24" x14ac:dyDescent="0.45">
      <c r="A10" s="329" t="s">
        <v>40</v>
      </c>
      <c r="B10" s="454">
        <f>'A1 Exploitation'!B11:F11</f>
        <v>43587</v>
      </c>
      <c r="C10" s="454"/>
      <c r="D10" s="454"/>
      <c r="E10" s="454"/>
      <c r="F10" s="454"/>
      <c r="G10" s="66"/>
    </row>
    <row r="11" spans="1:7" s="2" customFormat="1" ht="24" x14ac:dyDescent="0.45">
      <c r="A11" s="329" t="s">
        <v>250</v>
      </c>
      <c r="B11" s="460">
        <f>D199</f>
        <v>0.76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389"/>
      <c r="E12" s="389"/>
      <c r="F12" s="389"/>
      <c r="G12" s="389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67" t="s">
        <v>297</v>
      </c>
    </row>
    <row r="17" spans="1:7" x14ac:dyDescent="0.3">
      <c r="A17" s="4" t="s">
        <v>225</v>
      </c>
      <c r="B17" s="42">
        <v>0</v>
      </c>
      <c r="C17" s="42"/>
      <c r="D17" s="43" t="s">
        <v>497</v>
      </c>
      <c r="E17" s="42" t="s">
        <v>500</v>
      </c>
      <c r="F17" s="42" t="s">
        <v>297</v>
      </c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ht="82.5" x14ac:dyDescent="0.3">
      <c r="A20" s="4" t="s">
        <v>129</v>
      </c>
      <c r="B20" s="42">
        <v>0</v>
      </c>
      <c r="C20" s="42"/>
      <c r="D20" s="43" t="s">
        <v>531</v>
      </c>
      <c r="E20" s="43" t="s">
        <v>501</v>
      </c>
      <c r="F20" s="42" t="s">
        <v>297</v>
      </c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70" t="s">
        <v>34</v>
      </c>
      <c r="B22" s="464"/>
      <c r="C22" s="465"/>
      <c r="D22" s="334">
        <f>SUM(B17:C21)</f>
        <v>4</v>
      </c>
    </row>
    <row r="23" spans="1:7" x14ac:dyDescent="0.3">
      <c r="A23" s="463" t="s">
        <v>251</v>
      </c>
      <c r="B23" s="466"/>
      <c r="C23" s="467"/>
      <c r="D23" s="332">
        <f>D22/(COUNT(B17:C21)*2)</f>
        <v>0.5</v>
      </c>
    </row>
    <row r="24" spans="1:7" x14ac:dyDescent="0.3">
      <c r="A24" s="8"/>
      <c r="B24" s="9"/>
      <c r="C24" s="9"/>
      <c r="D24" s="10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 t="s">
        <v>297</v>
      </c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63" t="s">
        <v>34</v>
      </c>
      <c r="B33" s="466"/>
      <c r="C33" s="467"/>
      <c r="D33" s="331">
        <f>SUM(B26:C32)</f>
        <v>14</v>
      </c>
    </row>
    <row r="34" spans="1:6" x14ac:dyDescent="0.3">
      <c r="A34" s="463" t="s">
        <v>251</v>
      </c>
      <c r="B34" s="466"/>
      <c r="C34" s="467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71" t="s">
        <v>180</v>
      </c>
      <c r="B36" s="472"/>
      <c r="C36" s="472"/>
      <c r="D36" s="472"/>
      <c r="E36" s="472"/>
      <c r="F36" s="472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63" t="s">
        <v>34</v>
      </c>
      <c r="B42" s="466"/>
      <c r="C42" s="467"/>
      <c r="D42" s="331">
        <f>SUM(B37:C41)</f>
        <v>10</v>
      </c>
    </row>
    <row r="43" spans="1:6" x14ac:dyDescent="0.3">
      <c r="A43" s="463" t="s">
        <v>251</v>
      </c>
      <c r="B43" s="466"/>
      <c r="C43" s="467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73" t="s">
        <v>19</v>
      </c>
      <c r="B45" s="474"/>
      <c r="C45" s="474"/>
      <c r="D45" s="474"/>
      <c r="E45" s="474"/>
      <c r="F45" s="47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1</v>
      </c>
      <c r="C47" s="42"/>
      <c r="D47" s="42" t="s">
        <v>532</v>
      </c>
      <c r="E47" s="42" t="s">
        <v>502</v>
      </c>
      <c r="F47" s="42" t="s">
        <v>297</v>
      </c>
    </row>
    <row r="48" spans="1:6" x14ac:dyDescent="0.3">
      <c r="A48" s="4" t="s">
        <v>192</v>
      </c>
      <c r="B48" s="42">
        <v>0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63" t="s">
        <v>34</v>
      </c>
      <c r="B52" s="466"/>
      <c r="C52" s="467"/>
      <c r="D52" s="331">
        <f>SUM(B46:C51)</f>
        <v>9</v>
      </c>
    </row>
    <row r="53" spans="1:6" x14ac:dyDescent="0.3">
      <c r="A53" s="463" t="s">
        <v>251</v>
      </c>
      <c r="B53" s="466"/>
      <c r="C53" s="467"/>
      <c r="D53" s="332">
        <f>D52/(COUNT(B46:C51)*2)</f>
        <v>0.75</v>
      </c>
    </row>
    <row r="54" spans="1:6" x14ac:dyDescent="0.3">
      <c r="A54" s="8"/>
      <c r="B54" s="9"/>
      <c r="C54" s="9"/>
      <c r="D54" s="10"/>
    </row>
    <row r="55" spans="1:6" ht="19.5" x14ac:dyDescent="0.4">
      <c r="A55" s="471" t="s">
        <v>8</v>
      </c>
      <c r="B55" s="472"/>
      <c r="C55" s="472"/>
      <c r="D55" s="472"/>
      <c r="E55" s="472"/>
      <c r="F55" s="472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0</v>
      </c>
      <c r="C58" s="42"/>
      <c r="D58" s="43" t="s">
        <v>533</v>
      </c>
      <c r="E58" s="43" t="s">
        <v>503</v>
      </c>
      <c r="F58" s="42" t="s">
        <v>297</v>
      </c>
    </row>
    <row r="59" spans="1:6" ht="33" x14ac:dyDescent="0.3">
      <c r="A59" s="5" t="s">
        <v>79</v>
      </c>
      <c r="B59" s="42">
        <v>0</v>
      </c>
      <c r="C59" s="42"/>
      <c r="D59" s="43" t="s">
        <v>534</v>
      </c>
      <c r="E59" s="42" t="s">
        <v>535</v>
      </c>
      <c r="F59" s="42" t="s">
        <v>298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63" t="s">
        <v>34</v>
      </c>
      <c r="B63" s="466"/>
      <c r="C63" s="467"/>
      <c r="D63" s="331">
        <f>SUM(B56:C62)</f>
        <v>10</v>
      </c>
    </row>
    <row r="64" spans="1:6" x14ac:dyDescent="0.3">
      <c r="A64" s="463" t="s">
        <v>251</v>
      </c>
      <c r="B64" s="466"/>
      <c r="C64" s="467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71" t="s">
        <v>111</v>
      </c>
      <c r="B66" s="472"/>
      <c r="C66" s="472"/>
      <c r="D66" s="472"/>
      <c r="E66" s="472"/>
      <c r="F66" s="47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3" t="s">
        <v>34</v>
      </c>
      <c r="B84" s="466"/>
      <c r="C84" s="467"/>
      <c r="D84" s="331">
        <f>SUM(B67:C83)</f>
        <v>0</v>
      </c>
    </row>
    <row r="85" spans="1:6" x14ac:dyDescent="0.3">
      <c r="A85" s="463" t="s">
        <v>251</v>
      </c>
      <c r="B85" s="466"/>
      <c r="C85" s="46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1" t="s">
        <v>172</v>
      </c>
      <c r="B87" s="472"/>
      <c r="C87" s="472"/>
      <c r="D87" s="472"/>
      <c r="E87" s="472"/>
      <c r="F87" s="47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3" t="s">
        <v>34</v>
      </c>
      <c r="B102" s="466"/>
      <c r="C102" s="467"/>
      <c r="D102" s="331">
        <f>SUM(B88:C101)</f>
        <v>0</v>
      </c>
    </row>
    <row r="103" spans="1:6" x14ac:dyDescent="0.3">
      <c r="A103" s="463" t="s">
        <v>251</v>
      </c>
      <c r="B103" s="466"/>
      <c r="C103" s="46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1" t="s">
        <v>173</v>
      </c>
      <c r="B106" s="472"/>
      <c r="C106" s="472"/>
      <c r="D106" s="472"/>
      <c r="E106" s="472"/>
      <c r="F106" s="47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63" t="s">
        <v>34</v>
      </c>
      <c r="B118" s="466"/>
      <c r="C118" s="467"/>
      <c r="D118" s="331">
        <f>SUM(B107:C117)</f>
        <v>0</v>
      </c>
    </row>
    <row r="119" spans="1:6" x14ac:dyDescent="0.3">
      <c r="A119" s="463" t="s">
        <v>251</v>
      </c>
      <c r="B119" s="466"/>
      <c r="C119" s="46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1" t="s">
        <v>156</v>
      </c>
      <c r="B121" s="472"/>
      <c r="C121" s="472"/>
      <c r="D121" s="472"/>
      <c r="E121" s="472"/>
      <c r="F121" s="47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63" t="s">
        <v>34</v>
      </c>
      <c r="B133" s="466"/>
      <c r="C133" s="467"/>
      <c r="D133" s="331">
        <f>SUM(B122:C132)</f>
        <v>0</v>
      </c>
    </row>
    <row r="134" spans="1:6" x14ac:dyDescent="0.3">
      <c r="A134" s="463" t="s">
        <v>251</v>
      </c>
      <c r="B134" s="466"/>
      <c r="C134" s="46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1" t="s">
        <v>61</v>
      </c>
      <c r="B136" s="472"/>
      <c r="C136" s="472"/>
      <c r="D136" s="472"/>
      <c r="E136" s="472"/>
      <c r="F136" s="47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3" t="s">
        <v>34</v>
      </c>
      <c r="B149" s="466"/>
      <c r="C149" s="467"/>
      <c r="D149" s="331">
        <f>SUM(B137:C148)</f>
        <v>0</v>
      </c>
    </row>
    <row r="150" spans="1:6" x14ac:dyDescent="0.3">
      <c r="A150" s="463" t="s">
        <v>251</v>
      </c>
      <c r="B150" s="466"/>
      <c r="C150" s="46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1" t="s">
        <v>178</v>
      </c>
      <c r="B152" s="472"/>
      <c r="C152" s="472"/>
      <c r="D152" s="472"/>
      <c r="E152" s="472"/>
      <c r="F152" s="472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50.25" x14ac:dyDescent="0.35">
      <c r="A156" s="14" t="s">
        <v>263</v>
      </c>
      <c r="B156" s="42">
        <v>0</v>
      </c>
      <c r="C156" s="4">
        <f>IF(B156=0, -5, "0")</f>
        <v>-5</v>
      </c>
      <c r="D156" s="43" t="s">
        <v>506</v>
      </c>
      <c r="E156" s="43" t="s">
        <v>536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0</v>
      </c>
      <c r="C158" s="42"/>
      <c r="D158" s="61" t="s">
        <v>498</v>
      </c>
      <c r="E158" s="42" t="s">
        <v>504</v>
      </c>
      <c r="F158" s="42" t="s">
        <v>297</v>
      </c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63" t="s">
        <v>34</v>
      </c>
      <c r="B161" s="464"/>
      <c r="C161" s="465"/>
      <c r="D161" s="334">
        <f>SUM(B153:C160)</f>
        <v>7</v>
      </c>
    </row>
    <row r="162" spans="1:6" x14ac:dyDescent="0.3">
      <c r="A162" s="463" t="s">
        <v>251</v>
      </c>
      <c r="B162" s="466"/>
      <c r="C162" s="467"/>
      <c r="D162" s="332">
        <f>D161/(COUNT(B153:C160)*2)</f>
        <v>0.3888888888888889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1" t="s">
        <v>64</v>
      </c>
      <c r="B164" s="472"/>
      <c r="C164" s="472"/>
      <c r="D164" s="472"/>
      <c r="E164" s="472"/>
      <c r="F164" s="47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63" t="s">
        <v>34</v>
      </c>
      <c r="B169" s="466"/>
      <c r="C169" s="467"/>
      <c r="D169" s="331">
        <f>SUM(B165:C168)</f>
        <v>0</v>
      </c>
    </row>
    <row r="170" spans="1:6" x14ac:dyDescent="0.3">
      <c r="A170" s="463" t="s">
        <v>251</v>
      </c>
      <c r="B170" s="466"/>
      <c r="C170" s="46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7" t="s">
        <v>15</v>
      </c>
      <c r="B172" s="478"/>
      <c r="C172" s="478"/>
      <c r="D172" s="478"/>
      <c r="E172" s="478"/>
      <c r="F172" s="478"/>
    </row>
    <row r="173" spans="1:6" ht="33" x14ac:dyDescent="0.3">
      <c r="A173" s="4" t="s">
        <v>152</v>
      </c>
      <c r="B173" s="42">
        <v>0</v>
      </c>
      <c r="C173" s="42"/>
      <c r="D173" s="63" t="s">
        <v>499</v>
      </c>
      <c r="E173" s="43" t="s">
        <v>537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63" t="s">
        <v>34</v>
      </c>
      <c r="B177" s="466"/>
      <c r="C177" s="467"/>
      <c r="D177" s="331">
        <f>SUM(B173:C176)</f>
        <v>6</v>
      </c>
    </row>
    <row r="178" spans="1:7" x14ac:dyDescent="0.3">
      <c r="A178" s="463" t="s">
        <v>251</v>
      </c>
      <c r="B178" s="466"/>
      <c r="C178" s="467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1" t="s">
        <v>65</v>
      </c>
      <c r="B180" s="472"/>
      <c r="C180" s="472"/>
      <c r="D180" s="472"/>
      <c r="E180" s="472"/>
      <c r="F180" s="472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 t="s">
        <v>297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63" t="s">
        <v>34</v>
      </c>
      <c r="B186" s="466"/>
      <c r="C186" s="467"/>
      <c r="D186" s="331">
        <f>SUM(B181:C185)</f>
        <v>10</v>
      </c>
    </row>
    <row r="187" spans="1:7" x14ac:dyDescent="0.3">
      <c r="A187" s="463" t="s">
        <v>251</v>
      </c>
      <c r="B187" s="466"/>
      <c r="C187" s="467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1" t="s">
        <v>177</v>
      </c>
      <c r="B189" s="472"/>
      <c r="C189" s="472"/>
      <c r="D189" s="472"/>
      <c r="E189" s="472"/>
      <c r="F189" s="472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63" t="s">
        <v>34</v>
      </c>
      <c r="B194" s="466"/>
      <c r="C194" s="467"/>
      <c r="D194" s="335">
        <f>SUM(B190:C193)</f>
        <v>6</v>
      </c>
    </row>
    <row r="195" spans="1:6" x14ac:dyDescent="0.3">
      <c r="A195" s="463" t="s">
        <v>251</v>
      </c>
      <c r="B195" s="466"/>
      <c r="C195" s="467"/>
      <c r="D195" s="332">
        <f>D194/(COUNT(B190:C193)*2)</f>
        <v>1</v>
      </c>
    </row>
    <row r="196" spans="1:6" x14ac:dyDescent="0.3">
      <c r="E196" s="350"/>
    </row>
    <row r="197" spans="1:6" ht="18" x14ac:dyDescent="0.35">
      <c r="A197" s="26" t="s">
        <v>422</v>
      </c>
      <c r="B197" s="25"/>
      <c r="C197" s="25"/>
      <c r="D197" s="75">
        <f>E197/F197</f>
        <v>0.1</v>
      </c>
      <c r="E197" s="72">
        <v>1</v>
      </c>
      <c r="F197" s="73">
        <v>10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0.76</v>
      </c>
    </row>
  </sheetData>
  <sheetProtection algorithmName="SHA-512" hashValue="PTfoQbl6OtoZ2hB9rygbVObWFynoJ1hcj0fWHXEPe6xsfaWW8xRWjiTRE9+u8AjEZr5+g/JjN4R9mFcfynpS3Q==" saltValue="/eNFvqeLDSC3py2YAsQUqg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9" zoomScale="60" zoomScaleNormal="100" workbookViewId="0">
      <selection activeCell="E701" sqref="E70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9"/>
      <c r="E1" s="389"/>
      <c r="F1" s="389"/>
      <c r="G1" s="38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0" t="s">
        <v>151</v>
      </c>
      <c r="B7" s="390"/>
      <c r="C7" s="390"/>
      <c r="D7" s="390"/>
      <c r="E7" s="390"/>
      <c r="F7" s="390"/>
      <c r="G7" s="82"/>
    </row>
    <row r="8" spans="1:7" ht="22.5" x14ac:dyDescent="0.45">
      <c r="A8" s="391" t="str">
        <f>'Page de garde'!D18</f>
        <v>Khzema</v>
      </c>
      <c r="B8" s="391"/>
      <c r="C8" s="391"/>
      <c r="D8" s="391"/>
      <c r="E8" s="391"/>
      <c r="F8" s="391"/>
      <c r="G8" s="82"/>
    </row>
    <row r="9" spans="1:7" ht="22.5" x14ac:dyDescent="0.45">
      <c r="A9" s="278" t="s">
        <v>39</v>
      </c>
      <c r="B9" s="392" t="s">
        <v>542</v>
      </c>
      <c r="C9" s="392"/>
      <c r="D9" s="392"/>
      <c r="E9" s="392"/>
      <c r="F9" s="392"/>
      <c r="G9" s="82"/>
    </row>
    <row r="10" spans="1:7" ht="22.5" x14ac:dyDescent="0.45">
      <c r="A10" s="279" t="s">
        <v>41</v>
      </c>
      <c r="B10" s="393" t="s">
        <v>543</v>
      </c>
      <c r="C10" s="393"/>
      <c r="D10" s="393"/>
      <c r="E10" s="393"/>
      <c r="F10" s="393"/>
      <c r="G10" s="82"/>
    </row>
    <row r="11" spans="1:7" ht="22.5" x14ac:dyDescent="0.45">
      <c r="A11" s="278" t="s">
        <v>40</v>
      </c>
      <c r="B11" s="388">
        <v>43782</v>
      </c>
      <c r="C11" s="388"/>
      <c r="D11" s="388"/>
      <c r="E11" s="388"/>
      <c r="F11" s="388"/>
      <c r="G11" s="82"/>
    </row>
    <row r="12" spans="1:7" ht="22.5" x14ac:dyDescent="0.45">
      <c r="A12" s="278" t="s">
        <v>200</v>
      </c>
      <c r="B12" s="394">
        <f>D730</f>
        <v>0.81640625</v>
      </c>
      <c r="C12" s="394"/>
      <c r="D12" s="394"/>
      <c r="E12" s="394"/>
      <c r="F12" s="394"/>
      <c r="G12" s="82"/>
    </row>
    <row r="13" spans="1:7" ht="22.5" x14ac:dyDescent="0.45">
      <c r="A13" s="81"/>
      <c r="B13" s="79"/>
      <c r="C13" s="79"/>
      <c r="D13" s="389"/>
      <c r="E13" s="389"/>
      <c r="F13" s="389"/>
      <c r="G13" s="38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43782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02.75" customHeight="1" x14ac:dyDescent="0.4">
      <c r="A41" s="88" t="s">
        <v>312</v>
      </c>
      <c r="B41" s="89">
        <v>1</v>
      </c>
      <c r="C41" s="89"/>
      <c r="D41" s="90" t="s">
        <v>544</v>
      </c>
      <c r="E41" s="90" t="s">
        <v>581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0.97222222222222221</v>
      </c>
      <c r="E48" s="79"/>
      <c r="F48" s="83"/>
      <c r="G48" s="83"/>
    </row>
    <row r="49" spans="1:7" ht="21" x14ac:dyDescent="0.3">
      <c r="A49" s="398"/>
      <c r="B49" s="398"/>
      <c r="C49" s="398"/>
      <c r="D49" s="398"/>
      <c r="E49" s="398"/>
      <c r="F49" s="398"/>
      <c r="G49" s="39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43782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5"/>
      <c r="B64" s="446"/>
      <c r="C64" s="446"/>
      <c r="D64" s="446"/>
      <c r="E64" s="446"/>
      <c r="F64" s="446"/>
      <c r="G64" s="446"/>
    </row>
    <row r="65" spans="1:7" ht="43.5" customHeight="1" x14ac:dyDescent="0.4">
      <c r="A65" s="383" t="s">
        <v>350</v>
      </c>
      <c r="B65" s="383"/>
      <c r="C65" s="383"/>
      <c r="D65" s="383"/>
      <c r="E65" s="383"/>
      <c r="F65" s="38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6"/>
      <c r="B83" s="396"/>
      <c r="C83" s="396"/>
      <c r="D83" s="396"/>
      <c r="E83" s="396"/>
      <c r="F83" s="396"/>
      <c r="G83" s="396"/>
    </row>
    <row r="84" spans="1:7" ht="45" customHeight="1" x14ac:dyDescent="0.45">
      <c r="A84" s="384" t="s">
        <v>351</v>
      </c>
      <c r="B84" s="384"/>
      <c r="C84" s="384"/>
      <c r="D84" s="384"/>
      <c r="E84" s="384"/>
      <c r="F84" s="38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9"/>
      <c r="B103" s="447"/>
      <c r="C103" s="447"/>
      <c r="D103" s="447"/>
      <c r="E103" s="447"/>
      <c r="F103" s="453"/>
      <c r="G103" s="83"/>
    </row>
    <row r="104" spans="1:7" ht="46.5" customHeight="1" x14ac:dyDescent="0.4">
      <c r="A104" s="383" t="s">
        <v>352</v>
      </c>
      <c r="B104" s="383"/>
      <c r="C104" s="383"/>
      <c r="D104" s="383"/>
      <c r="E104" s="383"/>
      <c r="F104" s="38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9"/>
      <c r="B111" s="447"/>
      <c r="C111" s="447"/>
      <c r="D111" s="447"/>
      <c r="E111" s="447"/>
      <c r="F111" s="453"/>
      <c r="G111" s="83"/>
    </row>
    <row r="112" spans="1:7" ht="39.75" customHeight="1" x14ac:dyDescent="0.4">
      <c r="A112" s="383" t="s">
        <v>390</v>
      </c>
      <c r="B112" s="383"/>
      <c r="C112" s="383"/>
      <c r="D112" s="383"/>
      <c r="E112" s="383"/>
      <c r="F112" s="38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7"/>
      <c r="B120" s="447"/>
      <c r="C120" s="447"/>
      <c r="D120" s="447"/>
      <c r="E120" s="447"/>
      <c r="F120" s="447"/>
      <c r="G120" s="83"/>
    </row>
    <row r="121" spans="1:7" ht="22.5" x14ac:dyDescent="0.4">
      <c r="A121" s="383" t="s">
        <v>310</v>
      </c>
      <c r="B121" s="383"/>
      <c r="C121" s="383"/>
      <c r="D121" s="383"/>
      <c r="E121" s="383"/>
      <c r="F121" s="38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28.5" customHeight="1" x14ac:dyDescent="0.4">
      <c r="A125" s="128" t="s">
        <v>376</v>
      </c>
      <c r="B125" s="211" t="s">
        <v>30</v>
      </c>
      <c r="C125" s="113"/>
      <c r="D125" s="120"/>
      <c r="E125" s="90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8"/>
      <c r="B132" s="448"/>
      <c r="C132" s="448"/>
      <c r="D132" s="448"/>
      <c r="E132" s="448"/>
      <c r="F132" s="448"/>
      <c r="G132" s="83"/>
    </row>
    <row r="133" spans="1:16384" ht="22.5" customHeight="1" x14ac:dyDescent="0.4">
      <c r="A133" s="385" t="s">
        <v>424</v>
      </c>
      <c r="B133" s="385"/>
      <c r="C133" s="385"/>
      <c r="D133" s="385"/>
      <c r="E133" s="385"/>
      <c r="F133" s="385"/>
      <c r="G133" s="83"/>
    </row>
    <row r="134" spans="1:16384" ht="22.5" customHeight="1" x14ac:dyDescent="0.4">
      <c r="A134" s="386"/>
      <c r="B134" s="386"/>
      <c r="C134" s="386"/>
      <c r="D134" s="386"/>
      <c r="E134" s="386"/>
      <c r="F134" s="386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7" t="s">
        <v>461</v>
      </c>
      <c r="B139" s="387"/>
      <c r="C139" s="387"/>
      <c r="D139" s="387"/>
      <c r="E139" s="387"/>
      <c r="F139" s="38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8" t="s">
        <v>349</v>
      </c>
      <c r="B147" s="418"/>
      <c r="C147" s="418"/>
      <c r="D147" s="418"/>
      <c r="E147" s="418"/>
      <c r="F147" s="41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9"/>
      <c r="B165" s="447"/>
      <c r="C165" s="447"/>
      <c r="D165" s="447"/>
      <c r="E165" s="447"/>
      <c r="F165" s="447"/>
      <c r="G165" s="83"/>
    </row>
    <row r="166" spans="1:7" ht="32.25" customHeight="1" x14ac:dyDescent="0.4">
      <c r="A166" s="387" t="s">
        <v>462</v>
      </c>
      <c r="B166" s="387"/>
      <c r="C166" s="387"/>
      <c r="D166" s="387"/>
      <c r="E166" s="387"/>
      <c r="F166" s="38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0"/>
      <c r="B176" s="451"/>
      <c r="C176" s="451"/>
      <c r="D176" s="451"/>
      <c r="E176" s="451"/>
      <c r="F176" s="451"/>
      <c r="G176" s="83"/>
    </row>
    <row r="177" spans="1:7" ht="32.25" customHeight="1" x14ac:dyDescent="0.4">
      <c r="A177" s="387" t="s">
        <v>310</v>
      </c>
      <c r="B177" s="387"/>
      <c r="C177" s="387"/>
      <c r="D177" s="387"/>
      <c r="E177" s="387"/>
      <c r="F177" s="38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19"/>
      <c r="C186" s="42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2"/>
      <c r="B188" s="452"/>
      <c r="C188" s="452"/>
      <c r="D188" s="452"/>
      <c r="E188" s="452"/>
      <c r="F188" s="45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43782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8"/>
      <c r="B205" s="398"/>
      <c r="C205" s="398"/>
      <c r="D205" s="398"/>
      <c r="E205" s="398"/>
      <c r="F205" s="39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8"/>
      <c r="B229" s="398"/>
      <c r="C229" s="398"/>
      <c r="D229" s="398"/>
      <c r="E229" s="398"/>
      <c r="F229" s="39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9" t="s">
        <v>310</v>
      </c>
      <c r="B236" s="380"/>
      <c r="C236" s="380"/>
      <c r="D236" s="38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8"/>
      <c r="B250" s="398"/>
      <c r="C250" s="398"/>
      <c r="D250" s="398"/>
      <c r="E250" s="398"/>
      <c r="F250" s="39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43782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3"/>
      <c r="B290" s="423"/>
      <c r="C290" s="423"/>
      <c r="D290" s="423"/>
      <c r="E290" s="423"/>
      <c r="F290" s="423"/>
      <c r="G290" s="83"/>
    </row>
    <row r="291" spans="1:7" ht="31.5" customHeight="1" x14ac:dyDescent="0.4">
      <c r="A291" s="382" t="s">
        <v>310</v>
      </c>
      <c r="B291" s="382"/>
      <c r="C291" s="382"/>
      <c r="D291" s="382"/>
      <c r="E291" s="382"/>
      <c r="F291" s="38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43782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400"/>
      <c r="B357" s="400"/>
      <c r="C357" s="400"/>
      <c r="D357" s="400"/>
      <c r="E357" s="400"/>
      <c r="F357" s="400"/>
      <c r="G357" s="400"/>
    </row>
    <row r="358" spans="1:7" ht="32.25" customHeight="1" x14ac:dyDescent="0.4">
      <c r="A358" s="368" t="s">
        <v>310</v>
      </c>
      <c r="B358" s="368"/>
      <c r="C358" s="368"/>
      <c r="D358" s="368"/>
      <c r="E358" s="368"/>
      <c r="F358" s="36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43782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5"/>
      <c r="B415" s="396"/>
      <c r="C415" s="396"/>
      <c r="D415" s="396"/>
      <c r="E415" s="396"/>
      <c r="F415" s="396"/>
      <c r="G415" s="396"/>
    </row>
    <row r="416" spans="1:7" ht="24.75" x14ac:dyDescent="0.4">
      <c r="A416" s="364" t="s">
        <v>319</v>
      </c>
      <c r="B416" s="364"/>
      <c r="C416" s="364"/>
      <c r="D416" s="364"/>
      <c r="E416" s="364"/>
      <c r="F416" s="36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43782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545</v>
      </c>
      <c r="E453" s="91" t="s">
        <v>546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63.75" x14ac:dyDescent="0.45">
      <c r="A455" s="155" t="s">
        <v>48</v>
      </c>
      <c r="B455" s="89">
        <v>0</v>
      </c>
      <c r="C455" s="99">
        <f>IF(B455=0, -10, IF(B455=1, -5, "0"))</f>
        <v>-10</v>
      </c>
      <c r="D455" s="111" t="s">
        <v>547</v>
      </c>
      <c r="E455" s="90" t="s">
        <v>548</v>
      </c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63" x14ac:dyDescent="0.4">
      <c r="A461" s="136" t="s">
        <v>417</v>
      </c>
      <c r="B461" s="89">
        <v>1</v>
      </c>
      <c r="C461" s="89"/>
      <c r="D461" s="136" t="s">
        <v>582</v>
      </c>
      <c r="E461" s="90" t="s">
        <v>549</v>
      </c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4" t="s">
        <v>310</v>
      </c>
      <c r="B464" s="364"/>
      <c r="C464" s="364"/>
      <c r="D464" s="364"/>
      <c r="E464" s="364"/>
      <c r="F464" s="364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0"/>
      <c r="F467" s="90"/>
      <c r="G467" s="83"/>
    </row>
    <row r="468" spans="1:7" ht="105" x14ac:dyDescent="0.4">
      <c r="A468" s="128" t="s">
        <v>317</v>
      </c>
      <c r="B468" s="89">
        <v>1</v>
      </c>
      <c r="C468" s="89"/>
      <c r="D468" s="90" t="s">
        <v>551</v>
      </c>
      <c r="E468" s="90" t="s">
        <v>552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0.66666666666666663</v>
      </c>
      <c r="E471" s="103">
        <f>COUNTIF('A1 Exploitation'!F437:F470,"ok")</f>
        <v>2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24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0.5714285714285714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0.68965517241379315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4" t="s">
        <v>425</v>
      </c>
      <c r="B478" s="374"/>
      <c r="C478" s="374"/>
      <c r="D478" s="374"/>
      <c r="E478" s="374"/>
      <c r="F478" s="374"/>
      <c r="G478" s="83"/>
    </row>
    <row r="479" spans="1:7" ht="21" customHeight="1" x14ac:dyDescent="0.4">
      <c r="A479" s="162">
        <f>B11</f>
        <v>43782</v>
      </c>
      <c r="F479" s="2"/>
      <c r="G479" s="83"/>
    </row>
    <row r="480" spans="1:7" ht="21" x14ac:dyDescent="0.4">
      <c r="A480" s="365" t="s">
        <v>28</v>
      </c>
      <c r="B480" s="366" t="s">
        <v>29</v>
      </c>
      <c r="C480" s="366"/>
      <c r="D480" s="366" t="s">
        <v>42</v>
      </c>
      <c r="E480" s="367" t="s">
        <v>266</v>
      </c>
      <c r="F480" s="367" t="s">
        <v>301</v>
      </c>
      <c r="G480" s="83"/>
    </row>
    <row r="481" spans="1:7" ht="21" x14ac:dyDescent="0.4">
      <c r="A481" s="365"/>
      <c r="B481" s="291" t="s">
        <v>32</v>
      </c>
      <c r="C481" s="291" t="s">
        <v>31</v>
      </c>
      <c r="D481" s="366"/>
      <c r="E481" s="367"/>
      <c r="F481" s="36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9" t="s">
        <v>52</v>
      </c>
      <c r="B483" s="409"/>
      <c r="C483" s="409"/>
      <c r="D483" s="409"/>
      <c r="E483" s="409"/>
      <c r="F483" s="40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0" t="s">
        <v>463</v>
      </c>
      <c r="B491" s="431"/>
      <c r="C491" s="431"/>
      <c r="D491" s="431"/>
      <c r="E491" s="431"/>
      <c r="F491" s="43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2" t="s">
        <v>23</v>
      </c>
      <c r="B505" s="403"/>
      <c r="C505" s="403"/>
      <c r="D505" s="403"/>
      <c r="E505" s="403"/>
      <c r="F505" s="40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7"/>
      <c r="B517" s="397"/>
      <c r="C517" s="397"/>
      <c r="D517" s="397"/>
      <c r="E517" s="397"/>
      <c r="F517" s="397"/>
      <c r="G517" s="397"/>
    </row>
    <row r="518" spans="1:7" ht="26.25" customHeight="1" x14ac:dyDescent="0.5">
      <c r="A518" s="244" t="s">
        <v>310</v>
      </c>
      <c r="B518" s="401"/>
      <c r="C518" s="401"/>
      <c r="D518" s="401"/>
      <c r="E518" s="401"/>
      <c r="F518" s="40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5" t="s">
        <v>97</v>
      </c>
      <c r="B530" s="375"/>
      <c r="C530" s="375"/>
      <c r="D530" s="375"/>
      <c r="E530" s="375"/>
      <c r="F530" s="375"/>
      <c r="G530" s="83"/>
    </row>
    <row r="531" spans="1:7" ht="22.5" customHeight="1" x14ac:dyDescent="0.4">
      <c r="A531" s="162">
        <f>B11</f>
        <v>43782</v>
      </c>
      <c r="B531" s="83"/>
      <c r="C531" s="83"/>
      <c r="D531" s="95"/>
      <c r="E531" s="95"/>
      <c r="F531" s="95"/>
      <c r="G531" s="83"/>
    </row>
    <row r="532" spans="1:7" ht="21" x14ac:dyDescent="0.4">
      <c r="A532" s="405" t="s">
        <v>28</v>
      </c>
      <c r="B532" s="407" t="s">
        <v>29</v>
      </c>
      <c r="C532" s="408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06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2"/>
      <c r="D535" s="372"/>
      <c r="E535" s="372"/>
      <c r="F535" s="37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8"/>
      <c r="B544" s="398"/>
      <c r="C544" s="398"/>
      <c r="D544" s="398"/>
      <c r="E544" s="398"/>
      <c r="F544" s="39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9"/>
      <c r="B556" s="400"/>
      <c r="C556" s="400"/>
      <c r="D556" s="400"/>
      <c r="E556" s="400"/>
      <c r="F556" s="400"/>
      <c r="G556" s="400"/>
    </row>
    <row r="557" spans="1:7" ht="35.25" customHeight="1" x14ac:dyDescent="0.4">
      <c r="A557" s="246" t="s">
        <v>310</v>
      </c>
      <c r="B557" s="222"/>
      <c r="C557" s="435"/>
      <c r="D557" s="435"/>
      <c r="E557" s="435"/>
      <c r="F557" s="43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21" t="s">
        <v>34</v>
      </c>
      <c r="B566" s="421"/>
      <c r="C566" s="422"/>
      <c r="D566" s="296">
        <f>SUM(B558:C565,B546:C555)</f>
        <v>0</v>
      </c>
      <c r="E566" s="79"/>
      <c r="F566" s="83"/>
      <c r="G566" s="83"/>
    </row>
    <row r="567" spans="1:7" ht="21" x14ac:dyDescent="0.4">
      <c r="A567" s="421" t="s">
        <v>33</v>
      </c>
      <c r="B567" s="421"/>
      <c r="C567" s="421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8"/>
      <c r="B572" s="398"/>
      <c r="C572" s="398"/>
      <c r="D572" s="398"/>
      <c r="E572" s="398"/>
      <c r="F572" s="398"/>
      <c r="G572" s="83"/>
    </row>
    <row r="573" spans="1:7" ht="22.5" x14ac:dyDescent="0.45">
      <c r="A573" s="361" t="s">
        <v>19</v>
      </c>
      <c r="B573" s="361"/>
      <c r="C573" s="361"/>
      <c r="D573" s="361"/>
      <c r="E573" s="361"/>
      <c r="F573" s="361"/>
      <c r="G573" s="83"/>
    </row>
    <row r="574" spans="1:7" ht="22.5" x14ac:dyDescent="0.4">
      <c r="A574" s="169">
        <f>B11</f>
        <v>43782</v>
      </c>
      <c r="B574" s="83"/>
      <c r="C574" s="83"/>
      <c r="D574" s="238"/>
      <c r="E574" s="238"/>
      <c r="F574" s="238"/>
      <c r="G574" s="83"/>
    </row>
    <row r="575" spans="1:7" ht="21" x14ac:dyDescent="0.4">
      <c r="A575" s="365" t="s">
        <v>28</v>
      </c>
      <c r="B575" s="366" t="s">
        <v>29</v>
      </c>
      <c r="C575" s="366"/>
      <c r="D575" s="366" t="s">
        <v>42</v>
      </c>
      <c r="E575" s="367" t="s">
        <v>266</v>
      </c>
      <c r="F575" s="367" t="s">
        <v>301</v>
      </c>
      <c r="G575" s="83"/>
    </row>
    <row r="576" spans="1:7" ht="21" x14ac:dyDescent="0.4">
      <c r="A576" s="365"/>
      <c r="B576" s="291" t="s">
        <v>32</v>
      </c>
      <c r="C576" s="291" t="s">
        <v>31</v>
      </c>
      <c r="D576" s="366"/>
      <c r="E576" s="367"/>
      <c r="F576" s="36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4" t="s">
        <v>10</v>
      </c>
      <c r="B578" s="425"/>
      <c r="C578" s="425"/>
      <c r="D578" s="425"/>
      <c r="E578" s="425"/>
      <c r="F578" s="426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21" t="s">
        <v>34</v>
      </c>
      <c r="B588" s="421"/>
      <c r="C588" s="422"/>
      <c r="D588" s="296">
        <f>SUM(B579:C587)</f>
        <v>18</v>
      </c>
      <c r="E588" s="79"/>
      <c r="F588" s="83"/>
      <c r="G588" s="83"/>
    </row>
    <row r="589" spans="1:7" ht="21" x14ac:dyDescent="0.4">
      <c r="A589" s="421" t="s">
        <v>33</v>
      </c>
      <c r="B589" s="421"/>
      <c r="C589" s="421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7" t="s">
        <v>23</v>
      </c>
      <c r="B591" s="428"/>
      <c r="C591" s="428"/>
      <c r="D591" s="428"/>
      <c r="E591" s="428"/>
      <c r="F591" s="429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553</v>
      </c>
      <c r="E592" s="90" t="s">
        <v>554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586</v>
      </c>
      <c r="E596" s="181" t="s">
        <v>567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62" t="s">
        <v>383</v>
      </c>
      <c r="B598" s="363"/>
      <c r="C598" s="363"/>
      <c r="D598" s="363"/>
      <c r="E598" s="363"/>
      <c r="F598" s="363"/>
      <c r="G598" s="36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84" x14ac:dyDescent="0.4">
      <c r="A602" s="106" t="s">
        <v>376</v>
      </c>
      <c r="B602" s="89">
        <v>1</v>
      </c>
      <c r="C602" s="89"/>
      <c r="D602" s="351" t="s">
        <v>544</v>
      </c>
      <c r="E602" s="352" t="s">
        <v>555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0.83333333333333337</v>
      </c>
      <c r="E605" s="91">
        <f>COUNTIF('A1 Exploitation'!F579:F604,"ok")</f>
        <v>5</v>
      </c>
      <c r="F605" s="90">
        <f>COUNTA('A1 Exploitation'!F579:F604)</f>
        <v>6</v>
      </c>
      <c r="G605" s="83"/>
    </row>
    <row r="606" spans="1:7" ht="21" x14ac:dyDescent="0.4">
      <c r="A606" s="421" t="s">
        <v>34</v>
      </c>
      <c r="B606" s="421"/>
      <c r="C606" s="422"/>
      <c r="D606" s="296">
        <f>SUM(B592:C605)</f>
        <v>20</v>
      </c>
      <c r="E606" s="79"/>
      <c r="F606" s="83"/>
      <c r="G606" s="83"/>
    </row>
    <row r="607" spans="1:7" ht="21" x14ac:dyDescent="0.4">
      <c r="A607" s="421" t="s">
        <v>33</v>
      </c>
      <c r="B607" s="421"/>
      <c r="C607" s="421"/>
      <c r="D607" s="295">
        <f>D606/(COUNT(B592:C605)*2)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432" t="s">
        <v>170</v>
      </c>
      <c r="B610" s="433"/>
      <c r="C610" s="434"/>
      <c r="D610" s="305">
        <f>D609/(COUNT(B579:C587,B592:C597,B599:C605)*2)</f>
        <v>0.90476190476190477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1" t="s">
        <v>8</v>
      </c>
      <c r="B612" s="361"/>
      <c r="C612" s="361"/>
      <c r="D612" s="361"/>
      <c r="E612" s="361"/>
      <c r="F612" s="361"/>
      <c r="G612" s="83"/>
    </row>
    <row r="613" spans="1:7" ht="22.5" x14ac:dyDescent="0.4">
      <c r="A613" s="105">
        <f>B11</f>
        <v>43782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6"/>
      <c r="D617" s="416"/>
      <c r="E617" s="416"/>
      <c r="F617" s="417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105" x14ac:dyDescent="0.4">
      <c r="A624" s="106" t="s">
        <v>203</v>
      </c>
      <c r="B624" s="89">
        <v>1</v>
      </c>
      <c r="C624" s="89"/>
      <c r="D624" s="88" t="s">
        <v>558</v>
      </c>
      <c r="E624" s="90" t="s">
        <v>559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1" t="s">
        <v>34</v>
      </c>
      <c r="B627" s="421"/>
      <c r="C627" s="421"/>
      <c r="D627" s="296">
        <f>SUM(B618:C626)</f>
        <v>17</v>
      </c>
      <c r="E627" s="442"/>
      <c r="F627" s="423"/>
      <c r="G627" s="83"/>
    </row>
    <row r="628" spans="1:7" ht="21" x14ac:dyDescent="0.4">
      <c r="A628" s="421" t="s">
        <v>33</v>
      </c>
      <c r="B628" s="421"/>
      <c r="C628" s="421"/>
      <c r="D628" s="295">
        <f>D627/(COUNT(B618:C626)*2)</f>
        <v>0.94444444444444442</v>
      </c>
      <c r="E628" s="443"/>
      <c r="F628" s="397"/>
      <c r="G628" s="83"/>
    </row>
    <row r="629" spans="1:7" ht="21" x14ac:dyDescent="0.4">
      <c r="A629" s="104"/>
      <c r="B629" s="83"/>
      <c r="C629" s="441"/>
      <c r="D629" s="441"/>
      <c r="E629" s="441"/>
      <c r="F629" s="44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71.2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556</v>
      </c>
      <c r="E632" s="90" t="s">
        <v>557</v>
      </c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07.25" customHeight="1" x14ac:dyDescent="0.4">
      <c r="A637" s="138" t="s">
        <v>418</v>
      </c>
      <c r="B637" s="89">
        <v>1</v>
      </c>
      <c r="C637" s="99"/>
      <c r="D637" s="100" t="s">
        <v>560</v>
      </c>
      <c r="E637" s="90" t="s">
        <v>583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0.16666666666666666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6"/>
      <c r="D642" s="416"/>
      <c r="E642" s="416"/>
      <c r="F642" s="41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8"/>
      <c r="B652" s="438"/>
      <c r="C652" s="438"/>
      <c r="D652" s="438"/>
      <c r="E652" s="438"/>
      <c r="F652" s="438"/>
      <c r="G652" s="438"/>
    </row>
    <row r="653" spans="1:16382" ht="24.75" x14ac:dyDescent="0.4">
      <c r="A653" s="241" t="s">
        <v>26</v>
      </c>
      <c r="B653" s="416"/>
      <c r="C653" s="416"/>
      <c r="D653" s="416"/>
      <c r="E653" s="416"/>
      <c r="F653" s="417"/>
      <c r="G653" s="79"/>
    </row>
    <row r="654" spans="1:16382" ht="63" x14ac:dyDescent="0.4">
      <c r="A654" s="109" t="s">
        <v>223</v>
      </c>
      <c r="B654" s="89">
        <v>1</v>
      </c>
      <c r="C654" s="89"/>
      <c r="D654" s="111" t="s">
        <v>561</v>
      </c>
      <c r="E654" s="90" t="s">
        <v>554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105" x14ac:dyDescent="0.4">
      <c r="A658" s="88" t="s">
        <v>189</v>
      </c>
      <c r="B658" s="89">
        <v>0</v>
      </c>
      <c r="C658" s="89"/>
      <c r="D658" s="205" t="s">
        <v>587</v>
      </c>
      <c r="E658" s="205" t="s">
        <v>562</v>
      </c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13" t="s">
        <v>310</v>
      </c>
      <c r="B661" s="414"/>
      <c r="C661" s="414"/>
      <c r="D661" s="414"/>
      <c r="E661" s="414"/>
      <c r="F661" s="415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6</v>
      </c>
      <c r="F668" s="90">
        <f>COUNTA('A1 Exploitation'!F618:F667)</f>
        <v>6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0.88461538461538458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1" t="s">
        <v>355</v>
      </c>
      <c r="B676" s="361"/>
      <c r="C676" s="361"/>
      <c r="D676" s="361"/>
      <c r="E676" s="361"/>
      <c r="F676" s="361"/>
      <c r="G676" s="83"/>
    </row>
    <row r="677" spans="1:7" ht="21" x14ac:dyDescent="0.4">
      <c r="A677" s="169">
        <f>B11</f>
        <v>43782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0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563</v>
      </c>
      <c r="E688" s="135" t="s">
        <v>564</v>
      </c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35"/>
      <c r="F690" s="90"/>
      <c r="G690" s="83"/>
    </row>
    <row r="691" spans="1:7" ht="106.5" customHeight="1" x14ac:dyDescent="0.4">
      <c r="A691" s="163" t="s">
        <v>13</v>
      </c>
      <c r="B691" s="89">
        <v>0</v>
      </c>
      <c r="C691" s="185"/>
      <c r="D691" s="176" t="s">
        <v>565</v>
      </c>
      <c r="E691" s="90" t="s">
        <v>566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351" t="s">
        <v>568</v>
      </c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0.4</v>
      </c>
      <c r="E700" s="479">
        <f>COUNTIF('A1 Exploitation'!F681:F699,"ok")</f>
        <v>2</v>
      </c>
      <c r="F700" s="90">
        <f>COUNTA('A1 Exploitation'!F681:F699)</f>
        <v>5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0.8571428571428571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7" t="s">
        <v>459</v>
      </c>
      <c r="B704" s="437"/>
      <c r="C704" s="437"/>
      <c r="D704" s="437"/>
      <c r="E704" s="437"/>
      <c r="F704" s="437"/>
      <c r="G704" s="184"/>
    </row>
    <row r="705" spans="1:7" ht="21" customHeight="1" x14ac:dyDescent="0.4">
      <c r="A705" s="169">
        <f>B11</f>
        <v>43782</v>
      </c>
      <c r="B705" s="83"/>
      <c r="C705" s="83"/>
      <c r="D705" s="183"/>
      <c r="E705" s="183"/>
      <c r="F705" s="183"/>
      <c r="G705" s="184"/>
    </row>
    <row r="706" spans="1:7" ht="21" x14ac:dyDescent="0.4">
      <c r="A706" s="444" t="s">
        <v>28</v>
      </c>
      <c r="B706" s="407" t="s">
        <v>29</v>
      </c>
      <c r="C706" s="407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0" t="s">
        <v>305</v>
      </c>
      <c r="B709" s="411"/>
      <c r="C709" s="411"/>
      <c r="D709" s="411"/>
      <c r="E709" s="411"/>
      <c r="F709" s="412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05" x14ac:dyDescent="0.4">
      <c r="A711" s="109" t="s">
        <v>316</v>
      </c>
      <c r="B711" s="185">
        <v>1</v>
      </c>
      <c r="C711" s="185"/>
      <c r="D711" s="135" t="s">
        <v>544</v>
      </c>
      <c r="E711" s="135" t="s">
        <v>550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9"/>
      <c r="C715" s="440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39"/>
      <c r="C716" s="440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0" t="s">
        <v>306</v>
      </c>
      <c r="B718" s="411"/>
      <c r="C718" s="411"/>
      <c r="D718" s="411"/>
      <c r="E718" s="411"/>
      <c r="F718" s="412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3</v>
      </c>
      <c r="F721" s="135">
        <f>COUNTA('A1 Exploitation'!F710:F720)</f>
        <v>3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0.81666666666666676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0.81640625</v>
      </c>
      <c r="E730" s="3"/>
      <c r="F730" s="3"/>
    </row>
  </sheetData>
  <sheetProtection algorithmName="SHA-512" hashValue="uVHKXIBCTitvaKg/NXK6nb6i3WX2lg4sSWopCw+EorZefHeu4BWBNFIM+ZCpXnwz3Y+NCoy46QoarnQlzkw5Sw==" saltValue="PllPVLRRJNBFjMEkkIqKPg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E195" sqref="E19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5"/>
      <c r="E1" s="455"/>
      <c r="F1" s="455"/>
      <c r="G1" s="45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6" t="s">
        <v>46</v>
      </c>
      <c r="B6" s="456"/>
      <c r="C6" s="456"/>
      <c r="D6" s="456"/>
      <c r="E6" s="456"/>
      <c r="F6" s="456"/>
      <c r="G6" s="66"/>
    </row>
    <row r="7" spans="1:7" s="2" customFormat="1" ht="21.75" customHeight="1" x14ac:dyDescent="0.45">
      <c r="A7" s="457" t="str">
        <f>'Page de garde'!D18</f>
        <v>Khzema</v>
      </c>
      <c r="B7" s="457"/>
      <c r="C7" s="457"/>
      <c r="D7" s="457"/>
      <c r="E7" s="457"/>
      <c r="F7" s="457"/>
      <c r="G7" s="66"/>
    </row>
    <row r="8" spans="1:7" s="2" customFormat="1" ht="24" x14ac:dyDescent="0.45">
      <c r="A8" s="329" t="s">
        <v>39</v>
      </c>
      <c r="B8" s="458" t="str">
        <f>'A2 Exploitation'!B9:F9</f>
        <v>M Souheil DRAOUI</v>
      </c>
      <c r="C8" s="458"/>
      <c r="D8" s="458"/>
      <c r="E8" s="458"/>
      <c r="F8" s="458"/>
      <c r="G8" s="66"/>
    </row>
    <row r="9" spans="1:7" s="2" customFormat="1" ht="24" x14ac:dyDescent="0.45">
      <c r="A9" s="330" t="s">
        <v>41</v>
      </c>
      <c r="B9" s="459" t="str">
        <f>'A2 Exploitation'!B10:F10</f>
        <v>Le gestionnaire de stock</v>
      </c>
      <c r="C9" s="459"/>
      <c r="D9" s="459"/>
      <c r="E9" s="459"/>
      <c r="F9" s="459"/>
      <c r="G9" s="66"/>
    </row>
    <row r="10" spans="1:7" s="2" customFormat="1" ht="24" x14ac:dyDescent="0.45">
      <c r="A10" s="329" t="s">
        <v>40</v>
      </c>
      <c r="B10" s="454">
        <f>'A2 Exploitation'!B11:F11</f>
        <v>43782</v>
      </c>
      <c r="C10" s="454"/>
      <c r="D10" s="454"/>
      <c r="E10" s="454"/>
      <c r="F10" s="454"/>
      <c r="G10" s="66"/>
    </row>
    <row r="11" spans="1:7" s="2" customFormat="1" ht="24" x14ac:dyDescent="0.45">
      <c r="A11" s="329" t="s">
        <v>250</v>
      </c>
      <c r="B11" s="460">
        <f>D199</f>
        <v>0.90217391304347827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389"/>
      <c r="E12" s="389"/>
      <c r="F12" s="389"/>
      <c r="G12" s="389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70" t="s">
        <v>34</v>
      </c>
      <c r="B22" s="464"/>
      <c r="C22" s="465"/>
      <c r="D22" s="334">
        <f>SUM(B17:C21)</f>
        <v>10</v>
      </c>
    </row>
    <row r="23" spans="1:7" x14ac:dyDescent="0.3">
      <c r="A23" s="463" t="s">
        <v>251</v>
      </c>
      <c r="B23" s="466"/>
      <c r="C23" s="467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49.5" x14ac:dyDescent="0.3">
      <c r="A29" s="4" t="s">
        <v>236</v>
      </c>
      <c r="B29" s="42">
        <v>1</v>
      </c>
      <c r="C29" s="42"/>
      <c r="D29" s="43" t="s">
        <v>588</v>
      </c>
      <c r="E29" s="43" t="s">
        <v>571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36" customHeight="1" x14ac:dyDescent="0.3">
      <c r="A32" s="4" t="s">
        <v>249</v>
      </c>
      <c r="B32" s="42">
        <v>1</v>
      </c>
      <c r="C32" s="42"/>
      <c r="D32" s="43" t="s">
        <v>569</v>
      </c>
      <c r="E32" s="43" t="s">
        <v>570</v>
      </c>
      <c r="F32" s="42"/>
    </row>
    <row r="33" spans="1:6" x14ac:dyDescent="0.3">
      <c r="A33" s="463" t="s">
        <v>34</v>
      </c>
      <c r="B33" s="466"/>
      <c r="C33" s="467"/>
      <c r="D33" s="331">
        <f>SUM(B26:C32)</f>
        <v>12</v>
      </c>
    </row>
    <row r="34" spans="1:6" x14ac:dyDescent="0.3">
      <c r="A34" s="463" t="s">
        <v>251</v>
      </c>
      <c r="B34" s="466"/>
      <c r="C34" s="467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71" t="s">
        <v>180</v>
      </c>
      <c r="B36" s="472"/>
      <c r="C36" s="472"/>
      <c r="D36" s="472"/>
      <c r="E36" s="472"/>
      <c r="F36" s="47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63" t="s">
        <v>34</v>
      </c>
      <c r="B42" s="466"/>
      <c r="C42" s="467"/>
      <c r="D42" s="331">
        <f>SUM(B37:C41)</f>
        <v>0</v>
      </c>
    </row>
    <row r="43" spans="1:6" x14ac:dyDescent="0.3">
      <c r="A43" s="463" t="s">
        <v>251</v>
      </c>
      <c r="B43" s="466"/>
      <c r="C43" s="46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3" t="s">
        <v>19</v>
      </c>
      <c r="B45" s="474"/>
      <c r="C45" s="474"/>
      <c r="D45" s="474"/>
      <c r="E45" s="474"/>
      <c r="F45" s="474"/>
    </row>
    <row r="46" spans="1:6" ht="34.5" customHeight="1" x14ac:dyDescent="0.3">
      <c r="A46" s="4" t="s">
        <v>226</v>
      </c>
      <c r="B46" s="42">
        <v>1</v>
      </c>
      <c r="C46" s="42"/>
      <c r="D46" s="43" t="s">
        <v>572</v>
      </c>
      <c r="E46" s="42" t="s">
        <v>573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574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63" t="s">
        <v>34</v>
      </c>
      <c r="B52" s="466"/>
      <c r="C52" s="467"/>
      <c r="D52" s="331">
        <f>SUM(B46:C51)</f>
        <v>11</v>
      </c>
    </row>
    <row r="53" spans="1:6" x14ac:dyDescent="0.3">
      <c r="A53" s="463" t="s">
        <v>251</v>
      </c>
      <c r="B53" s="466"/>
      <c r="C53" s="467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71" t="s">
        <v>8</v>
      </c>
      <c r="B55" s="472"/>
      <c r="C55" s="472"/>
      <c r="D55" s="472"/>
      <c r="E55" s="472"/>
      <c r="F55" s="472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82.5" x14ac:dyDescent="0.3">
      <c r="A58" s="5" t="s">
        <v>205</v>
      </c>
      <c r="B58" s="42">
        <v>1</v>
      </c>
      <c r="C58" s="42"/>
      <c r="D58" s="43" t="s">
        <v>584</v>
      </c>
      <c r="E58" s="43" t="s">
        <v>585</v>
      </c>
      <c r="F58" s="42"/>
    </row>
    <row r="59" spans="1:6" ht="49.5" x14ac:dyDescent="0.3">
      <c r="A59" s="5" t="s">
        <v>79</v>
      </c>
      <c r="B59" s="42">
        <v>1</v>
      </c>
      <c r="C59" s="42"/>
      <c r="D59" s="76" t="s">
        <v>575</v>
      </c>
      <c r="E59" s="42" t="s">
        <v>576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x14ac:dyDescent="0.3">
      <c r="A62" s="4" t="s">
        <v>249</v>
      </c>
      <c r="B62" s="42">
        <v>1</v>
      </c>
      <c r="C62" s="42"/>
      <c r="D62" s="76" t="s">
        <v>589</v>
      </c>
      <c r="E62" s="43" t="s">
        <v>577</v>
      </c>
      <c r="F62" s="42"/>
    </row>
    <row r="63" spans="1:6" x14ac:dyDescent="0.3">
      <c r="A63" s="463" t="s">
        <v>34</v>
      </c>
      <c r="B63" s="466"/>
      <c r="C63" s="467"/>
      <c r="D63" s="331">
        <f>SUM(B56:C62)</f>
        <v>11</v>
      </c>
    </row>
    <row r="64" spans="1:6" x14ac:dyDescent="0.3">
      <c r="A64" s="463" t="s">
        <v>251</v>
      </c>
      <c r="B64" s="466"/>
      <c r="C64" s="467"/>
      <c r="D64" s="332">
        <f>D63/(COUNT(B56:C62)*2)</f>
        <v>0.7857142857142857</v>
      </c>
    </row>
    <row r="65" spans="1:6" x14ac:dyDescent="0.3">
      <c r="A65" s="8"/>
      <c r="B65" s="9"/>
      <c r="C65" s="9"/>
      <c r="D65" s="10"/>
    </row>
    <row r="66" spans="1:6" ht="19.5" x14ac:dyDescent="0.4">
      <c r="A66" s="471" t="s">
        <v>111</v>
      </c>
      <c r="B66" s="472"/>
      <c r="C66" s="472"/>
      <c r="D66" s="472"/>
      <c r="E66" s="472"/>
      <c r="F66" s="47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3" t="s">
        <v>34</v>
      </c>
      <c r="B84" s="466"/>
      <c r="C84" s="467"/>
      <c r="D84" s="331">
        <f>SUM(B67:C83)</f>
        <v>0</v>
      </c>
    </row>
    <row r="85" spans="1:6" x14ac:dyDescent="0.3">
      <c r="A85" s="463" t="s">
        <v>251</v>
      </c>
      <c r="B85" s="466"/>
      <c r="C85" s="46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1" t="s">
        <v>172</v>
      </c>
      <c r="B87" s="472"/>
      <c r="C87" s="472"/>
      <c r="D87" s="472"/>
      <c r="E87" s="472"/>
      <c r="F87" s="47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3" t="s">
        <v>34</v>
      </c>
      <c r="B102" s="466"/>
      <c r="C102" s="467"/>
      <c r="D102" s="331">
        <f>SUM(B88:C101)</f>
        <v>0</v>
      </c>
    </row>
    <row r="103" spans="1:6" x14ac:dyDescent="0.3">
      <c r="A103" s="463" t="s">
        <v>251</v>
      </c>
      <c r="B103" s="466"/>
      <c r="C103" s="46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1" t="s">
        <v>173</v>
      </c>
      <c r="B106" s="472"/>
      <c r="C106" s="472"/>
      <c r="D106" s="472"/>
      <c r="E106" s="472"/>
      <c r="F106" s="47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63" t="s">
        <v>34</v>
      </c>
      <c r="B118" s="466"/>
      <c r="C118" s="467"/>
      <c r="D118" s="331">
        <f>SUM(B107:C117)</f>
        <v>0</v>
      </c>
    </row>
    <row r="119" spans="1:6" x14ac:dyDescent="0.3">
      <c r="A119" s="463" t="s">
        <v>251</v>
      </c>
      <c r="B119" s="466"/>
      <c r="C119" s="46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1" t="s">
        <v>156</v>
      </c>
      <c r="B121" s="472"/>
      <c r="C121" s="472"/>
      <c r="D121" s="472"/>
      <c r="E121" s="472"/>
      <c r="F121" s="47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63" t="s">
        <v>34</v>
      </c>
      <c r="B133" s="466"/>
      <c r="C133" s="467"/>
      <c r="D133" s="331">
        <f>SUM(B122:C132)</f>
        <v>0</v>
      </c>
    </row>
    <row r="134" spans="1:6" x14ac:dyDescent="0.3">
      <c r="A134" s="463" t="s">
        <v>251</v>
      </c>
      <c r="B134" s="466"/>
      <c r="C134" s="46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1" t="s">
        <v>61</v>
      </c>
      <c r="B136" s="472"/>
      <c r="C136" s="472"/>
      <c r="D136" s="472"/>
      <c r="E136" s="472"/>
      <c r="F136" s="47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3" t="s">
        <v>34</v>
      </c>
      <c r="B149" s="466"/>
      <c r="C149" s="467"/>
      <c r="D149" s="331">
        <f>SUM(B137:C148)</f>
        <v>0</v>
      </c>
    </row>
    <row r="150" spans="1:6" x14ac:dyDescent="0.3">
      <c r="A150" s="463" t="s">
        <v>251</v>
      </c>
      <c r="B150" s="466"/>
      <c r="C150" s="46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1" t="s">
        <v>178</v>
      </c>
      <c r="B152" s="472"/>
      <c r="C152" s="472"/>
      <c r="D152" s="472"/>
      <c r="E152" s="472"/>
      <c r="F152" s="472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63" t="s">
        <v>34</v>
      </c>
      <c r="B161" s="464"/>
      <c r="C161" s="465"/>
      <c r="D161" s="334">
        <f>SUM(B153:C160)</f>
        <v>16</v>
      </c>
    </row>
    <row r="162" spans="1:6" x14ac:dyDescent="0.3">
      <c r="A162" s="463" t="s">
        <v>251</v>
      </c>
      <c r="B162" s="466"/>
      <c r="C162" s="467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1" t="s">
        <v>64</v>
      </c>
      <c r="B164" s="472"/>
      <c r="C164" s="472"/>
      <c r="D164" s="472"/>
      <c r="E164" s="472"/>
      <c r="F164" s="47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63" t="s">
        <v>34</v>
      </c>
      <c r="B169" s="466"/>
      <c r="C169" s="467"/>
      <c r="D169" s="331">
        <f>SUM(B165:C168)</f>
        <v>2</v>
      </c>
    </row>
    <row r="170" spans="1:6" x14ac:dyDescent="0.3">
      <c r="A170" s="463" t="s">
        <v>251</v>
      </c>
      <c r="B170" s="466"/>
      <c r="C170" s="467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7" t="s">
        <v>15</v>
      </c>
      <c r="B172" s="478"/>
      <c r="C172" s="478"/>
      <c r="D172" s="478"/>
      <c r="E172" s="478"/>
      <c r="F172" s="478"/>
    </row>
    <row r="173" spans="1:6" ht="82.5" x14ac:dyDescent="0.3">
      <c r="A173" s="4" t="s">
        <v>152</v>
      </c>
      <c r="B173" s="42">
        <v>1</v>
      </c>
      <c r="C173" s="42"/>
      <c r="D173" s="43" t="s">
        <v>578</v>
      </c>
      <c r="E173" s="43" t="s">
        <v>579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63" t="s">
        <v>34</v>
      </c>
      <c r="B177" s="466"/>
      <c r="C177" s="467"/>
      <c r="D177" s="331">
        <f>SUM(B173:C176)</f>
        <v>7</v>
      </c>
    </row>
    <row r="178" spans="1:7" x14ac:dyDescent="0.3">
      <c r="A178" s="463" t="s">
        <v>251</v>
      </c>
      <c r="B178" s="466"/>
      <c r="C178" s="467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1" t="s">
        <v>65</v>
      </c>
      <c r="B180" s="472"/>
      <c r="C180" s="472"/>
      <c r="D180" s="472"/>
      <c r="E180" s="472"/>
      <c r="F180" s="472"/>
    </row>
    <row r="181" spans="1:7" ht="34.5" customHeight="1" x14ac:dyDescent="0.3">
      <c r="A181" s="16" t="s">
        <v>270</v>
      </c>
      <c r="B181" s="42">
        <v>0</v>
      </c>
      <c r="C181" s="42"/>
      <c r="D181" s="43" t="s">
        <v>568</v>
      </c>
      <c r="E181" s="43" t="s">
        <v>580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63" t="s">
        <v>34</v>
      </c>
      <c r="B186" s="466"/>
      <c r="C186" s="467"/>
      <c r="D186" s="331">
        <f>SUM(B181:C185)</f>
        <v>8</v>
      </c>
    </row>
    <row r="187" spans="1:7" x14ac:dyDescent="0.3">
      <c r="A187" s="463" t="s">
        <v>251</v>
      </c>
      <c r="B187" s="466"/>
      <c r="C187" s="467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1" t="s">
        <v>177</v>
      </c>
      <c r="B189" s="472"/>
      <c r="C189" s="472"/>
      <c r="D189" s="472"/>
      <c r="E189" s="472"/>
      <c r="F189" s="472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63" t="s">
        <v>34</v>
      </c>
      <c r="B194" s="466"/>
      <c r="C194" s="467"/>
      <c r="D194" s="335">
        <f>SUM(B190:C193)</f>
        <v>6</v>
      </c>
    </row>
    <row r="195" spans="1:6" x14ac:dyDescent="0.3">
      <c r="A195" s="463" t="s">
        <v>251</v>
      </c>
      <c r="B195" s="466"/>
      <c r="C195" s="467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0.9</v>
      </c>
      <c r="E197" s="72">
        <f>COUNTIF('A1 Technique'!F17:F193,"ok")</f>
        <v>9</v>
      </c>
      <c r="F197" s="73">
        <f>COUNTA('A1 Technique'!F17:F193)</f>
        <v>10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0.90217391304347827</v>
      </c>
    </row>
  </sheetData>
  <sheetProtection algorithmName="SHA-512" hashValue="nq0gMinIJQWengSGL+lkFSW6UAJy2cvSGUmyegSAo1NItCoXJERfYEh1qqHD3kWWYI5o55DaHJKJIHR1sahQmA==" saltValue="WWut90mr/O+31ZOXkZVu8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5" sqref="B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9"/>
      <c r="E1" s="389"/>
      <c r="F1" s="389"/>
      <c r="G1" s="38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0" t="s">
        <v>151</v>
      </c>
      <c r="B7" s="390"/>
      <c r="C7" s="390"/>
      <c r="D7" s="390"/>
      <c r="E7" s="390"/>
      <c r="F7" s="390"/>
      <c r="G7" s="82"/>
    </row>
    <row r="8" spans="1:7" ht="22.5" x14ac:dyDescent="0.45">
      <c r="A8" s="391" t="str">
        <f>'Page de garde'!D18</f>
        <v>Khzema</v>
      </c>
      <c r="B8" s="391"/>
      <c r="C8" s="391"/>
      <c r="D8" s="391"/>
      <c r="E8" s="391"/>
      <c r="F8" s="391"/>
      <c r="G8" s="82"/>
    </row>
    <row r="9" spans="1:7" ht="22.5" x14ac:dyDescent="0.45">
      <c r="A9" s="278" t="s">
        <v>39</v>
      </c>
      <c r="B9" s="392"/>
      <c r="C9" s="392"/>
      <c r="D9" s="392"/>
      <c r="E9" s="392"/>
      <c r="F9" s="392"/>
      <c r="G9" s="82"/>
    </row>
    <row r="10" spans="1:7" ht="22.5" x14ac:dyDescent="0.45">
      <c r="A10" s="279" t="s">
        <v>41</v>
      </c>
      <c r="B10" s="393"/>
      <c r="C10" s="393"/>
      <c r="D10" s="393"/>
      <c r="E10" s="393"/>
      <c r="F10" s="393"/>
      <c r="G10" s="82"/>
    </row>
    <row r="11" spans="1:7" ht="22.5" x14ac:dyDescent="0.45">
      <c r="A11" s="278" t="s">
        <v>40</v>
      </c>
      <c r="B11" s="388"/>
      <c r="C11" s="388"/>
      <c r="D11" s="388"/>
      <c r="E11" s="388"/>
      <c r="F11" s="388"/>
      <c r="G11" s="82"/>
    </row>
    <row r="12" spans="1:7" ht="22.5" x14ac:dyDescent="0.45">
      <c r="A12" s="278" t="s">
        <v>200</v>
      </c>
      <c r="B12" s="394" t="e">
        <f>D730</f>
        <v>#DIV/0!</v>
      </c>
      <c r="C12" s="394"/>
      <c r="D12" s="394"/>
      <c r="E12" s="394"/>
      <c r="F12" s="394"/>
      <c r="G12" s="82"/>
    </row>
    <row r="13" spans="1:7" ht="22.5" x14ac:dyDescent="0.45">
      <c r="A13" s="81"/>
      <c r="B13" s="79"/>
      <c r="C13" s="79"/>
      <c r="D13" s="389"/>
      <c r="E13" s="389"/>
      <c r="F13" s="389"/>
      <c r="G13" s="38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98"/>
      <c r="B49" s="398"/>
      <c r="C49" s="398"/>
      <c r="D49" s="398"/>
      <c r="E49" s="398"/>
      <c r="F49" s="398"/>
      <c r="G49" s="39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5"/>
      <c r="B64" s="446"/>
      <c r="C64" s="446"/>
      <c r="D64" s="446"/>
      <c r="E64" s="446"/>
      <c r="F64" s="446"/>
      <c r="G64" s="446"/>
    </row>
    <row r="65" spans="1:7" ht="43.5" customHeight="1" x14ac:dyDescent="0.4">
      <c r="A65" s="383" t="s">
        <v>350</v>
      </c>
      <c r="B65" s="383"/>
      <c r="C65" s="383"/>
      <c r="D65" s="383"/>
      <c r="E65" s="383"/>
      <c r="F65" s="38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6"/>
      <c r="B83" s="396"/>
      <c r="C83" s="396"/>
      <c r="D83" s="396"/>
      <c r="E83" s="396"/>
      <c r="F83" s="396"/>
      <c r="G83" s="396"/>
    </row>
    <row r="84" spans="1:7" ht="45" customHeight="1" x14ac:dyDescent="0.45">
      <c r="A84" s="384" t="s">
        <v>351</v>
      </c>
      <c r="B84" s="384"/>
      <c r="C84" s="384"/>
      <c r="D84" s="384"/>
      <c r="E84" s="384"/>
      <c r="F84" s="38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9"/>
      <c r="B103" s="447"/>
      <c r="C103" s="447"/>
      <c r="D103" s="447"/>
      <c r="E103" s="447"/>
      <c r="F103" s="453"/>
      <c r="G103" s="83"/>
    </row>
    <row r="104" spans="1:7" ht="46.5" customHeight="1" x14ac:dyDescent="0.4">
      <c r="A104" s="383" t="s">
        <v>352</v>
      </c>
      <c r="B104" s="383"/>
      <c r="C104" s="383"/>
      <c r="D104" s="383"/>
      <c r="E104" s="383"/>
      <c r="F104" s="38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9"/>
      <c r="B111" s="447"/>
      <c r="C111" s="447"/>
      <c r="D111" s="447"/>
      <c r="E111" s="447"/>
      <c r="F111" s="453"/>
      <c r="G111" s="83"/>
    </row>
    <row r="112" spans="1:7" ht="39.75" customHeight="1" x14ac:dyDescent="0.4">
      <c r="A112" s="383" t="s">
        <v>390</v>
      </c>
      <c r="B112" s="383"/>
      <c r="C112" s="383"/>
      <c r="D112" s="383"/>
      <c r="E112" s="383"/>
      <c r="F112" s="38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7"/>
      <c r="B120" s="447"/>
      <c r="C120" s="447"/>
      <c r="D120" s="447"/>
      <c r="E120" s="447"/>
      <c r="F120" s="447"/>
      <c r="G120" s="83"/>
    </row>
    <row r="121" spans="1:7" ht="22.5" x14ac:dyDescent="0.4">
      <c r="A121" s="383" t="s">
        <v>310</v>
      </c>
      <c r="B121" s="383"/>
      <c r="C121" s="383"/>
      <c r="D121" s="383"/>
      <c r="E121" s="383"/>
      <c r="F121" s="38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8"/>
      <c r="B132" s="448"/>
      <c r="C132" s="448"/>
      <c r="D132" s="448"/>
      <c r="E132" s="448"/>
      <c r="F132" s="448"/>
      <c r="G132" s="83"/>
    </row>
    <row r="133" spans="1:16384" ht="22.5" customHeight="1" x14ac:dyDescent="0.4">
      <c r="A133" s="385" t="s">
        <v>424</v>
      </c>
      <c r="B133" s="385"/>
      <c r="C133" s="385"/>
      <c r="D133" s="385"/>
      <c r="E133" s="385"/>
      <c r="F133" s="385"/>
      <c r="G133" s="83"/>
    </row>
    <row r="134" spans="1:16384" ht="22.5" customHeight="1" x14ac:dyDescent="0.4">
      <c r="A134" s="386"/>
      <c r="B134" s="386"/>
      <c r="C134" s="386"/>
      <c r="D134" s="386"/>
      <c r="E134" s="386"/>
      <c r="F134" s="386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7" t="s">
        <v>461</v>
      </c>
      <c r="B139" s="387"/>
      <c r="C139" s="387"/>
      <c r="D139" s="387"/>
      <c r="E139" s="387"/>
      <c r="F139" s="38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8" t="s">
        <v>349</v>
      </c>
      <c r="B147" s="418"/>
      <c r="C147" s="418"/>
      <c r="D147" s="418"/>
      <c r="E147" s="418"/>
      <c r="F147" s="41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9"/>
      <c r="B165" s="447"/>
      <c r="C165" s="447"/>
      <c r="D165" s="447"/>
      <c r="E165" s="447"/>
      <c r="F165" s="447"/>
      <c r="G165" s="83"/>
    </row>
    <row r="166" spans="1:7" ht="32.25" customHeight="1" x14ac:dyDescent="0.4">
      <c r="A166" s="387" t="s">
        <v>462</v>
      </c>
      <c r="B166" s="387"/>
      <c r="C166" s="387"/>
      <c r="D166" s="387"/>
      <c r="E166" s="387"/>
      <c r="F166" s="38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0"/>
      <c r="B176" s="451"/>
      <c r="C176" s="451"/>
      <c r="D176" s="451"/>
      <c r="E176" s="451"/>
      <c r="F176" s="451"/>
      <c r="G176" s="83"/>
    </row>
    <row r="177" spans="1:7" ht="32.25" customHeight="1" x14ac:dyDescent="0.4">
      <c r="A177" s="387" t="s">
        <v>310</v>
      </c>
      <c r="B177" s="387"/>
      <c r="C177" s="387"/>
      <c r="D177" s="387"/>
      <c r="E177" s="387"/>
      <c r="F177" s="38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19"/>
      <c r="C186" s="42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2"/>
      <c r="B188" s="452"/>
      <c r="C188" s="452"/>
      <c r="D188" s="452"/>
      <c r="E188" s="452"/>
      <c r="F188" s="45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8"/>
      <c r="B205" s="398"/>
      <c r="C205" s="398"/>
      <c r="D205" s="398"/>
      <c r="E205" s="398"/>
      <c r="F205" s="39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8"/>
      <c r="B229" s="398"/>
      <c r="C229" s="398"/>
      <c r="D229" s="398"/>
      <c r="E229" s="398"/>
      <c r="F229" s="39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9" t="s">
        <v>310</v>
      </c>
      <c r="B236" s="380"/>
      <c r="C236" s="380"/>
      <c r="D236" s="38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8"/>
      <c r="B250" s="398"/>
      <c r="C250" s="398"/>
      <c r="D250" s="398"/>
      <c r="E250" s="398"/>
      <c r="F250" s="39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3"/>
      <c r="B290" s="423"/>
      <c r="C290" s="423"/>
      <c r="D290" s="423"/>
      <c r="E290" s="423"/>
      <c r="F290" s="423"/>
      <c r="G290" s="83"/>
    </row>
    <row r="291" spans="1:7" ht="31.5" customHeight="1" x14ac:dyDescent="0.4">
      <c r="A291" s="382" t="s">
        <v>310</v>
      </c>
      <c r="B291" s="382"/>
      <c r="C291" s="382"/>
      <c r="D291" s="382"/>
      <c r="E291" s="382"/>
      <c r="F291" s="38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400"/>
      <c r="B357" s="400"/>
      <c r="C357" s="400"/>
      <c r="D357" s="400"/>
      <c r="E357" s="400"/>
      <c r="F357" s="400"/>
      <c r="G357" s="400"/>
    </row>
    <row r="358" spans="1:7" ht="32.25" customHeight="1" x14ac:dyDescent="0.4">
      <c r="A358" s="368" t="s">
        <v>310</v>
      </c>
      <c r="B358" s="368"/>
      <c r="C358" s="368"/>
      <c r="D358" s="368"/>
      <c r="E358" s="368"/>
      <c r="F358" s="36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5"/>
      <c r="B415" s="396"/>
      <c r="C415" s="396"/>
      <c r="D415" s="396"/>
      <c r="E415" s="396"/>
      <c r="F415" s="396"/>
      <c r="G415" s="396"/>
    </row>
    <row r="416" spans="1:7" ht="24.75" x14ac:dyDescent="0.4">
      <c r="A416" s="364" t="s">
        <v>319</v>
      </c>
      <c r="B416" s="364"/>
      <c r="C416" s="364"/>
      <c r="D416" s="364"/>
      <c r="E416" s="364"/>
      <c r="F416" s="36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4" t="s">
        <v>310</v>
      </c>
      <c r="B464" s="364"/>
      <c r="C464" s="364"/>
      <c r="D464" s="364"/>
      <c r="E464" s="364"/>
      <c r="F464" s="36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4" t="s">
        <v>425</v>
      </c>
      <c r="B478" s="374"/>
      <c r="C478" s="374"/>
      <c r="D478" s="374"/>
      <c r="E478" s="374"/>
      <c r="F478" s="37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65" t="s">
        <v>28</v>
      </c>
      <c r="B480" s="366" t="s">
        <v>29</v>
      </c>
      <c r="C480" s="366"/>
      <c r="D480" s="366" t="s">
        <v>42</v>
      </c>
      <c r="E480" s="367" t="s">
        <v>266</v>
      </c>
      <c r="F480" s="367" t="s">
        <v>301</v>
      </c>
      <c r="G480" s="83"/>
    </row>
    <row r="481" spans="1:7" ht="21" x14ac:dyDescent="0.4">
      <c r="A481" s="365"/>
      <c r="B481" s="291" t="s">
        <v>32</v>
      </c>
      <c r="C481" s="291" t="s">
        <v>31</v>
      </c>
      <c r="D481" s="366"/>
      <c r="E481" s="367"/>
      <c r="F481" s="36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9" t="s">
        <v>52</v>
      </c>
      <c r="B483" s="409"/>
      <c r="C483" s="409"/>
      <c r="D483" s="409"/>
      <c r="E483" s="409"/>
      <c r="F483" s="40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0" t="s">
        <v>463</v>
      </c>
      <c r="B491" s="431"/>
      <c r="C491" s="431"/>
      <c r="D491" s="431"/>
      <c r="E491" s="431"/>
      <c r="F491" s="43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2" t="s">
        <v>23</v>
      </c>
      <c r="B505" s="403"/>
      <c r="C505" s="403"/>
      <c r="D505" s="403"/>
      <c r="E505" s="403"/>
      <c r="F505" s="40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7"/>
      <c r="B517" s="397"/>
      <c r="C517" s="397"/>
      <c r="D517" s="397"/>
      <c r="E517" s="397"/>
      <c r="F517" s="397"/>
      <c r="G517" s="397"/>
    </row>
    <row r="518" spans="1:7" ht="26.25" customHeight="1" x14ac:dyDescent="0.5">
      <c r="A518" s="244" t="s">
        <v>310</v>
      </c>
      <c r="B518" s="401"/>
      <c r="C518" s="401"/>
      <c r="D518" s="401"/>
      <c r="E518" s="401"/>
      <c r="F518" s="40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5" t="s">
        <v>97</v>
      </c>
      <c r="B530" s="375"/>
      <c r="C530" s="375"/>
      <c r="D530" s="375"/>
      <c r="E530" s="375"/>
      <c r="F530" s="37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5" t="s">
        <v>28</v>
      </c>
      <c r="B532" s="407" t="s">
        <v>29</v>
      </c>
      <c r="C532" s="408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06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2"/>
      <c r="D535" s="372"/>
      <c r="E535" s="372"/>
      <c r="F535" s="37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8"/>
      <c r="B544" s="398"/>
      <c r="C544" s="398"/>
      <c r="D544" s="398"/>
      <c r="E544" s="398"/>
      <c r="F544" s="39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9"/>
      <c r="B556" s="400"/>
      <c r="C556" s="400"/>
      <c r="D556" s="400"/>
      <c r="E556" s="400"/>
      <c r="F556" s="400"/>
      <c r="G556" s="400"/>
    </row>
    <row r="557" spans="1:7" ht="35.25" customHeight="1" x14ac:dyDescent="0.4">
      <c r="A557" s="246" t="s">
        <v>310</v>
      </c>
      <c r="B557" s="222"/>
      <c r="C557" s="435"/>
      <c r="D557" s="435"/>
      <c r="E557" s="435"/>
      <c r="F557" s="43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21" t="s">
        <v>34</v>
      </c>
      <c r="B566" s="421"/>
      <c r="C566" s="422"/>
      <c r="D566" s="296">
        <f>SUM(B558:C565,B546:C555)</f>
        <v>0</v>
      </c>
      <c r="E566" s="79"/>
      <c r="F566" s="83"/>
      <c r="G566" s="83"/>
    </row>
    <row r="567" spans="1:7" ht="21" x14ac:dyDescent="0.4">
      <c r="A567" s="421" t="s">
        <v>33</v>
      </c>
      <c r="B567" s="421"/>
      <c r="C567" s="421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8"/>
      <c r="B572" s="398"/>
      <c r="C572" s="398"/>
      <c r="D572" s="398"/>
      <c r="E572" s="398"/>
      <c r="F572" s="398"/>
      <c r="G572" s="83"/>
    </row>
    <row r="573" spans="1:7" ht="22.5" x14ac:dyDescent="0.45">
      <c r="A573" s="361" t="s">
        <v>19</v>
      </c>
      <c r="B573" s="361"/>
      <c r="C573" s="361"/>
      <c r="D573" s="361"/>
      <c r="E573" s="361"/>
      <c r="F573" s="36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65" t="s">
        <v>28</v>
      </c>
      <c r="B575" s="366" t="s">
        <v>29</v>
      </c>
      <c r="C575" s="366"/>
      <c r="D575" s="366" t="s">
        <v>42</v>
      </c>
      <c r="E575" s="367" t="s">
        <v>266</v>
      </c>
      <c r="F575" s="367" t="s">
        <v>301</v>
      </c>
      <c r="G575" s="83"/>
    </row>
    <row r="576" spans="1:7" ht="21" x14ac:dyDescent="0.4">
      <c r="A576" s="365"/>
      <c r="B576" s="291" t="s">
        <v>32</v>
      </c>
      <c r="C576" s="291" t="s">
        <v>31</v>
      </c>
      <c r="D576" s="366"/>
      <c r="E576" s="367"/>
      <c r="F576" s="36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4" t="s">
        <v>10</v>
      </c>
      <c r="B578" s="425"/>
      <c r="C578" s="425"/>
      <c r="D578" s="425"/>
      <c r="E578" s="425"/>
      <c r="F578" s="42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21" t="s">
        <v>34</v>
      </c>
      <c r="B588" s="421"/>
      <c r="C588" s="422"/>
      <c r="D588" s="296">
        <f>SUM(B579:C587)</f>
        <v>0</v>
      </c>
      <c r="E588" s="79"/>
      <c r="F588" s="83"/>
      <c r="G588" s="83"/>
    </row>
    <row r="589" spans="1:7" ht="21" x14ac:dyDescent="0.4">
      <c r="A589" s="421" t="s">
        <v>33</v>
      </c>
      <c r="B589" s="421"/>
      <c r="C589" s="421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7" t="s">
        <v>23</v>
      </c>
      <c r="B591" s="428"/>
      <c r="C591" s="428"/>
      <c r="D591" s="428"/>
      <c r="E591" s="428"/>
      <c r="F591" s="42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62" t="s">
        <v>383</v>
      </c>
      <c r="B598" s="363"/>
      <c r="C598" s="363"/>
      <c r="D598" s="363"/>
      <c r="E598" s="363"/>
      <c r="F598" s="363"/>
      <c r="G598" s="36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21" t="s">
        <v>34</v>
      </c>
      <c r="B606" s="421"/>
      <c r="C606" s="422"/>
      <c r="D606" s="296">
        <f>SUM(B592:C605)</f>
        <v>0</v>
      </c>
      <c r="E606" s="79"/>
      <c r="F606" s="83"/>
      <c r="G606" s="83"/>
    </row>
    <row r="607" spans="1:7" ht="21" x14ac:dyDescent="0.4">
      <c r="A607" s="421" t="s">
        <v>33</v>
      </c>
      <c r="B607" s="421"/>
      <c r="C607" s="421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32" t="s">
        <v>170</v>
      </c>
      <c r="B610" s="433"/>
      <c r="C610" s="43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1" t="s">
        <v>8</v>
      </c>
      <c r="B612" s="361"/>
      <c r="C612" s="361"/>
      <c r="D612" s="361"/>
      <c r="E612" s="361"/>
      <c r="F612" s="36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6"/>
      <c r="D617" s="416"/>
      <c r="E617" s="416"/>
      <c r="F617" s="41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1" t="s">
        <v>34</v>
      </c>
      <c r="B627" s="421"/>
      <c r="C627" s="421"/>
      <c r="D627" s="296">
        <f>SUM(B618:C626)</f>
        <v>0</v>
      </c>
      <c r="E627" s="442"/>
      <c r="F627" s="423"/>
      <c r="G627" s="83"/>
    </row>
    <row r="628" spans="1:7" ht="21" x14ac:dyDescent="0.4">
      <c r="A628" s="421" t="s">
        <v>33</v>
      </c>
      <c r="B628" s="421"/>
      <c r="C628" s="421"/>
      <c r="D628" s="295" t="e">
        <f>D627/(COUNT(B618:C626)*2)</f>
        <v>#DIV/0!</v>
      </c>
      <c r="E628" s="443"/>
      <c r="F628" s="397"/>
      <c r="G628" s="83"/>
    </row>
    <row r="629" spans="1:7" ht="21" x14ac:dyDescent="0.4">
      <c r="A629" s="104"/>
      <c r="B629" s="83"/>
      <c r="C629" s="441"/>
      <c r="D629" s="441"/>
      <c r="E629" s="441"/>
      <c r="F629" s="44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6"/>
      <c r="D642" s="416"/>
      <c r="E642" s="416"/>
      <c r="F642" s="41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8"/>
      <c r="B652" s="438"/>
      <c r="C652" s="438"/>
      <c r="D652" s="438"/>
      <c r="E652" s="438"/>
      <c r="F652" s="438"/>
      <c r="G652" s="438"/>
    </row>
    <row r="653" spans="1:16382" ht="24.75" x14ac:dyDescent="0.4">
      <c r="A653" s="241" t="s">
        <v>26</v>
      </c>
      <c r="B653" s="416"/>
      <c r="C653" s="416"/>
      <c r="D653" s="416"/>
      <c r="E653" s="416"/>
      <c r="F653" s="41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3" t="s">
        <v>310</v>
      </c>
      <c r="B661" s="414"/>
      <c r="C661" s="414"/>
      <c r="D661" s="414"/>
      <c r="E661" s="414"/>
      <c r="F661" s="41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1" t="s">
        <v>355</v>
      </c>
      <c r="B676" s="361"/>
      <c r="C676" s="361"/>
      <c r="D676" s="361"/>
      <c r="E676" s="361"/>
      <c r="F676" s="36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7" t="s">
        <v>459</v>
      </c>
      <c r="B704" s="437"/>
      <c r="C704" s="437"/>
      <c r="D704" s="437"/>
      <c r="E704" s="437"/>
      <c r="F704" s="43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44" t="s">
        <v>28</v>
      </c>
      <c r="B706" s="407" t="s">
        <v>29</v>
      </c>
      <c r="C706" s="407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0" t="s">
        <v>305</v>
      </c>
      <c r="B709" s="411"/>
      <c r="C709" s="411"/>
      <c r="D709" s="411"/>
      <c r="E709" s="411"/>
      <c r="F709" s="41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9"/>
      <c r="C715" s="44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9"/>
      <c r="C716" s="44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0" t="s">
        <v>306</v>
      </c>
      <c r="B718" s="411"/>
      <c r="C718" s="411"/>
      <c r="D718" s="411"/>
      <c r="E718" s="411"/>
      <c r="F718" s="41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5"/>
      <c r="E1" s="455"/>
      <c r="F1" s="455"/>
      <c r="G1" s="45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6" t="s">
        <v>46</v>
      </c>
      <c r="B6" s="456"/>
      <c r="C6" s="456"/>
      <c r="D6" s="456"/>
      <c r="E6" s="456"/>
      <c r="F6" s="456"/>
      <c r="G6" s="66"/>
    </row>
    <row r="7" spans="1:7" s="2" customFormat="1" ht="21.75" customHeight="1" x14ac:dyDescent="0.45">
      <c r="A7" s="457" t="str">
        <f>'Page de garde'!D18</f>
        <v>Khzema</v>
      </c>
      <c r="B7" s="457"/>
      <c r="C7" s="457"/>
      <c r="D7" s="457"/>
      <c r="E7" s="457"/>
      <c r="F7" s="457"/>
      <c r="G7" s="66"/>
    </row>
    <row r="8" spans="1:7" s="2" customFormat="1" ht="24" x14ac:dyDescent="0.45">
      <c r="A8" s="329" t="s">
        <v>39</v>
      </c>
      <c r="B8" s="458" t="str">
        <f>'A1 Exploitation'!B9:F9</f>
        <v>Mr Yassine ELLOUMI</v>
      </c>
      <c r="C8" s="458"/>
      <c r="D8" s="458"/>
      <c r="E8" s="458"/>
      <c r="F8" s="458"/>
      <c r="G8" s="66"/>
    </row>
    <row r="9" spans="1:7" s="2" customFormat="1" ht="24" x14ac:dyDescent="0.45">
      <c r="A9" s="330" t="s">
        <v>41</v>
      </c>
      <c r="B9" s="459" t="str">
        <f>'A1 Exploitation'!B10:F10</f>
        <v>Dir magasin et responsables  rayons</v>
      </c>
      <c r="C9" s="459"/>
      <c r="D9" s="459"/>
      <c r="E9" s="459"/>
      <c r="F9" s="459"/>
      <c r="G9" s="66"/>
    </row>
    <row r="10" spans="1:7" s="2" customFormat="1" ht="24" x14ac:dyDescent="0.45">
      <c r="A10" s="329" t="s">
        <v>40</v>
      </c>
      <c r="B10" s="454">
        <f>'A1 Exploitation'!B11:F11</f>
        <v>43587</v>
      </c>
      <c r="C10" s="454"/>
      <c r="D10" s="454"/>
      <c r="E10" s="454"/>
      <c r="F10" s="454"/>
      <c r="G10" s="66"/>
    </row>
    <row r="11" spans="1:7" s="2" customFormat="1" ht="24" x14ac:dyDescent="0.45">
      <c r="A11" s="329" t="s">
        <v>250</v>
      </c>
      <c r="B11" s="460" t="e">
        <f>D199</f>
        <v>#DIV/0!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389"/>
      <c r="E12" s="389"/>
      <c r="F12" s="389"/>
      <c r="G12" s="389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70" t="s">
        <v>34</v>
      </c>
      <c r="B22" s="464"/>
      <c r="C22" s="465"/>
      <c r="D22" s="334">
        <f>SUM(B17:C21)</f>
        <v>0</v>
      </c>
    </row>
    <row r="23" spans="1:7" x14ac:dyDescent="0.3">
      <c r="A23" s="463" t="s">
        <v>251</v>
      </c>
      <c r="B23" s="466"/>
      <c r="C23" s="46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63" t="s">
        <v>34</v>
      </c>
      <c r="B33" s="466"/>
      <c r="C33" s="467"/>
      <c r="D33" s="331">
        <f>SUM(B26:C32)</f>
        <v>0</v>
      </c>
    </row>
    <row r="34" spans="1:6" x14ac:dyDescent="0.3">
      <c r="A34" s="463" t="s">
        <v>251</v>
      </c>
      <c r="B34" s="466"/>
      <c r="C34" s="46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71" t="s">
        <v>180</v>
      </c>
      <c r="B36" s="472"/>
      <c r="C36" s="472"/>
      <c r="D36" s="472"/>
      <c r="E36" s="472"/>
      <c r="F36" s="47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63" t="s">
        <v>34</v>
      </c>
      <c r="B42" s="466"/>
      <c r="C42" s="467"/>
      <c r="D42" s="331">
        <f>SUM(B37:C41)</f>
        <v>0</v>
      </c>
    </row>
    <row r="43" spans="1:6" x14ac:dyDescent="0.3">
      <c r="A43" s="463" t="s">
        <v>251</v>
      </c>
      <c r="B43" s="466"/>
      <c r="C43" s="46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3" t="s">
        <v>19</v>
      </c>
      <c r="B45" s="474"/>
      <c r="C45" s="474"/>
      <c r="D45" s="474"/>
      <c r="E45" s="474"/>
      <c r="F45" s="47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63" t="s">
        <v>34</v>
      </c>
      <c r="B52" s="466"/>
      <c r="C52" s="467"/>
      <c r="D52" s="331">
        <f>SUM(B46:C51)</f>
        <v>0</v>
      </c>
    </row>
    <row r="53" spans="1:6" x14ac:dyDescent="0.3">
      <c r="A53" s="463" t="s">
        <v>251</v>
      </c>
      <c r="B53" s="466"/>
      <c r="C53" s="46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71" t="s">
        <v>8</v>
      </c>
      <c r="B55" s="472"/>
      <c r="C55" s="472"/>
      <c r="D55" s="472"/>
      <c r="E55" s="472"/>
      <c r="F55" s="47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63" t="s">
        <v>34</v>
      </c>
      <c r="B63" s="466"/>
      <c r="C63" s="467"/>
      <c r="D63" s="331">
        <f>SUM(B56:C62)</f>
        <v>0</v>
      </c>
    </row>
    <row r="64" spans="1:6" x14ac:dyDescent="0.3">
      <c r="A64" s="463" t="s">
        <v>251</v>
      </c>
      <c r="B64" s="466"/>
      <c r="C64" s="46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71" t="s">
        <v>111</v>
      </c>
      <c r="B66" s="472"/>
      <c r="C66" s="472"/>
      <c r="D66" s="472"/>
      <c r="E66" s="472"/>
      <c r="F66" s="47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3" t="s">
        <v>34</v>
      </c>
      <c r="B84" s="466"/>
      <c r="C84" s="467"/>
      <c r="D84" s="331">
        <f>SUM(B67:C83)</f>
        <v>0</v>
      </c>
    </row>
    <row r="85" spans="1:6" x14ac:dyDescent="0.3">
      <c r="A85" s="463" t="s">
        <v>251</v>
      </c>
      <c r="B85" s="466"/>
      <c r="C85" s="46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1" t="s">
        <v>172</v>
      </c>
      <c r="B87" s="472"/>
      <c r="C87" s="472"/>
      <c r="D87" s="472"/>
      <c r="E87" s="472"/>
      <c r="F87" s="47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3" t="s">
        <v>34</v>
      </c>
      <c r="B102" s="466"/>
      <c r="C102" s="467"/>
      <c r="D102" s="331">
        <f>SUM(B88:C101)</f>
        <v>0</v>
      </c>
    </row>
    <row r="103" spans="1:6" x14ac:dyDescent="0.3">
      <c r="A103" s="463" t="s">
        <v>251</v>
      </c>
      <c r="B103" s="466"/>
      <c r="C103" s="46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1" t="s">
        <v>173</v>
      </c>
      <c r="B106" s="472"/>
      <c r="C106" s="472"/>
      <c r="D106" s="472"/>
      <c r="E106" s="472"/>
      <c r="F106" s="47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63" t="s">
        <v>34</v>
      </c>
      <c r="B118" s="466"/>
      <c r="C118" s="467"/>
      <c r="D118" s="331">
        <f>SUM(B107:C117)</f>
        <v>0</v>
      </c>
    </row>
    <row r="119" spans="1:6" x14ac:dyDescent="0.3">
      <c r="A119" s="463" t="s">
        <v>251</v>
      </c>
      <c r="B119" s="466"/>
      <c r="C119" s="46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1" t="s">
        <v>156</v>
      </c>
      <c r="B121" s="472"/>
      <c r="C121" s="472"/>
      <c r="D121" s="472"/>
      <c r="E121" s="472"/>
      <c r="F121" s="47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63" t="s">
        <v>34</v>
      </c>
      <c r="B133" s="466"/>
      <c r="C133" s="467"/>
      <c r="D133" s="331">
        <f>SUM(B122:C132)</f>
        <v>0</v>
      </c>
    </row>
    <row r="134" spans="1:6" x14ac:dyDescent="0.3">
      <c r="A134" s="463" t="s">
        <v>251</v>
      </c>
      <c r="B134" s="466"/>
      <c r="C134" s="46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1" t="s">
        <v>61</v>
      </c>
      <c r="B136" s="472"/>
      <c r="C136" s="472"/>
      <c r="D136" s="472"/>
      <c r="E136" s="472"/>
      <c r="F136" s="47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3" t="s">
        <v>34</v>
      </c>
      <c r="B149" s="466"/>
      <c r="C149" s="467"/>
      <c r="D149" s="331">
        <f>SUM(B137:C148)</f>
        <v>0</v>
      </c>
    </row>
    <row r="150" spans="1:6" x14ac:dyDescent="0.3">
      <c r="A150" s="463" t="s">
        <v>251</v>
      </c>
      <c r="B150" s="466"/>
      <c r="C150" s="46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1" t="s">
        <v>178</v>
      </c>
      <c r="B152" s="472"/>
      <c r="C152" s="472"/>
      <c r="D152" s="472"/>
      <c r="E152" s="472"/>
      <c r="F152" s="47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63" t="s">
        <v>34</v>
      </c>
      <c r="B161" s="464"/>
      <c r="C161" s="465"/>
      <c r="D161" s="334">
        <f>SUM(B153:C160)</f>
        <v>0</v>
      </c>
    </row>
    <row r="162" spans="1:6" x14ac:dyDescent="0.3">
      <c r="A162" s="463" t="s">
        <v>251</v>
      </c>
      <c r="B162" s="466"/>
      <c r="C162" s="46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1" t="s">
        <v>64</v>
      </c>
      <c r="B164" s="472"/>
      <c r="C164" s="472"/>
      <c r="D164" s="472"/>
      <c r="E164" s="472"/>
      <c r="F164" s="47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63" t="s">
        <v>34</v>
      </c>
      <c r="B169" s="466"/>
      <c r="C169" s="467"/>
      <c r="D169" s="331">
        <f>SUM(B165:C168)</f>
        <v>0</v>
      </c>
    </row>
    <row r="170" spans="1:6" x14ac:dyDescent="0.3">
      <c r="A170" s="463" t="s">
        <v>251</v>
      </c>
      <c r="B170" s="466"/>
      <c r="C170" s="46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7" t="s">
        <v>15</v>
      </c>
      <c r="B172" s="478"/>
      <c r="C172" s="478"/>
      <c r="D172" s="478"/>
      <c r="E172" s="478"/>
      <c r="F172" s="47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63" t="s">
        <v>34</v>
      </c>
      <c r="B177" s="466"/>
      <c r="C177" s="467"/>
      <c r="D177" s="331">
        <f>SUM(B173:C176)</f>
        <v>0</v>
      </c>
    </row>
    <row r="178" spans="1:7" x14ac:dyDescent="0.3">
      <c r="A178" s="463" t="s">
        <v>251</v>
      </c>
      <c r="B178" s="466"/>
      <c r="C178" s="46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1" t="s">
        <v>65</v>
      </c>
      <c r="B180" s="472"/>
      <c r="C180" s="472"/>
      <c r="D180" s="472"/>
      <c r="E180" s="472"/>
      <c r="F180" s="47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63" t="s">
        <v>34</v>
      </c>
      <c r="B186" s="466"/>
      <c r="C186" s="467"/>
      <c r="D186" s="331">
        <f>SUM(B181:C185)</f>
        <v>0</v>
      </c>
    </row>
    <row r="187" spans="1:7" x14ac:dyDescent="0.3">
      <c r="A187" s="463" t="s">
        <v>251</v>
      </c>
      <c r="B187" s="466"/>
      <c r="C187" s="46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1" t="s">
        <v>177</v>
      </c>
      <c r="B189" s="472"/>
      <c r="C189" s="472"/>
      <c r="D189" s="472"/>
      <c r="E189" s="472"/>
      <c r="F189" s="47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63" t="s">
        <v>34</v>
      </c>
      <c r="B194" s="466"/>
      <c r="C194" s="467"/>
      <c r="D194" s="335">
        <f>SUM(B190:C193)</f>
        <v>0</v>
      </c>
    </row>
    <row r="195" spans="1:6" x14ac:dyDescent="0.3">
      <c r="A195" s="463" t="s">
        <v>251</v>
      </c>
      <c r="B195" s="466"/>
      <c r="C195" s="46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9"/>
      <c r="E1" s="389"/>
      <c r="F1" s="389"/>
      <c r="G1" s="38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0" t="s">
        <v>151</v>
      </c>
      <c r="B7" s="390"/>
      <c r="C7" s="390"/>
      <c r="D7" s="390"/>
      <c r="E7" s="390"/>
      <c r="F7" s="390"/>
      <c r="G7" s="82"/>
    </row>
    <row r="8" spans="1:7" ht="22.5" x14ac:dyDescent="0.45">
      <c r="A8" s="391" t="str">
        <f>'Page de garde'!D18</f>
        <v>Khzema</v>
      </c>
      <c r="B8" s="391"/>
      <c r="C8" s="391"/>
      <c r="D8" s="391"/>
      <c r="E8" s="391"/>
      <c r="F8" s="391"/>
      <c r="G8" s="82"/>
    </row>
    <row r="9" spans="1:7" ht="22.5" x14ac:dyDescent="0.45">
      <c r="A9" s="278" t="s">
        <v>39</v>
      </c>
      <c r="B9" s="392"/>
      <c r="C9" s="392"/>
      <c r="D9" s="392"/>
      <c r="E9" s="392"/>
      <c r="F9" s="392"/>
      <c r="G9" s="82"/>
    </row>
    <row r="10" spans="1:7" ht="22.5" x14ac:dyDescent="0.45">
      <c r="A10" s="279" t="s">
        <v>41</v>
      </c>
      <c r="B10" s="393"/>
      <c r="C10" s="393"/>
      <c r="D10" s="393"/>
      <c r="E10" s="393"/>
      <c r="F10" s="393"/>
      <c r="G10" s="82"/>
    </row>
    <row r="11" spans="1:7" ht="22.5" x14ac:dyDescent="0.45">
      <c r="A11" s="278" t="s">
        <v>40</v>
      </c>
      <c r="B11" s="388"/>
      <c r="C11" s="388"/>
      <c r="D11" s="388"/>
      <c r="E11" s="388"/>
      <c r="F11" s="388"/>
      <c r="G11" s="82"/>
    </row>
    <row r="12" spans="1:7" ht="22.5" x14ac:dyDescent="0.45">
      <c r="A12" s="278" t="s">
        <v>200</v>
      </c>
      <c r="B12" s="394" t="e">
        <f>D730</f>
        <v>#DIV/0!</v>
      </c>
      <c r="C12" s="394"/>
      <c r="D12" s="394"/>
      <c r="E12" s="394"/>
      <c r="F12" s="394"/>
      <c r="G12" s="82"/>
    </row>
    <row r="13" spans="1:7" ht="22.5" x14ac:dyDescent="0.45">
      <c r="A13" s="81"/>
      <c r="B13" s="79"/>
      <c r="C13" s="79"/>
      <c r="D13" s="389"/>
      <c r="E13" s="389"/>
      <c r="F13" s="389"/>
      <c r="G13" s="38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266</v>
      </c>
      <c r="F17" s="371" t="s">
        <v>299</v>
      </c>
      <c r="G17" s="83"/>
    </row>
    <row r="18" spans="1:8" ht="16.5" customHeight="1" x14ac:dyDescent="0.4">
      <c r="A18" s="369"/>
      <c r="B18" s="283" t="s">
        <v>32</v>
      </c>
      <c r="C18" s="283" t="s">
        <v>31</v>
      </c>
      <c r="D18" s="370"/>
      <c r="E18" s="371"/>
      <c r="F18" s="37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98"/>
      <c r="B49" s="398"/>
      <c r="C49" s="398"/>
      <c r="D49" s="398"/>
      <c r="E49" s="398"/>
      <c r="F49" s="398"/>
      <c r="G49" s="39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266</v>
      </c>
      <c r="F52" s="371" t="s">
        <v>301</v>
      </c>
      <c r="G52" s="83"/>
    </row>
    <row r="53" spans="1:7" ht="21" x14ac:dyDescent="0.4">
      <c r="A53" s="369"/>
      <c r="B53" s="283" t="s">
        <v>32</v>
      </c>
      <c r="C53" s="283" t="s">
        <v>31</v>
      </c>
      <c r="D53" s="370"/>
      <c r="E53" s="371"/>
      <c r="F53" s="37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5"/>
      <c r="B64" s="446"/>
      <c r="C64" s="446"/>
      <c r="D64" s="446"/>
      <c r="E64" s="446"/>
      <c r="F64" s="446"/>
      <c r="G64" s="446"/>
    </row>
    <row r="65" spans="1:7" ht="43.5" customHeight="1" x14ac:dyDescent="0.4">
      <c r="A65" s="383" t="s">
        <v>350</v>
      </c>
      <c r="B65" s="383"/>
      <c r="C65" s="383"/>
      <c r="D65" s="383"/>
      <c r="E65" s="383"/>
      <c r="F65" s="38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6"/>
      <c r="B83" s="396"/>
      <c r="C83" s="396"/>
      <c r="D83" s="396"/>
      <c r="E83" s="396"/>
      <c r="F83" s="396"/>
      <c r="G83" s="396"/>
    </row>
    <row r="84" spans="1:7" ht="45" customHeight="1" x14ac:dyDescent="0.45">
      <c r="A84" s="384" t="s">
        <v>351</v>
      </c>
      <c r="B84" s="384"/>
      <c r="C84" s="384"/>
      <c r="D84" s="384"/>
      <c r="E84" s="384"/>
      <c r="F84" s="38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9"/>
      <c r="B103" s="447"/>
      <c r="C103" s="447"/>
      <c r="D103" s="447"/>
      <c r="E103" s="447"/>
      <c r="F103" s="453"/>
      <c r="G103" s="83"/>
    </row>
    <row r="104" spans="1:7" ht="46.5" customHeight="1" x14ac:dyDescent="0.4">
      <c r="A104" s="383" t="s">
        <v>352</v>
      </c>
      <c r="B104" s="383"/>
      <c r="C104" s="383"/>
      <c r="D104" s="383"/>
      <c r="E104" s="383"/>
      <c r="F104" s="38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9"/>
      <c r="B111" s="447"/>
      <c r="C111" s="447"/>
      <c r="D111" s="447"/>
      <c r="E111" s="447"/>
      <c r="F111" s="453"/>
      <c r="G111" s="83"/>
    </row>
    <row r="112" spans="1:7" ht="39.75" customHeight="1" x14ac:dyDescent="0.4">
      <c r="A112" s="383" t="s">
        <v>390</v>
      </c>
      <c r="B112" s="383"/>
      <c r="C112" s="383"/>
      <c r="D112" s="383"/>
      <c r="E112" s="383"/>
      <c r="F112" s="38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7"/>
      <c r="B120" s="447"/>
      <c r="C120" s="447"/>
      <c r="D120" s="447"/>
      <c r="E120" s="447"/>
      <c r="F120" s="447"/>
      <c r="G120" s="83"/>
    </row>
    <row r="121" spans="1:7" ht="22.5" x14ac:dyDescent="0.4">
      <c r="A121" s="383" t="s">
        <v>310</v>
      </c>
      <c r="B121" s="383"/>
      <c r="C121" s="383"/>
      <c r="D121" s="383"/>
      <c r="E121" s="383"/>
      <c r="F121" s="38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8"/>
      <c r="B132" s="448"/>
      <c r="C132" s="448"/>
      <c r="D132" s="448"/>
      <c r="E132" s="448"/>
      <c r="F132" s="448"/>
      <c r="G132" s="83"/>
    </row>
    <row r="133" spans="1:16384" ht="22.5" customHeight="1" x14ac:dyDescent="0.4">
      <c r="A133" s="385" t="s">
        <v>424</v>
      </c>
      <c r="B133" s="385"/>
      <c r="C133" s="385"/>
      <c r="D133" s="385"/>
      <c r="E133" s="385"/>
      <c r="F133" s="385"/>
      <c r="G133" s="83"/>
    </row>
    <row r="134" spans="1:16384" ht="22.5" customHeight="1" x14ac:dyDescent="0.4">
      <c r="A134" s="386"/>
      <c r="B134" s="386"/>
      <c r="C134" s="386"/>
      <c r="D134" s="386"/>
      <c r="E134" s="386"/>
      <c r="F134" s="386"/>
      <c r="G134" s="83"/>
    </row>
    <row r="135" spans="1:16384" s="216" customFormat="1" ht="22.5" customHeight="1" x14ac:dyDescent="0.25">
      <c r="A135" s="369" t="s">
        <v>28</v>
      </c>
      <c r="B135" s="370" t="s">
        <v>29</v>
      </c>
      <c r="C135" s="370"/>
      <c r="D135" s="370" t="s">
        <v>42</v>
      </c>
      <c r="E135" s="371" t="s">
        <v>266</v>
      </c>
      <c r="F135" s="371" t="s">
        <v>301</v>
      </c>
    </row>
    <row r="136" spans="1:16384" s="216" customFormat="1" ht="22.5" customHeight="1" x14ac:dyDescent="0.25">
      <c r="A136" s="369"/>
      <c r="B136" s="283" t="s">
        <v>32</v>
      </c>
      <c r="C136" s="283" t="s">
        <v>31</v>
      </c>
      <c r="D136" s="370"/>
      <c r="E136" s="371"/>
      <c r="F136" s="37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7" t="s">
        <v>461</v>
      </c>
      <c r="B139" s="387"/>
      <c r="C139" s="387"/>
      <c r="D139" s="387"/>
      <c r="E139" s="387"/>
      <c r="F139" s="38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8" t="s">
        <v>349</v>
      </c>
      <c r="B147" s="418"/>
      <c r="C147" s="418"/>
      <c r="D147" s="418"/>
      <c r="E147" s="418"/>
      <c r="F147" s="41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9"/>
      <c r="B165" s="447"/>
      <c r="C165" s="447"/>
      <c r="D165" s="447"/>
      <c r="E165" s="447"/>
      <c r="F165" s="447"/>
      <c r="G165" s="83"/>
    </row>
    <row r="166" spans="1:7" ht="32.25" customHeight="1" x14ac:dyDescent="0.4">
      <c r="A166" s="387" t="s">
        <v>462</v>
      </c>
      <c r="B166" s="387"/>
      <c r="C166" s="387"/>
      <c r="D166" s="387"/>
      <c r="E166" s="387"/>
      <c r="F166" s="38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0"/>
      <c r="B176" s="451"/>
      <c r="C176" s="451"/>
      <c r="D176" s="451"/>
      <c r="E176" s="451"/>
      <c r="F176" s="451"/>
      <c r="G176" s="83"/>
    </row>
    <row r="177" spans="1:7" ht="32.25" customHeight="1" x14ac:dyDescent="0.4">
      <c r="A177" s="387" t="s">
        <v>310</v>
      </c>
      <c r="B177" s="387"/>
      <c r="C177" s="387"/>
      <c r="D177" s="387"/>
      <c r="E177" s="387"/>
      <c r="F177" s="38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19"/>
      <c r="C186" s="42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2"/>
      <c r="B188" s="452"/>
      <c r="C188" s="452"/>
      <c r="D188" s="452"/>
      <c r="E188" s="452"/>
      <c r="F188" s="45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9" t="s">
        <v>28</v>
      </c>
      <c r="B191" s="370" t="s">
        <v>29</v>
      </c>
      <c r="C191" s="370"/>
      <c r="D191" s="370" t="s">
        <v>42</v>
      </c>
      <c r="E191" s="371" t="s">
        <v>266</v>
      </c>
      <c r="F191" s="371" t="s">
        <v>301</v>
      </c>
      <c r="G191" s="83"/>
    </row>
    <row r="192" spans="1:7" ht="21" x14ac:dyDescent="0.4">
      <c r="A192" s="369"/>
      <c r="B192" s="283" t="s">
        <v>32</v>
      </c>
      <c r="C192" s="283" t="s">
        <v>31</v>
      </c>
      <c r="D192" s="370"/>
      <c r="E192" s="371"/>
      <c r="F192" s="37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8"/>
      <c r="B205" s="398"/>
      <c r="C205" s="398"/>
      <c r="D205" s="398"/>
      <c r="E205" s="398"/>
      <c r="F205" s="39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8"/>
      <c r="B229" s="398"/>
      <c r="C229" s="398"/>
      <c r="D229" s="398"/>
      <c r="E229" s="398"/>
      <c r="F229" s="39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9" t="s">
        <v>310</v>
      </c>
      <c r="B236" s="380"/>
      <c r="C236" s="380"/>
      <c r="D236" s="38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8"/>
      <c r="B250" s="398"/>
      <c r="C250" s="398"/>
      <c r="D250" s="398"/>
      <c r="E250" s="398"/>
      <c r="F250" s="39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9" t="s">
        <v>28</v>
      </c>
      <c r="B253" s="370" t="s">
        <v>29</v>
      </c>
      <c r="C253" s="370"/>
      <c r="D253" s="370" t="s">
        <v>42</v>
      </c>
      <c r="E253" s="371" t="s">
        <v>266</v>
      </c>
      <c r="F253" s="371" t="s">
        <v>301</v>
      </c>
      <c r="G253" s="83"/>
    </row>
    <row r="254" spans="1:7" ht="21" x14ac:dyDescent="0.4">
      <c r="A254" s="369"/>
      <c r="B254" s="283" t="s">
        <v>32</v>
      </c>
      <c r="C254" s="283" t="s">
        <v>31</v>
      </c>
      <c r="D254" s="370"/>
      <c r="E254" s="371"/>
      <c r="F254" s="37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3"/>
      <c r="B290" s="423"/>
      <c r="C290" s="423"/>
      <c r="D290" s="423"/>
      <c r="E290" s="423"/>
      <c r="F290" s="423"/>
      <c r="G290" s="83"/>
    </row>
    <row r="291" spans="1:7" ht="31.5" customHeight="1" x14ac:dyDescent="0.4">
      <c r="A291" s="382" t="s">
        <v>310</v>
      </c>
      <c r="B291" s="382"/>
      <c r="C291" s="382"/>
      <c r="D291" s="382"/>
      <c r="E291" s="382"/>
      <c r="F291" s="38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9" t="s">
        <v>28</v>
      </c>
      <c r="B308" s="370" t="s">
        <v>29</v>
      </c>
      <c r="C308" s="370"/>
      <c r="D308" s="370" t="s">
        <v>42</v>
      </c>
      <c r="E308" s="371" t="s">
        <v>266</v>
      </c>
      <c r="F308" s="371" t="s">
        <v>301</v>
      </c>
      <c r="G308" s="83"/>
    </row>
    <row r="309" spans="1:7" ht="21" x14ac:dyDescent="0.4">
      <c r="A309" s="369"/>
      <c r="B309" s="283" t="s">
        <v>32</v>
      </c>
      <c r="C309" s="283" t="s">
        <v>31</v>
      </c>
      <c r="D309" s="370"/>
      <c r="E309" s="371"/>
      <c r="F309" s="37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400"/>
      <c r="B357" s="400"/>
      <c r="C357" s="400"/>
      <c r="D357" s="400"/>
      <c r="E357" s="400"/>
      <c r="F357" s="400"/>
      <c r="G357" s="400"/>
    </row>
    <row r="358" spans="1:7" ht="32.25" customHeight="1" x14ac:dyDescent="0.4">
      <c r="A358" s="368" t="s">
        <v>310</v>
      </c>
      <c r="B358" s="368"/>
      <c r="C358" s="368"/>
      <c r="D358" s="368"/>
      <c r="E358" s="368"/>
      <c r="F358" s="36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9" t="s">
        <v>28</v>
      </c>
      <c r="B375" s="370" t="s">
        <v>29</v>
      </c>
      <c r="C375" s="370"/>
      <c r="D375" s="370" t="s">
        <v>42</v>
      </c>
      <c r="E375" s="371" t="s">
        <v>266</v>
      </c>
      <c r="F375" s="371" t="s">
        <v>301</v>
      </c>
      <c r="G375" s="83"/>
    </row>
    <row r="376" spans="1:7" ht="21" x14ac:dyDescent="0.4">
      <c r="A376" s="369"/>
      <c r="B376" s="283" t="s">
        <v>32</v>
      </c>
      <c r="C376" s="283" t="s">
        <v>31</v>
      </c>
      <c r="D376" s="370"/>
      <c r="E376" s="371"/>
      <c r="F376" s="37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5"/>
      <c r="B415" s="396"/>
      <c r="C415" s="396"/>
      <c r="D415" s="396"/>
      <c r="E415" s="396"/>
      <c r="F415" s="396"/>
      <c r="G415" s="396"/>
    </row>
    <row r="416" spans="1:7" ht="24.75" x14ac:dyDescent="0.4">
      <c r="A416" s="364" t="s">
        <v>319</v>
      </c>
      <c r="B416" s="364"/>
      <c r="C416" s="364"/>
      <c r="D416" s="364"/>
      <c r="E416" s="364"/>
      <c r="F416" s="36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9" t="s">
        <v>28</v>
      </c>
      <c r="B433" s="370" t="s">
        <v>29</v>
      </c>
      <c r="C433" s="370"/>
      <c r="D433" s="370" t="s">
        <v>42</v>
      </c>
      <c r="E433" s="371" t="s">
        <v>266</v>
      </c>
      <c r="F433" s="371" t="s">
        <v>301</v>
      </c>
      <c r="G433" s="83"/>
    </row>
    <row r="434" spans="1:7" ht="21" x14ac:dyDescent="0.4">
      <c r="A434" s="369"/>
      <c r="B434" s="283" t="s">
        <v>32</v>
      </c>
      <c r="C434" s="283" t="s">
        <v>31</v>
      </c>
      <c r="D434" s="370"/>
      <c r="E434" s="371"/>
      <c r="F434" s="37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4" t="s">
        <v>310</v>
      </c>
      <c r="B464" s="364"/>
      <c r="C464" s="364"/>
      <c r="D464" s="364"/>
      <c r="E464" s="364"/>
      <c r="F464" s="36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4" t="s">
        <v>425</v>
      </c>
      <c r="B478" s="374"/>
      <c r="C478" s="374"/>
      <c r="D478" s="374"/>
      <c r="E478" s="374"/>
      <c r="F478" s="37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65" t="s">
        <v>28</v>
      </c>
      <c r="B480" s="366" t="s">
        <v>29</v>
      </c>
      <c r="C480" s="366"/>
      <c r="D480" s="366" t="s">
        <v>42</v>
      </c>
      <c r="E480" s="367" t="s">
        <v>266</v>
      </c>
      <c r="F480" s="367" t="s">
        <v>301</v>
      </c>
      <c r="G480" s="83"/>
    </row>
    <row r="481" spans="1:7" ht="21" x14ac:dyDescent="0.4">
      <c r="A481" s="365"/>
      <c r="B481" s="291" t="s">
        <v>32</v>
      </c>
      <c r="C481" s="291" t="s">
        <v>31</v>
      </c>
      <c r="D481" s="366"/>
      <c r="E481" s="367"/>
      <c r="F481" s="36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9" t="s">
        <v>52</v>
      </c>
      <c r="B483" s="409"/>
      <c r="C483" s="409"/>
      <c r="D483" s="409"/>
      <c r="E483" s="409"/>
      <c r="F483" s="40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0" t="s">
        <v>463</v>
      </c>
      <c r="B491" s="431"/>
      <c r="C491" s="431"/>
      <c r="D491" s="431"/>
      <c r="E491" s="431"/>
      <c r="F491" s="43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2" t="s">
        <v>23</v>
      </c>
      <c r="B505" s="403"/>
      <c r="C505" s="403"/>
      <c r="D505" s="403"/>
      <c r="E505" s="403"/>
      <c r="F505" s="40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7"/>
      <c r="B517" s="397"/>
      <c r="C517" s="397"/>
      <c r="D517" s="397"/>
      <c r="E517" s="397"/>
      <c r="F517" s="397"/>
      <c r="G517" s="397"/>
    </row>
    <row r="518" spans="1:7" ht="26.25" customHeight="1" x14ac:dyDescent="0.5">
      <c r="A518" s="244" t="s">
        <v>310</v>
      </c>
      <c r="B518" s="401"/>
      <c r="C518" s="401"/>
      <c r="D518" s="401"/>
      <c r="E518" s="401"/>
      <c r="F518" s="40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5" t="s">
        <v>97</v>
      </c>
      <c r="B530" s="375"/>
      <c r="C530" s="375"/>
      <c r="D530" s="375"/>
      <c r="E530" s="375"/>
      <c r="F530" s="37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5" t="s">
        <v>28</v>
      </c>
      <c r="B532" s="407" t="s">
        <v>29</v>
      </c>
      <c r="C532" s="408"/>
      <c r="D532" s="370" t="s">
        <v>42</v>
      </c>
      <c r="E532" s="371" t="s">
        <v>266</v>
      </c>
      <c r="F532" s="371" t="s">
        <v>301</v>
      </c>
      <c r="G532" s="83"/>
    </row>
    <row r="533" spans="1:7" ht="21" x14ac:dyDescent="0.4">
      <c r="A533" s="406"/>
      <c r="B533" s="292" t="s">
        <v>32</v>
      </c>
      <c r="C533" s="293" t="s">
        <v>31</v>
      </c>
      <c r="D533" s="370"/>
      <c r="E533" s="371"/>
      <c r="F533" s="37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2"/>
      <c r="D535" s="372"/>
      <c r="E535" s="372"/>
      <c r="F535" s="37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8"/>
      <c r="B544" s="398"/>
      <c r="C544" s="398"/>
      <c r="D544" s="398"/>
      <c r="E544" s="398"/>
      <c r="F544" s="39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9"/>
      <c r="B556" s="400"/>
      <c r="C556" s="400"/>
      <c r="D556" s="400"/>
      <c r="E556" s="400"/>
      <c r="F556" s="400"/>
      <c r="G556" s="400"/>
    </row>
    <row r="557" spans="1:7" ht="35.25" customHeight="1" x14ac:dyDescent="0.4">
      <c r="A557" s="246" t="s">
        <v>310</v>
      </c>
      <c r="B557" s="222"/>
      <c r="C557" s="435"/>
      <c r="D557" s="435"/>
      <c r="E557" s="435"/>
      <c r="F557" s="43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21" t="s">
        <v>34</v>
      </c>
      <c r="B566" s="421"/>
      <c r="C566" s="422"/>
      <c r="D566" s="296">
        <f>SUM(B558:C565,B546:C555)</f>
        <v>0</v>
      </c>
      <c r="E566" s="79"/>
      <c r="F566" s="83"/>
      <c r="G566" s="83"/>
    </row>
    <row r="567" spans="1:7" ht="21" x14ac:dyDescent="0.4">
      <c r="A567" s="421" t="s">
        <v>33</v>
      </c>
      <c r="B567" s="421"/>
      <c r="C567" s="421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8"/>
      <c r="B572" s="398"/>
      <c r="C572" s="398"/>
      <c r="D572" s="398"/>
      <c r="E572" s="398"/>
      <c r="F572" s="398"/>
      <c r="G572" s="83"/>
    </row>
    <row r="573" spans="1:7" ht="22.5" x14ac:dyDescent="0.45">
      <c r="A573" s="361" t="s">
        <v>19</v>
      </c>
      <c r="B573" s="361"/>
      <c r="C573" s="361"/>
      <c r="D573" s="361"/>
      <c r="E573" s="361"/>
      <c r="F573" s="36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65" t="s">
        <v>28</v>
      </c>
      <c r="B575" s="366" t="s">
        <v>29</v>
      </c>
      <c r="C575" s="366"/>
      <c r="D575" s="366" t="s">
        <v>42</v>
      </c>
      <c r="E575" s="367" t="s">
        <v>266</v>
      </c>
      <c r="F575" s="367" t="s">
        <v>301</v>
      </c>
      <c r="G575" s="83"/>
    </row>
    <row r="576" spans="1:7" ht="21" x14ac:dyDescent="0.4">
      <c r="A576" s="365"/>
      <c r="B576" s="291" t="s">
        <v>32</v>
      </c>
      <c r="C576" s="291" t="s">
        <v>31</v>
      </c>
      <c r="D576" s="366"/>
      <c r="E576" s="367"/>
      <c r="F576" s="36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4" t="s">
        <v>10</v>
      </c>
      <c r="B578" s="425"/>
      <c r="C578" s="425"/>
      <c r="D578" s="425"/>
      <c r="E578" s="425"/>
      <c r="F578" s="42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21" t="s">
        <v>34</v>
      </c>
      <c r="B588" s="421"/>
      <c r="C588" s="422"/>
      <c r="D588" s="296">
        <f>SUM(B579:C587)</f>
        <v>0</v>
      </c>
      <c r="E588" s="79"/>
      <c r="F588" s="83"/>
      <c r="G588" s="83"/>
    </row>
    <row r="589" spans="1:7" ht="21" x14ac:dyDescent="0.4">
      <c r="A589" s="421" t="s">
        <v>33</v>
      </c>
      <c r="B589" s="421"/>
      <c r="C589" s="421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7" t="s">
        <v>23</v>
      </c>
      <c r="B591" s="428"/>
      <c r="C591" s="428"/>
      <c r="D591" s="428"/>
      <c r="E591" s="428"/>
      <c r="F591" s="42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62" t="s">
        <v>383</v>
      </c>
      <c r="B598" s="363"/>
      <c r="C598" s="363"/>
      <c r="D598" s="363"/>
      <c r="E598" s="363"/>
      <c r="F598" s="363"/>
      <c r="G598" s="36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21" t="s">
        <v>34</v>
      </c>
      <c r="B606" s="421"/>
      <c r="C606" s="422"/>
      <c r="D606" s="296">
        <f>SUM(B592:C605)</f>
        <v>0</v>
      </c>
      <c r="E606" s="79"/>
      <c r="F606" s="83"/>
      <c r="G606" s="83"/>
    </row>
    <row r="607" spans="1:7" ht="21" x14ac:dyDescent="0.4">
      <c r="A607" s="421" t="s">
        <v>33</v>
      </c>
      <c r="B607" s="421"/>
      <c r="C607" s="421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32" t="s">
        <v>170</v>
      </c>
      <c r="B610" s="433"/>
      <c r="C610" s="43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1" t="s">
        <v>8</v>
      </c>
      <c r="B612" s="361"/>
      <c r="C612" s="361"/>
      <c r="D612" s="361"/>
      <c r="E612" s="361"/>
      <c r="F612" s="36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9" t="s">
        <v>28</v>
      </c>
      <c r="B614" s="370" t="s">
        <v>29</v>
      </c>
      <c r="C614" s="370"/>
      <c r="D614" s="370" t="s">
        <v>42</v>
      </c>
      <c r="E614" s="371" t="s">
        <v>266</v>
      </c>
      <c r="F614" s="371" t="s">
        <v>301</v>
      </c>
      <c r="G614" s="83"/>
    </row>
    <row r="615" spans="1:7" ht="18.75" customHeight="1" x14ac:dyDescent="0.4">
      <c r="A615" s="369"/>
      <c r="B615" s="283" t="s">
        <v>32</v>
      </c>
      <c r="C615" s="283" t="s">
        <v>31</v>
      </c>
      <c r="D615" s="370"/>
      <c r="E615" s="371"/>
      <c r="F615" s="37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6"/>
      <c r="D617" s="416"/>
      <c r="E617" s="416"/>
      <c r="F617" s="41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1" t="s">
        <v>34</v>
      </c>
      <c r="B627" s="421"/>
      <c r="C627" s="421"/>
      <c r="D627" s="296">
        <f>SUM(B618:C626)</f>
        <v>0</v>
      </c>
      <c r="E627" s="442"/>
      <c r="F627" s="423"/>
      <c r="G627" s="83"/>
    </row>
    <row r="628" spans="1:7" ht="21" x14ac:dyDescent="0.4">
      <c r="A628" s="421" t="s">
        <v>33</v>
      </c>
      <c r="B628" s="421"/>
      <c r="C628" s="421"/>
      <c r="D628" s="295" t="e">
        <f>D627/(COUNT(B618:C626)*2)</f>
        <v>#DIV/0!</v>
      </c>
      <c r="E628" s="443"/>
      <c r="F628" s="397"/>
      <c r="G628" s="83"/>
    </row>
    <row r="629" spans="1:7" ht="21" x14ac:dyDescent="0.4">
      <c r="A629" s="104"/>
      <c r="B629" s="83"/>
      <c r="C629" s="441"/>
      <c r="D629" s="441"/>
      <c r="E629" s="441"/>
      <c r="F629" s="44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6"/>
      <c r="D642" s="416"/>
      <c r="E642" s="416"/>
      <c r="F642" s="41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8"/>
      <c r="B652" s="438"/>
      <c r="C652" s="438"/>
      <c r="D652" s="438"/>
      <c r="E652" s="438"/>
      <c r="F652" s="438"/>
      <c r="G652" s="438"/>
    </row>
    <row r="653" spans="1:16382" ht="24.75" x14ac:dyDescent="0.4">
      <c r="A653" s="241" t="s">
        <v>26</v>
      </c>
      <c r="B653" s="416"/>
      <c r="C653" s="416"/>
      <c r="D653" s="416"/>
      <c r="E653" s="416"/>
      <c r="F653" s="41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3" t="s">
        <v>310</v>
      </c>
      <c r="B661" s="414"/>
      <c r="C661" s="414"/>
      <c r="D661" s="414"/>
      <c r="E661" s="414"/>
      <c r="F661" s="41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1" t="s">
        <v>355</v>
      </c>
      <c r="B676" s="361"/>
      <c r="C676" s="361"/>
      <c r="D676" s="361"/>
      <c r="E676" s="361"/>
      <c r="F676" s="36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9" t="s">
        <v>28</v>
      </c>
      <c r="B678" s="370" t="s">
        <v>29</v>
      </c>
      <c r="C678" s="370"/>
      <c r="D678" s="370" t="s">
        <v>42</v>
      </c>
      <c r="E678" s="371" t="s">
        <v>266</v>
      </c>
      <c r="F678" s="371" t="s">
        <v>301</v>
      </c>
      <c r="G678" s="83"/>
    </row>
    <row r="679" spans="1:7" ht="21" x14ac:dyDescent="0.4">
      <c r="A679" s="369"/>
      <c r="B679" s="283" t="s">
        <v>32</v>
      </c>
      <c r="C679" s="283" t="s">
        <v>31</v>
      </c>
      <c r="D679" s="370"/>
      <c r="E679" s="371"/>
      <c r="F679" s="37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7" t="s">
        <v>459</v>
      </c>
      <c r="B704" s="437"/>
      <c r="C704" s="437"/>
      <c r="D704" s="437"/>
      <c r="E704" s="437"/>
      <c r="F704" s="43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44" t="s">
        <v>28</v>
      </c>
      <c r="B706" s="407" t="s">
        <v>29</v>
      </c>
      <c r="C706" s="407"/>
      <c r="D706" s="370" t="s">
        <v>42</v>
      </c>
      <c r="E706" s="371" t="s">
        <v>266</v>
      </c>
      <c r="F706" s="371" t="s">
        <v>301</v>
      </c>
      <c r="G706" s="184"/>
    </row>
    <row r="707" spans="1:7" ht="21" x14ac:dyDescent="0.4">
      <c r="A707" s="369"/>
      <c r="B707" s="283" t="s">
        <v>32</v>
      </c>
      <c r="C707" s="283" t="s">
        <v>31</v>
      </c>
      <c r="D707" s="370"/>
      <c r="E707" s="371"/>
      <c r="F707" s="37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0" t="s">
        <v>305</v>
      </c>
      <c r="B709" s="411"/>
      <c r="C709" s="411"/>
      <c r="D709" s="411"/>
      <c r="E709" s="411"/>
      <c r="F709" s="41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9"/>
      <c r="C715" s="44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9"/>
      <c r="C716" s="44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0" t="s">
        <v>306</v>
      </c>
      <c r="B718" s="411"/>
      <c r="C718" s="411"/>
      <c r="D718" s="411"/>
      <c r="E718" s="411"/>
      <c r="F718" s="41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5"/>
      <c r="E1" s="455"/>
      <c r="F1" s="455"/>
      <c r="G1" s="45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6" t="s">
        <v>46</v>
      </c>
      <c r="B6" s="456"/>
      <c r="C6" s="456"/>
      <c r="D6" s="456"/>
      <c r="E6" s="456"/>
      <c r="F6" s="456"/>
      <c r="G6" s="66"/>
    </row>
    <row r="7" spans="1:7" s="2" customFormat="1" ht="21.75" customHeight="1" x14ac:dyDescent="0.45">
      <c r="A7" s="457" t="str">
        <f>'Page de garde'!D18</f>
        <v>Khzema</v>
      </c>
      <c r="B7" s="457"/>
      <c r="C7" s="457"/>
      <c r="D7" s="457"/>
      <c r="E7" s="457"/>
      <c r="F7" s="457"/>
      <c r="G7" s="66"/>
    </row>
    <row r="8" spans="1:7" s="2" customFormat="1" ht="24" x14ac:dyDescent="0.45">
      <c r="A8" s="329" t="s">
        <v>39</v>
      </c>
      <c r="B8" s="458" t="str">
        <f>'A1 Exploitation'!B9:F9</f>
        <v>Mr Yassine ELLOUMI</v>
      </c>
      <c r="C8" s="458"/>
      <c r="D8" s="458"/>
      <c r="E8" s="458"/>
      <c r="F8" s="458"/>
      <c r="G8" s="66"/>
    </row>
    <row r="9" spans="1:7" s="2" customFormat="1" ht="24" x14ac:dyDescent="0.45">
      <c r="A9" s="330" t="s">
        <v>41</v>
      </c>
      <c r="B9" s="459" t="str">
        <f>'A1 Exploitation'!B10:F10</f>
        <v>Dir magasin et responsables  rayons</v>
      </c>
      <c r="C9" s="459"/>
      <c r="D9" s="459"/>
      <c r="E9" s="459"/>
      <c r="F9" s="459"/>
      <c r="G9" s="66"/>
    </row>
    <row r="10" spans="1:7" s="2" customFormat="1" ht="24" x14ac:dyDescent="0.45">
      <c r="A10" s="329" t="s">
        <v>40</v>
      </c>
      <c r="B10" s="454">
        <f>'A1 Exploitation'!B11:F11</f>
        <v>43587</v>
      </c>
      <c r="C10" s="454"/>
      <c r="D10" s="454"/>
      <c r="E10" s="454"/>
      <c r="F10" s="454"/>
      <c r="G10" s="66"/>
    </row>
    <row r="11" spans="1:7" s="2" customFormat="1" ht="24" x14ac:dyDescent="0.45">
      <c r="A11" s="329" t="s">
        <v>250</v>
      </c>
      <c r="B11" s="460" t="e">
        <f>D199</f>
        <v>#DIV/0!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389"/>
      <c r="E12" s="389"/>
      <c r="F12" s="389"/>
      <c r="G12" s="389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70" t="s">
        <v>34</v>
      </c>
      <c r="B22" s="464"/>
      <c r="C22" s="465"/>
      <c r="D22" s="334">
        <f>SUM(B17:C21)</f>
        <v>0</v>
      </c>
    </row>
    <row r="23" spans="1:7" x14ac:dyDescent="0.3">
      <c r="A23" s="463" t="s">
        <v>251</v>
      </c>
      <c r="B23" s="466"/>
      <c r="C23" s="46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63" t="s">
        <v>34</v>
      </c>
      <c r="B33" s="466"/>
      <c r="C33" s="467"/>
      <c r="D33" s="331">
        <f>SUM(B26:C32)</f>
        <v>0</v>
      </c>
    </row>
    <row r="34" spans="1:6" x14ac:dyDescent="0.3">
      <c r="A34" s="463" t="s">
        <v>251</v>
      </c>
      <c r="B34" s="466"/>
      <c r="C34" s="46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71" t="s">
        <v>180</v>
      </c>
      <c r="B36" s="472"/>
      <c r="C36" s="472"/>
      <c r="D36" s="472"/>
      <c r="E36" s="472"/>
      <c r="F36" s="47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63" t="s">
        <v>34</v>
      </c>
      <c r="B42" s="466"/>
      <c r="C42" s="467"/>
      <c r="D42" s="331">
        <f>SUM(B37:C41)</f>
        <v>0</v>
      </c>
    </row>
    <row r="43" spans="1:6" x14ac:dyDescent="0.3">
      <c r="A43" s="463" t="s">
        <v>251</v>
      </c>
      <c r="B43" s="466"/>
      <c r="C43" s="46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3" t="s">
        <v>19</v>
      </c>
      <c r="B45" s="474"/>
      <c r="C45" s="474"/>
      <c r="D45" s="474"/>
      <c r="E45" s="474"/>
      <c r="F45" s="47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63" t="s">
        <v>34</v>
      </c>
      <c r="B52" s="466"/>
      <c r="C52" s="467"/>
      <c r="D52" s="331">
        <f>SUM(B46:C51)</f>
        <v>0</v>
      </c>
    </row>
    <row r="53" spans="1:6" x14ac:dyDescent="0.3">
      <c r="A53" s="463" t="s">
        <v>251</v>
      </c>
      <c r="B53" s="466"/>
      <c r="C53" s="46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71" t="s">
        <v>8</v>
      </c>
      <c r="B55" s="472"/>
      <c r="C55" s="472"/>
      <c r="D55" s="472"/>
      <c r="E55" s="472"/>
      <c r="F55" s="47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63" t="s">
        <v>34</v>
      </c>
      <c r="B63" s="466"/>
      <c r="C63" s="467"/>
      <c r="D63" s="331">
        <f>SUM(B56:C62)</f>
        <v>0</v>
      </c>
    </row>
    <row r="64" spans="1:6" x14ac:dyDescent="0.3">
      <c r="A64" s="463" t="s">
        <v>251</v>
      </c>
      <c r="B64" s="466"/>
      <c r="C64" s="46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71" t="s">
        <v>111</v>
      </c>
      <c r="B66" s="472"/>
      <c r="C66" s="472"/>
      <c r="D66" s="472"/>
      <c r="E66" s="472"/>
      <c r="F66" s="47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3" t="s">
        <v>34</v>
      </c>
      <c r="B84" s="466"/>
      <c r="C84" s="467"/>
      <c r="D84" s="331">
        <f>SUM(B67:C83)</f>
        <v>0</v>
      </c>
    </row>
    <row r="85" spans="1:6" x14ac:dyDescent="0.3">
      <c r="A85" s="463" t="s">
        <v>251</v>
      </c>
      <c r="B85" s="466"/>
      <c r="C85" s="46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1" t="s">
        <v>172</v>
      </c>
      <c r="B87" s="472"/>
      <c r="C87" s="472"/>
      <c r="D87" s="472"/>
      <c r="E87" s="472"/>
      <c r="F87" s="47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3" t="s">
        <v>34</v>
      </c>
      <c r="B102" s="466"/>
      <c r="C102" s="467"/>
      <c r="D102" s="331">
        <f>SUM(B88:C101)</f>
        <v>0</v>
      </c>
    </row>
    <row r="103" spans="1:6" x14ac:dyDescent="0.3">
      <c r="A103" s="463" t="s">
        <v>251</v>
      </c>
      <c r="B103" s="466"/>
      <c r="C103" s="46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1" t="s">
        <v>173</v>
      </c>
      <c r="B106" s="472"/>
      <c r="C106" s="472"/>
      <c r="D106" s="472"/>
      <c r="E106" s="472"/>
      <c r="F106" s="47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63" t="s">
        <v>34</v>
      </c>
      <c r="B118" s="466"/>
      <c r="C118" s="467"/>
      <c r="D118" s="331">
        <f>SUM(B107:C117)</f>
        <v>0</v>
      </c>
    </row>
    <row r="119" spans="1:6" x14ac:dyDescent="0.3">
      <c r="A119" s="463" t="s">
        <v>251</v>
      </c>
      <c r="B119" s="466"/>
      <c r="C119" s="46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1" t="s">
        <v>156</v>
      </c>
      <c r="B121" s="472"/>
      <c r="C121" s="472"/>
      <c r="D121" s="472"/>
      <c r="E121" s="472"/>
      <c r="F121" s="47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63" t="s">
        <v>34</v>
      </c>
      <c r="B133" s="466"/>
      <c r="C133" s="467"/>
      <c r="D133" s="331">
        <f>SUM(B122:C132)</f>
        <v>0</v>
      </c>
    </row>
    <row r="134" spans="1:6" x14ac:dyDescent="0.3">
      <c r="A134" s="463" t="s">
        <v>251</v>
      </c>
      <c r="B134" s="466"/>
      <c r="C134" s="46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1" t="s">
        <v>61</v>
      </c>
      <c r="B136" s="472"/>
      <c r="C136" s="472"/>
      <c r="D136" s="472"/>
      <c r="E136" s="472"/>
      <c r="F136" s="47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3" t="s">
        <v>34</v>
      </c>
      <c r="B149" s="466"/>
      <c r="C149" s="467"/>
      <c r="D149" s="331">
        <f>SUM(B137:C148)</f>
        <v>0</v>
      </c>
    </row>
    <row r="150" spans="1:6" x14ac:dyDescent="0.3">
      <c r="A150" s="463" t="s">
        <v>251</v>
      </c>
      <c r="B150" s="466"/>
      <c r="C150" s="46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1" t="s">
        <v>178</v>
      </c>
      <c r="B152" s="472"/>
      <c r="C152" s="472"/>
      <c r="D152" s="472"/>
      <c r="E152" s="472"/>
      <c r="F152" s="47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63" t="s">
        <v>34</v>
      </c>
      <c r="B161" s="464"/>
      <c r="C161" s="465"/>
      <c r="D161" s="334">
        <f>SUM(B153:C160)</f>
        <v>0</v>
      </c>
    </row>
    <row r="162" spans="1:6" x14ac:dyDescent="0.3">
      <c r="A162" s="463" t="s">
        <v>251</v>
      </c>
      <c r="B162" s="466"/>
      <c r="C162" s="46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1" t="s">
        <v>64</v>
      </c>
      <c r="B164" s="472"/>
      <c r="C164" s="472"/>
      <c r="D164" s="472"/>
      <c r="E164" s="472"/>
      <c r="F164" s="47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63" t="s">
        <v>34</v>
      </c>
      <c r="B169" s="466"/>
      <c r="C169" s="467"/>
      <c r="D169" s="331">
        <f>SUM(B165:C168)</f>
        <v>0</v>
      </c>
    </row>
    <row r="170" spans="1:6" x14ac:dyDescent="0.3">
      <c r="A170" s="463" t="s">
        <v>251</v>
      </c>
      <c r="B170" s="466"/>
      <c r="C170" s="46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7" t="s">
        <v>15</v>
      </c>
      <c r="B172" s="478"/>
      <c r="C172" s="478"/>
      <c r="D172" s="478"/>
      <c r="E172" s="478"/>
      <c r="F172" s="47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63" t="s">
        <v>34</v>
      </c>
      <c r="B177" s="466"/>
      <c r="C177" s="467"/>
      <c r="D177" s="331">
        <f>SUM(B173:C176)</f>
        <v>0</v>
      </c>
    </row>
    <row r="178" spans="1:7" x14ac:dyDescent="0.3">
      <c r="A178" s="463" t="s">
        <v>251</v>
      </c>
      <c r="B178" s="466"/>
      <c r="C178" s="46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1" t="s">
        <v>65</v>
      </c>
      <c r="B180" s="472"/>
      <c r="C180" s="472"/>
      <c r="D180" s="472"/>
      <c r="E180" s="472"/>
      <c r="F180" s="47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63" t="s">
        <v>34</v>
      </c>
      <c r="B186" s="466"/>
      <c r="C186" s="467"/>
      <c r="D186" s="331">
        <f>SUM(B181:C185)</f>
        <v>0</v>
      </c>
    </row>
    <row r="187" spans="1:7" x14ac:dyDescent="0.3">
      <c r="A187" s="463" t="s">
        <v>251</v>
      </c>
      <c r="B187" s="466"/>
      <c r="C187" s="46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1" t="s">
        <v>177</v>
      </c>
      <c r="B189" s="472"/>
      <c r="C189" s="472"/>
      <c r="D189" s="472"/>
      <c r="E189" s="472"/>
      <c r="F189" s="47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63" t="s">
        <v>34</v>
      </c>
      <c r="B194" s="466"/>
      <c r="C194" s="467"/>
      <c r="D194" s="335">
        <f>SUM(B190:C193)</f>
        <v>0</v>
      </c>
    </row>
    <row r="195" spans="1:6" x14ac:dyDescent="0.3">
      <c r="A195" s="463" t="s">
        <v>251</v>
      </c>
      <c r="B195" s="466"/>
      <c r="C195" s="46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2019-11-18T17:27:15Z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