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882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2" i="35"/>
  <c r="D161" i="35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C81" i="35"/>
  <c r="C79" i="35"/>
  <c r="C76" i="35"/>
  <c r="C75" i="35"/>
  <c r="C74" i="35"/>
  <c r="D83" i="35" s="1"/>
  <c r="D84" i="35" s="1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D458" i="34"/>
  <c r="C456" i="34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D346" i="34" s="1"/>
  <c r="D347" i="34" s="1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D206" i="34" s="1"/>
  <c r="D207" i="34" s="1"/>
  <c r="A193" i="34"/>
  <c r="C180" i="34"/>
  <c r="C176" i="34"/>
  <c r="C174" i="34"/>
  <c r="C172" i="34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D449" i="32" s="1"/>
  <c r="D450" i="32" s="1"/>
  <c r="B132" i="29" s="1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D304" i="32"/>
  <c r="C299" i="32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D146" i="32" s="1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81" i="32" l="1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307" i="32"/>
  <c r="D308" i="32" s="1"/>
  <c r="B90" i="29" s="1"/>
  <c r="D62" i="35"/>
  <c r="D63" i="35" s="1"/>
  <c r="D132" i="35"/>
  <c r="D133" i="35" s="1"/>
  <c r="D145" i="35"/>
  <c r="D146" i="35" s="1"/>
  <c r="D134" i="32"/>
  <c r="D135" i="32" s="1"/>
  <c r="D346" i="32"/>
  <c r="D347" i="32" s="1"/>
  <c r="D132" i="33"/>
  <c r="D133" i="33" s="1"/>
  <c r="D145" i="33"/>
  <c r="D146" i="33" s="1"/>
  <c r="D182" i="35"/>
  <c r="D183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D387" i="30" s="1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D229" i="30" s="1"/>
  <c r="D230" i="30" s="1"/>
  <c r="C204" i="30"/>
  <c r="D206" i="30" s="1"/>
  <c r="D207" i="30" s="1"/>
  <c r="C203" i="30"/>
  <c r="C195" i="30"/>
  <c r="A193" i="30"/>
  <c r="C180" i="30"/>
  <c r="C176" i="30"/>
  <c r="C174" i="30"/>
  <c r="C172" i="30"/>
  <c r="D186" i="30" s="1"/>
  <c r="D187" i="30" s="1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409" i="30" l="1"/>
  <c r="D410" i="30" s="1"/>
  <c r="B110" i="29" s="1"/>
  <c r="D357" i="30"/>
  <c r="D337" i="30"/>
  <c r="D338" i="30" s="1"/>
  <c r="D294" i="30"/>
  <c r="D295" i="30" s="1"/>
  <c r="D276" i="30"/>
  <c r="D279" i="30" s="1"/>
  <c r="D280" i="30" s="1"/>
  <c r="B82" i="29" s="1"/>
  <c r="D146" i="30"/>
  <c r="D147" i="30" s="1"/>
  <c r="D37" i="30"/>
  <c r="D38" i="30" s="1"/>
  <c r="D54" i="30"/>
  <c r="D55" i="30" s="1"/>
  <c r="D134" i="30"/>
  <c r="D135" i="30" s="1"/>
  <c r="D346" i="30"/>
  <c r="D347" i="30" s="1"/>
  <c r="D132" i="31"/>
  <c r="D133" i="31" s="1"/>
  <c r="B11" i="33"/>
  <c r="B146" i="29"/>
  <c r="D449" i="30"/>
  <c r="D450" i="30" s="1"/>
  <c r="B131" i="29" s="1"/>
  <c r="D62" i="31"/>
  <c r="D63" i="31" s="1"/>
  <c r="D83" i="31"/>
  <c r="D84" i="31" s="1"/>
  <c r="D101" i="31"/>
  <c r="D102" i="31" s="1"/>
  <c r="D117" i="31"/>
  <c r="D118" i="31" s="1"/>
  <c r="D145" i="31"/>
  <c r="D146" i="31" s="1"/>
  <c r="B11" i="35"/>
  <c r="B147" i="29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88" i="30"/>
  <c r="D390" i="30"/>
  <c r="D391" i="30" s="1"/>
  <c r="B103" i="29" s="1"/>
  <c r="D189" i="30"/>
  <c r="D190" i="30" s="1"/>
  <c r="B68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82" i="31" l="1"/>
  <c r="D183" i="31" s="1"/>
  <c r="B11" i="31" s="1"/>
  <c r="D360" i="30"/>
  <c r="D361" i="30" s="1"/>
  <c r="B96" i="29" s="1"/>
  <c r="D277" i="30"/>
  <c r="D149" i="30"/>
  <c r="D150" i="30" s="1"/>
  <c r="B61" i="29" s="1"/>
  <c r="D96" i="30"/>
  <c r="D97" i="30" s="1"/>
  <c r="B54" i="29" s="1"/>
  <c r="D40" i="30"/>
  <c r="D41" i="30" s="1"/>
  <c r="B47" i="29" s="1"/>
  <c r="B12" i="32"/>
  <c r="B34" i="29"/>
  <c r="B26" i="29"/>
  <c r="D101" i="17"/>
  <c r="D102" i="17" s="1"/>
  <c r="D387" i="16"/>
  <c r="D388" i="16" s="1"/>
  <c r="D145" i="17"/>
  <c r="D146" i="17" s="1"/>
  <c r="D117" i="17"/>
  <c r="D118" i="17" s="1"/>
  <c r="D449" i="16"/>
  <c r="D450" i="16" s="1"/>
  <c r="B130" i="29" s="1"/>
  <c r="D409" i="16"/>
  <c r="D410" i="16" s="1"/>
  <c r="D390" i="16"/>
  <c r="D391" i="16" s="1"/>
  <c r="B102" i="29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B145" i="29" l="1"/>
  <c r="D462" i="30"/>
  <c r="D463" i="30" s="1"/>
  <c r="B12" i="30" s="1"/>
  <c r="D360" i="16"/>
  <c r="D361" i="16" s="1"/>
  <c r="D279" i="16"/>
  <c r="D280" i="16" s="1"/>
  <c r="D207" i="16"/>
  <c r="D55" i="16"/>
  <c r="D40" i="16"/>
  <c r="D41" i="16" s="1"/>
  <c r="B46" i="29" s="1"/>
  <c r="B25" i="29" l="1"/>
  <c r="B33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D243" i="16" s="1"/>
  <c r="C222" i="16"/>
  <c r="D229" i="16" s="1"/>
  <c r="A193" i="16"/>
  <c r="D230" i="16" l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189" i="16" l="1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<sst xmlns="http://schemas.openxmlformats.org/spreadsheetml/2006/main" count="3032" uniqueCount="430">
  <si>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</si>
  <si>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</si>
  <si>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</si>
  <si>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</si>
  <si>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</si>
  <si>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</si>
  <si>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</si>
  <si>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</si>
  <si>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</si>
  <si>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</si>
  <si>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</si>
  <si>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</si>
  <si>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</si>
  <si>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</si>
  <si>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</si>
  <si>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</si>
  <si>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</si>
  <si>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</si>
  <si>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</si>
  <si>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</si>
  <si>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</si>
  <si>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</si>
  <si>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</si>
  <si>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</si>
  <si>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</si>
  <si>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</si>
  <si>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</si>
  <si>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</si>
  <si>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</si>
  <si>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</si>
  <si>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</si>
  <si>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</si>
  <si>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</si>
  <si>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</si>
  <si>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</si>
  <si>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</si>
  <si>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</si>
  <si>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</si>
  <si>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</si>
  <si>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</si>
  <si>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</si>
  <si>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</si>
  <si>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</si>
  <si>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</si>
  <si>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</si>
  <si>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</si>
  <si>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</si>
  <si>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</si>
  <si>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</si>
  <si>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</si>
  <si>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</si>
  <si>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</si>
  <si>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</si>
  <si>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</si>
  <si>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</si>
  <si>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</si>
  <si>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</si>
  <si>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</si>
  <si>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</si>
  <si>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</si>
  <si>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</si>
  <si>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</si>
  <si>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</si>
  <si>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</si>
  <si>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</si>
  <si>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</si>
  <si>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</si>
  <si>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</si>
  <si>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</si>
  <si>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</si>
  <si>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</si>
  <si>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</si>
  <si>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</si>
  <si>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</si>
  <si>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</si>
  <si>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</si>
  <si>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</si>
  <si>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</si>
  <si>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</si>
  <si>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</si>
  <si>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</si>
  <si>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</si>
  <si>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</si>
  <si>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</si>
  <si>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</si>
  <si>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</si>
  <si>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</si>
  <si>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</si>
  <si>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</si>
  <si>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</si>
  <si>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</si>
  <si>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</si>
  <si>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</si>
  <si>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</si>
  <si>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</si>
  <si>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</si>
  <si>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</si>
  <si>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</si>
  <si>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</si>
  <si>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</si>
  <si>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</si>
  <si>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</si>
  <si>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</si>
  <si>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</si>
  <si>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</si>
  <si>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</si>
  <si>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</si>
  <si>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</si>
  <si>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</si>
  <si>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</si>
  <si>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</si>
  <si>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</si>
  <si>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</si>
  <si>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</si>
  <si>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</si>
  <si>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</si>
  <si>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</si>
  <si>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</si>
  <si>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</si>
  <si>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</si>
  <si>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</si>
  <si>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</si>
  <si>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</si>
  <si>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</si>
  <si>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</si>
  <si>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</si>
  <si>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</si>
  <si>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</si>
  <si>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</si>
  <si>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</si>
  <si>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</si>
  <si>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</si>
  <si>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</si>
  <si>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</si>
  <si>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</si>
  <si>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</si>
  <si>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</si>
  <si>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</si>
  <si>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</si>
  <si>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</si>
  <si>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</si>
  <si>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</si>
  <si>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</si>
  <si>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</si>
  <si>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</si>
  <si>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</si>
  <si>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</si>
  <si>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</si>
  <si>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</si>
  <si>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</si>
  <si>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</si>
  <si>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</si>
  <si>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</si>
  <si>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</si>
  <si>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</si>
  <si>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</si>
  <si>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</si>
  <si>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</si>
  <si>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</si>
  <si>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</si>
  <si>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</si>
  <si>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</si>
  <si>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</si>
  <si>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</si>
  <si>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</si>
  <si>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</si>
  <si>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</si>
  <si>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</si>
  <si>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</si>
  <si>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</si>
  <si>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</si>
  <si>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</si>
  <si>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</si>
  <si>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</si>
  <si>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</si>
  <si>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</si>
  <si>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</si>
  <si>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</si>
  <si>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</si>
  <si>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</si>
  <si>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</si>
  <si>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</si>
  <si>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</si>
  <si>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</si>
  <si>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</si>
  <si>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</si>
  <si>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</si>
  <si>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</si>
  <si>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</si>
  <si>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</si>
  <si>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</si>
  <si>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</si>
  <si>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</si>
  <si>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</si>
  <si>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</si>
  <si>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</si>
  <si>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</si>
  <si>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</si>
  <si>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</si>
  <si>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</si>
  <si>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</si>
  <si>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</si>
  <si>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</si>
  <si>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</si>
  <si>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</si>
  <si>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</si>
  <si>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</si>
  <si>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</si>
  <si>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</si>
  <si>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</si>
  <si>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</si>
  <si>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</si>
  <si>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</si>
  <si>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</si>
  <si>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</si>
  <si>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</si>
  <si>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</si>
  <si>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</si>
  <si>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</si>
  <si>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</si>
  <si>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</si>
  <si>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</si>
  <si>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</si>
  <si>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</si>
  <si>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</si>
  <si>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</si>
  <si>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</si>
  <si>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</si>
  <si>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</si>
  <si>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</si>
  <si>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</si>
  <si>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</si>
  <si>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</si>
  <si>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</si>
  <si>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</si>
  <si>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</si>
  <si>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</si>
  <si>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</si>
  <si>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</si>
  <si>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</si>
  <si>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</si>
  <si>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</si>
  <si>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</si>
  <si>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</si>
  <si>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</si>
  <si>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</si>
  <si>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</si>
  <si>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</si>
  <si>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</si>
  <si>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</si>
  <si>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</si>
  <si>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</si>
  <si>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</si>
  <si>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</si>
  <si>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</si>
  <si>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</si>
  <si>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</si>
  <si>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</si>
  <si>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</si>
  <si>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</si>
  <si>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</si>
  <si>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</si>
  <si>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</si>
  <si>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</si>
  <si>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</si>
  <si>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</si>
  <si>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</si>
  <si>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</si>
  <si>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</si>
  <si>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</si>
  <si>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</si>
  <si>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</si>
  <si>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</si>
  <si>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</si>
  <si>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</si>
  <si>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</si>
  <si>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</si>
  <si>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</si>
  <si>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</si>
  <si>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</si>
  <si>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</si>
  <si>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</si>
  <si>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</si>
  <si>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</si>
  <si>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</si>
  <si>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</si>
  <si>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</si>
  <si>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</si>
  <si>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</si>
  <si>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</si>
  <si>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</si>
  <si>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</si>
  <si>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</si>
  <si>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</si>
  <si>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</si>
  <si>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</si>
  <si>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</si>
  <si>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</si>
  <si>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</si>
  <si>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</si>
  <si>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</si>
  <si>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</si>
  <si>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</si>
  <si>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</si>
  <si>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</si>
  <si>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</si>
  <si>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</si>
  <si>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</si>
  <si>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</si>
  <si>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</si>
  <si>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</si>
  <si>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</si>
  <si>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</si>
  <si>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</si>
  <si>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</si>
  <si>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</si>
  <si>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</si>
  <si>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</si>
  <si>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</si>
  <si>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</si>
  <si>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</si>
  <si>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</si>
  <si>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</si>
  <si>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</si>
  <si>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</si>
  <si>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</si>
  <si>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</si>
  <si>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</si>
  <si>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</si>
  <si>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</si>
  <si>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</si>
  <si>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</si>
  <si>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</si>
  <si>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</si>
  <si>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</si>
  <si>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</si>
  <si>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</si>
  <si>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</si>
  <si>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</si>
  <si>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</si>
  <si>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</si>
  <si>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</si>
  <si>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</si>
  <si>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</si>
  <si>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</si>
  <si>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</si>
  <si>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</si>
  <si>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</si>
  <si>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</si>
  <si>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</si>
  <si>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</si>
  <si>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</si>
  <si>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</si>
  <si>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</si>
  <si>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</si>
  <si>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</si>
  <si>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</si>
  <si>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</si>
  <si>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</si>
  <si>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</si>
  <si>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</si>
  <si>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</si>
  <si>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</si>
  <si>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</si>
  <si>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</si>
  <si>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</si>
  <si>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</si>
  <si>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</si>
  <si>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</si>
  <si>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</si>
  <si>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</si>
  <si>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</si>
  <si>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</si>
  <si>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</si>
  <si>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</si>
  <si>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</si>
  <si>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</si>
  <si>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</si>
  <si>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</si>
  <si>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</si>
  <si>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Directeur du magasin Abdelwahed BARHOUMI &amp; chefs des rayons</t>
  </si>
  <si>
    <t>KHEZAMA 1</t>
  </si>
  <si>
    <t xml:space="preserve">Le monte-charge manquait de propreté </t>
  </si>
  <si>
    <t xml:space="preserve">Absence du thermomètre infra-rouge </t>
  </si>
  <si>
    <t>Absence de séparation entre la partie chaude et le couloir (présence de carton de fruits et légumes)</t>
  </si>
  <si>
    <t xml:space="preserve">Prévoir des lanières de séparation </t>
  </si>
  <si>
    <t>Absence du protocole de décontamination des œufs et fruits, absence d'enregistrement</t>
  </si>
  <si>
    <t>Assurer et enregistrer le suivi des opérations de décontamination</t>
  </si>
  <si>
    <t>Absence de thermomètre. L'opératrice utilise celui de la réception</t>
  </si>
  <si>
    <t>Fournir un thermomètre</t>
  </si>
  <si>
    <t>Linéaire en remodeling</t>
  </si>
  <si>
    <t>Un sac de sucre ouvert est entreposé à côté des sanitaire du personnel. La contamination croisée est accru à ce niveau</t>
  </si>
  <si>
    <t>Changer l'emplacement de manipulation du sucre</t>
  </si>
  <si>
    <t>Le linéaire au niveau des produits "farine, semoule" manquait de propreté</t>
  </si>
  <si>
    <t>Le produit "goûter Président" est laissé en attente dans le couloir à température ambiante</t>
  </si>
  <si>
    <t>Assurer un stockage immédiat des produits périssables</t>
  </si>
  <si>
    <t>Verifier systématiquement les produits exposés</t>
  </si>
  <si>
    <t>Présence de 10 paquets de "pains de mie" dont la DLC est dépassée</t>
  </si>
  <si>
    <t>Vérifier la DLC des produits stockés</t>
  </si>
  <si>
    <t>Absence de plan d'action suite aux rapports d'audit (remarque recurrente)</t>
  </si>
  <si>
    <t xml:space="preserve">Absence du relevé mensuel des températures des linéaires PLS </t>
  </si>
  <si>
    <t xml:space="preserve">Assurer l'enregistrement et le stockage des relevés des températures </t>
  </si>
  <si>
    <t>Pâtisserie : Le système à pédale non manuelle n'est pas fonctionnel</t>
  </si>
  <si>
    <t>Température du linéaire des produits surgelés 
affichée -9°C 
mesurée -17,7°C
Température du linéaire yaourt 
affichée +10°C
mesurée +12,1°C</t>
  </si>
  <si>
    <t>Température du congélateur 
affichée -17,8°C
mesurée -16,8°C</t>
  </si>
  <si>
    <t>1/ La jointure du sol est décollée ,
2/ Le carrelage du sol est ébréché</t>
  </si>
  <si>
    <t>1/ Réparer la jointure 
2/ Revetir le sol de la chambre froide</t>
  </si>
  <si>
    <t>1/ Le datage est illisible sur les produits suivants:
- "salami de dinde CHAHIA",
- mini salami de dinde EL MAZRAA,
2/ Absence de date de fabrication et DLC sur le produit "La Fondue PRESIDENT"</t>
  </si>
  <si>
    <t>1/ Présence de boites de conserve cabossés (tomate double concentrée, confiture en conserve, Harissa)
2/ Les caisses de jus en attente d'exposition sont placés à même le sol</t>
  </si>
  <si>
    <t>Le micro-onde n'était pas propre le jour de l'audit</t>
  </si>
  <si>
    <t>1/ Renforcer le nettoyage des sanitaires
2/ éviter le stockage du matériel de nettoyage dans les toilettes</t>
  </si>
  <si>
    <t xml:space="preserve">Revoir l'état du système de froid </t>
  </si>
  <si>
    <t>Entreposage d'un produit non alimentaire "four électrique" sur les sacs de sucre</t>
  </si>
  <si>
    <t xml:space="preserve">1/ La cuvettes des sanitaires des hommes n'était pas propre le jour de l'audit
2/ Présence de matériel de nettoyage dans la toilette </t>
  </si>
  <si>
    <t xml:space="preserve">Absence de distributeur essuie tout </t>
  </si>
  <si>
    <t xml:space="preserve">Prévoir un distributeur pour le papier </t>
  </si>
  <si>
    <t xml:space="preserve">Les poubelles sont déposées au niveau de la réserve </t>
  </si>
  <si>
    <t xml:space="preserve">Prévoir un local pour le poubelle </t>
  </si>
  <si>
    <t>Dr Hend KAMOUN</t>
  </si>
  <si>
    <t>Directeur du magasin et chefs ayons</t>
  </si>
  <si>
    <t>absence de thermomètre infra rouge</t>
  </si>
  <si>
    <t>etiquetage non conforme du fourniseur "SOLE Mio" manque d'indication de la température de conservation</t>
  </si>
  <si>
    <t>linéaire sucre manque de propreté</t>
  </si>
  <si>
    <t>Entreposage des caisses de yaourt à même le sol au cours du chargement des linéaires</t>
  </si>
  <si>
    <t>La température du meuble PLS yaourt vérifiée 9°C et affichée 10°C</t>
  </si>
  <si>
    <t>Présence d’un espace sous la porte entrée personnel qui favorise l’accès des nuisibles</t>
  </si>
  <si>
    <t>affichage du dernier rapport dans le bureau du directeur, absence de plan d'action</t>
  </si>
  <si>
    <t>Présence d’un espace sous la porte entrée personnel qui favorise l’accès des nuisibles, manque de moustiquaires au niveau fenetres vestiaires</t>
  </si>
  <si>
    <t>les poubelles sont déposés à l'exterieur, absence de local poubelles</t>
  </si>
  <si>
    <t>prévoir un local poubelles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</si>
</sst>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65" fontId="4" fillId="8" borderId="3" xfId="0" applyNumberFormat="1" applyFont="1" applyFill="1" applyBorder="1" applyAlignment="1" applyProtection="1">
      <alignment vertical="center" wrapText="1"/>
      <protection hidden="1"/>
    </xf>
    <xf numFmtId="165" fontId="12" fillId="6" borderId="1" xfId="0" applyNumberFormat="1" applyFont="1" applyFill="1" applyBorder="1" applyAlignment="1">
      <alignment horizontal="center"/>
    </xf>
    <xf numFmtId="9" fontId="0" fillId="0" borderId="1" xfId="0" applyNumberForma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wrapText="1"/>
    </xf>
    <xf numFmtId="9" fontId="23" fillId="0" borderId="1" xfId="0" applyNumberFormat="1" applyFont="1" applyBorder="1" applyAlignment="1" applyProtection="1">
      <alignment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455616"/>
        <c:axId val="131473792"/>
      </c:barChart>
      <c:catAx>
        <c:axId val="13145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473792"/>
        <c:crosses val="autoZero"/>
        <c:auto val="1"/>
        <c:lblAlgn val="ctr"/>
        <c:lblOffset val="100"/>
        <c:noMultiLvlLbl val="0"/>
      </c:catAx>
      <c:valAx>
        <c:axId val="13147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45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10144"/>
        <c:axId val="194720128"/>
      </c:barChart>
      <c:catAx>
        <c:axId val="19471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20128"/>
        <c:crosses val="autoZero"/>
        <c:auto val="1"/>
        <c:lblAlgn val="ctr"/>
        <c:lblOffset val="100"/>
        <c:noMultiLvlLbl val="0"/>
      </c:catAx>
      <c:valAx>
        <c:axId val="19472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1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50720"/>
        <c:axId val="194760704"/>
      </c:barChart>
      <c:catAx>
        <c:axId val="1947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60704"/>
        <c:crosses val="autoZero"/>
        <c:auto val="1"/>
        <c:lblAlgn val="ctr"/>
        <c:lblOffset val="100"/>
        <c:noMultiLvlLbl val="0"/>
      </c:catAx>
      <c:valAx>
        <c:axId val="19476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5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860928"/>
        <c:axId val="194862464"/>
      </c:barChart>
      <c:catAx>
        <c:axId val="19486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862464"/>
        <c:crosses val="autoZero"/>
        <c:auto val="1"/>
        <c:lblAlgn val="ctr"/>
        <c:lblOffset val="100"/>
        <c:noMultiLvlLbl val="0"/>
      </c:catAx>
      <c:valAx>
        <c:axId val="19486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86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917888"/>
        <c:axId val="194919424"/>
      </c:barChart>
      <c:catAx>
        <c:axId val="19491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919424"/>
        <c:crosses val="autoZero"/>
        <c:auto val="1"/>
        <c:lblAlgn val="ctr"/>
        <c:lblOffset val="100"/>
        <c:noMultiLvlLbl val="0"/>
      </c:catAx>
      <c:valAx>
        <c:axId val="19491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91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962560"/>
        <c:axId val="194964096"/>
      </c:barChart>
      <c:catAx>
        <c:axId val="19496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964096"/>
        <c:crosses val="autoZero"/>
        <c:auto val="1"/>
        <c:lblAlgn val="ctr"/>
        <c:lblOffset val="100"/>
        <c:noMultiLvlLbl val="0"/>
      </c:catAx>
      <c:valAx>
        <c:axId val="19496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96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0.82258064516129037</c:v>
                </c:pt>
                <c:pt idx="1">
                  <c:v>0.86734693877551017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007232"/>
        <c:axId val="195008768"/>
      </c:barChart>
      <c:catAx>
        <c:axId val="19500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008768"/>
        <c:crosses val="autoZero"/>
        <c:auto val="1"/>
        <c:lblAlgn val="ctr"/>
        <c:lblOffset val="100"/>
        <c:noMultiLvlLbl val="0"/>
      </c:catAx>
      <c:valAx>
        <c:axId val="19500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00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0.83082706766917291</c:v>
                </c:pt>
                <c:pt idx="1">
                  <c:v>0.97572815533980584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101056"/>
        <c:axId val="195102592"/>
      </c:barChart>
      <c:catAx>
        <c:axId val="1951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02592"/>
        <c:crosses val="autoZero"/>
        <c:auto val="1"/>
        <c:lblAlgn val="ctr"/>
        <c:lblOffset val="100"/>
        <c:noMultiLvlLbl val="0"/>
      </c:catAx>
      <c:valAx>
        <c:axId val="19510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10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0.82670385641523159</c:v>
                </c:pt>
                <c:pt idx="1">
                  <c:v>0.921537547057658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5149824"/>
        <c:axId val="195151360"/>
        <c:extLst xmlns:c16r2="http://schemas.microsoft.com/office/drawing/2015/06/chart"/>
      </c:barChart>
      <c:catAx>
        <c:axId val="19514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51360"/>
        <c:crosses val="autoZero"/>
        <c:auto val="1"/>
        <c:lblAlgn val="ctr"/>
        <c:lblOffset val="100"/>
        <c:noMultiLvlLbl val="0"/>
      </c:catAx>
      <c:valAx>
        <c:axId val="195151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4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0.77272727272727271</c:v>
                </c:pt>
                <c:pt idx="1">
                  <c:v>0.6964285714285714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5196032"/>
        <c:axId val="195197568"/>
        <c:extLst xmlns:c16r2="http://schemas.microsoft.com/office/drawing/2015/06/chart"/>
      </c:barChart>
      <c:catAx>
        <c:axId val="1951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97568"/>
        <c:crosses val="autoZero"/>
        <c:auto val="1"/>
        <c:lblAlgn val="ctr"/>
        <c:lblOffset val="100"/>
        <c:noMultiLvlLbl val="0"/>
      </c:catAx>
      <c:valAx>
        <c:axId val="19519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9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0.65625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516672"/>
        <c:axId val="131522560"/>
      </c:barChart>
      <c:catAx>
        <c:axId val="13151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22560"/>
        <c:crosses val="autoZero"/>
        <c:auto val="1"/>
        <c:lblAlgn val="ctr"/>
        <c:lblOffset val="100"/>
        <c:noMultiLvlLbl val="0"/>
      </c:catAx>
      <c:valAx>
        <c:axId val="13152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51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340736"/>
        <c:axId val="194342272"/>
      </c:barChart>
      <c:catAx>
        <c:axId val="1943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342272"/>
        <c:crosses val="autoZero"/>
        <c:auto val="1"/>
        <c:lblAlgn val="ctr"/>
        <c:lblOffset val="100"/>
        <c:noMultiLvlLbl val="0"/>
      </c:catAx>
      <c:valAx>
        <c:axId val="19434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34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369024"/>
        <c:axId val="194370560"/>
      </c:barChart>
      <c:catAx>
        <c:axId val="1943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370560"/>
        <c:crosses val="autoZero"/>
        <c:auto val="1"/>
        <c:lblAlgn val="ctr"/>
        <c:lblOffset val="100"/>
        <c:noMultiLvlLbl val="0"/>
      </c:catAx>
      <c:valAx>
        <c:axId val="19437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36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422272"/>
        <c:axId val="194423808"/>
      </c:barChart>
      <c:catAx>
        <c:axId val="19442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423808"/>
        <c:crosses val="autoZero"/>
        <c:auto val="1"/>
        <c:lblAlgn val="ctr"/>
        <c:lblOffset val="100"/>
        <c:noMultiLvlLbl val="0"/>
      </c:catAx>
      <c:valAx>
        <c:axId val="19442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42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466944"/>
        <c:axId val="194468480"/>
      </c:barChart>
      <c:catAx>
        <c:axId val="19446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468480"/>
        <c:crosses val="autoZero"/>
        <c:auto val="1"/>
        <c:lblAlgn val="ctr"/>
        <c:lblOffset val="100"/>
        <c:noMultiLvlLbl val="0"/>
      </c:catAx>
      <c:valAx>
        <c:axId val="19446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46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584960"/>
        <c:axId val="194586496"/>
      </c:barChart>
      <c:catAx>
        <c:axId val="19458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586496"/>
        <c:crosses val="autoZero"/>
        <c:auto val="1"/>
        <c:lblAlgn val="ctr"/>
        <c:lblOffset val="100"/>
        <c:noMultiLvlLbl val="0"/>
      </c:catAx>
      <c:valAx>
        <c:axId val="19458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58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0.796875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625536"/>
        <c:axId val="194627072"/>
      </c:barChart>
      <c:catAx>
        <c:axId val="1946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627072"/>
        <c:crosses val="autoZero"/>
        <c:auto val="1"/>
        <c:lblAlgn val="ctr"/>
        <c:lblOffset val="100"/>
        <c:noMultiLvlLbl val="0"/>
      </c:catAx>
      <c:valAx>
        <c:axId val="19462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62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661376"/>
        <c:axId val="194675456"/>
      </c:barChart>
      <c:catAx>
        <c:axId val="19466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675456"/>
        <c:crosses val="autoZero"/>
        <c:auto val="1"/>
        <c:lblAlgn val="ctr"/>
        <c:lblOffset val="100"/>
        <c:noMultiLvlLbl val="0"/>
      </c:catAx>
      <c:valAx>
        <c:axId val="19467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66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45" sqref="D45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3" t="s">
        <v>378</v>
      </c>
      <c r="B18" s="253"/>
      <c r="C18" s="253"/>
      <c r="D18" s="254" t="s">
        <v>381</v>
      </c>
      <c r="E18" s="254"/>
      <c r="F18" s="254"/>
      <c r="G18" s="254"/>
      <c r="H18" s="254"/>
      <c r="I18" s="254"/>
      <c r="J18" s="254"/>
      <c r="K18" s="254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5" t="s">
        <v>350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49" t="s">
        <v>352</v>
      </c>
      <c r="C23" s="249"/>
      <c r="D23" s="149"/>
      <c r="E23" s="149"/>
      <c r="F23" s="149"/>
      <c r="G23" s="149"/>
      <c r="H23" s="149"/>
      <c r="I23" s="149"/>
      <c r="J23" s="148" t="str">
        <f>D18</f>
        <v>KHEZAMA 1</v>
      </c>
    </row>
    <row r="24" spans="1:11" ht="33" customHeight="1" x14ac:dyDescent="0.25">
      <c r="A24" s="190" t="s">
        <v>353</v>
      </c>
      <c r="B24" s="248">
        <f>AVERAGE('A1 Exploitation'!D463,'A1 Technique'!D183)</f>
        <v>0.82670385641523159</v>
      </c>
      <c r="C24" s="248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48">
        <f>AVERAGE('A2 Exploitation'!D463,'A2 Technique'!D183)</f>
        <v>0.921537547057658</v>
      </c>
      <c r="C25" s="248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48">
        <f>AVERAGE('A3 Exploitation'!D463,'A3 Technique'!D183)</f>
        <v>0</v>
      </c>
      <c r="C26" s="248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48">
        <f>AVERAGE('A4 Exploitation'!D463,'A4 Technique'!D183)</f>
        <v>0</v>
      </c>
      <c r="C27" s="248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49" t="s">
        <v>357</v>
      </c>
      <c r="C31" s="249"/>
      <c r="D31" s="149"/>
      <c r="E31" s="149"/>
      <c r="F31" s="149"/>
      <c r="G31" s="149"/>
      <c r="H31" s="149"/>
      <c r="I31" s="149"/>
      <c r="J31" s="148" t="str">
        <f>D18</f>
        <v>KHEZAMA 1</v>
      </c>
    </row>
    <row r="32" spans="1:11" ht="33" customHeight="1" x14ac:dyDescent="0.25">
      <c r="A32" s="190" t="s">
        <v>353</v>
      </c>
      <c r="B32" s="248">
        <f>'A1 Exploitation'!D463</f>
        <v>0.83082706766917291</v>
      </c>
      <c r="C32" s="248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48">
        <f>'A2 Exploitation'!D463</f>
        <v>0.97572815533980584</v>
      </c>
      <c r="C33" s="248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48">
        <f>'A3 Exploitation'!D463</f>
        <v>0</v>
      </c>
      <c r="C34" s="248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48">
        <f>'A4 Exploitation'!D463</f>
        <v>0</v>
      </c>
      <c r="C35" s="248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2" t="s">
        <v>358</v>
      </c>
      <c r="C38" s="252"/>
      <c r="D38" s="149"/>
      <c r="E38" s="149"/>
      <c r="F38" s="149"/>
      <c r="G38" s="149"/>
      <c r="H38" s="149"/>
      <c r="I38" s="149"/>
      <c r="J38" s="148" t="str">
        <f>D18</f>
        <v>KHEZAMA 1</v>
      </c>
    </row>
    <row r="39" spans="1:10" ht="33" customHeight="1" x14ac:dyDescent="0.25">
      <c r="A39" s="190" t="s">
        <v>353</v>
      </c>
      <c r="B39" s="248">
        <f>AVERAGE('A1 Exploitation'!D461, 'A1 Technique'!D181)</f>
        <v>0.77272727272727271</v>
      </c>
      <c r="C39" s="248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48">
        <f>AVERAGE('A2 Exploitation'!D461, 'A2 Technique'!D181)</f>
        <v>0.6964285714285714</v>
      </c>
      <c r="C40" s="248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48">
        <f>AVERAGE('A3 Exploitation'!D461, 'A3 Technique'!D181)</f>
        <v>0</v>
      </c>
      <c r="C41" s="248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48">
        <f>AVERAGE('A4 Exploitation'!D461, 'A4 Technique'!D181)</f>
        <v>0</v>
      </c>
      <c r="C42" s="248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49" t="s">
        <v>359</v>
      </c>
      <c r="C45" s="249"/>
      <c r="D45" s="149"/>
      <c r="E45" s="149"/>
      <c r="F45" s="149"/>
      <c r="G45" s="149"/>
      <c r="H45" s="149"/>
      <c r="I45" s="149"/>
      <c r="J45" s="148" t="str">
        <f>D18</f>
        <v>KHEZAMA 1</v>
      </c>
    </row>
    <row r="46" spans="1:10" ht="33" customHeight="1" x14ac:dyDescent="0.25">
      <c r="A46" s="190" t="s">
        <v>353</v>
      </c>
      <c r="B46" s="251">
        <f>'A1 Exploitation'!D41</f>
        <v>0.92307692307692313</v>
      </c>
      <c r="C46" s="251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1">
        <f>'A2 Exploitation'!D41</f>
        <v>0.96153846153846156</v>
      </c>
      <c r="C47" s="251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1">
        <f>'A3 Exploitation'!D41</f>
        <v>0</v>
      </c>
      <c r="C48" s="251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1">
        <f>'A4 Exploitation'!D41</f>
        <v>0</v>
      </c>
      <c r="C49" s="251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49" t="s">
        <v>360</v>
      </c>
      <c r="C52" s="249"/>
      <c r="D52" s="149"/>
      <c r="E52" s="149"/>
      <c r="F52" s="149"/>
      <c r="G52" s="149"/>
      <c r="H52" s="149"/>
      <c r="I52" s="149"/>
      <c r="J52" s="148" t="str">
        <f>D18</f>
        <v>KHEZAMA 1</v>
      </c>
    </row>
    <row r="53" spans="1:10" ht="33" customHeight="1" x14ac:dyDescent="0.25">
      <c r="A53" s="190" t="s">
        <v>353</v>
      </c>
      <c r="B53" s="248">
        <f>'A1 Exploitation'!D97</f>
        <v>0.65625</v>
      </c>
      <c r="C53" s="248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48" t="e">
        <f>'A2 Exploitation'!D97</f>
        <v>#DIV/0!</v>
      </c>
      <c r="C54" s="248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48">
        <f>'A3 Exploitation'!D97</f>
        <v>0</v>
      </c>
      <c r="C55" s="248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48">
        <f>'A4 Exploitation'!D97</f>
        <v>0</v>
      </c>
      <c r="C56" s="248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49" t="s">
        <v>361</v>
      </c>
      <c r="C59" s="249"/>
      <c r="D59" s="149"/>
      <c r="E59" s="149"/>
      <c r="F59" s="149"/>
      <c r="G59" s="149"/>
      <c r="H59" s="149"/>
      <c r="I59" s="149"/>
      <c r="J59" s="148" t="str">
        <f>D18</f>
        <v>KHEZAMA 1</v>
      </c>
    </row>
    <row r="60" spans="1:10" ht="33" customHeight="1" x14ac:dyDescent="0.25">
      <c r="A60" s="190" t="s">
        <v>353</v>
      </c>
      <c r="B60" s="248" t="e">
        <f>'A1 Exploitation'!D150</f>
        <v>#DIV/0!</v>
      </c>
      <c r="C60" s="248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48" t="e">
        <f>'A2 Exploitation'!D150</f>
        <v>#DIV/0!</v>
      </c>
      <c r="C61" s="248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48">
        <f>'A3 Exploitation'!D150</f>
        <v>0</v>
      </c>
      <c r="C62" s="248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48">
        <f>'A4 Exploitation'!D150</f>
        <v>0</v>
      </c>
      <c r="C63" s="248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49" t="s">
        <v>362</v>
      </c>
      <c r="C66" s="249"/>
      <c r="D66" s="149"/>
      <c r="E66" s="149"/>
      <c r="F66" s="149"/>
      <c r="G66" s="149"/>
      <c r="H66" s="149"/>
      <c r="I66" s="149"/>
      <c r="J66" s="148" t="str">
        <f>D18</f>
        <v>KHEZAMA 1</v>
      </c>
    </row>
    <row r="67" spans="1:10" ht="33" customHeight="1" x14ac:dyDescent="0.25">
      <c r="A67" s="190" t="s">
        <v>353</v>
      </c>
      <c r="B67" s="248" t="e">
        <f>'A1 Exploitation'!D190</f>
        <v>#DIV/0!</v>
      </c>
      <c r="C67" s="248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48" t="e">
        <f>'A2 Exploitation'!D190</f>
        <v>#DIV/0!</v>
      </c>
      <c r="C68" s="248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48">
        <f>'A3 Exploitation'!D190</f>
        <v>0</v>
      </c>
      <c r="C69" s="248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48">
        <f>'A4 Exploitation'!D190</f>
        <v>0</v>
      </c>
      <c r="C70" s="248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49" t="s">
        <v>363</v>
      </c>
      <c r="C73" s="249"/>
      <c r="D73" s="149"/>
      <c r="E73" s="149"/>
      <c r="F73" s="149"/>
      <c r="G73" s="149"/>
      <c r="H73" s="149"/>
      <c r="I73" s="149"/>
      <c r="J73" s="148" t="str">
        <f>D18</f>
        <v>KHEZAMA 1</v>
      </c>
    </row>
    <row r="74" spans="1:10" ht="33" customHeight="1" x14ac:dyDescent="0.25">
      <c r="A74" s="190" t="s">
        <v>353</v>
      </c>
      <c r="B74" s="248" t="e">
        <f>'A1 Exploitation'!D246</f>
        <v>#DIV/0!</v>
      </c>
      <c r="C74" s="248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48" t="e">
        <f>'A2 Exploitation'!D246</f>
        <v>#DIV/0!</v>
      </c>
      <c r="C75" s="248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48">
        <f>'A3 Exploitation'!D246</f>
        <v>0</v>
      </c>
      <c r="C76" s="248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48">
        <f>'A4 Exploitation'!D246</f>
        <v>0</v>
      </c>
      <c r="C77" s="248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49" t="s">
        <v>364</v>
      </c>
      <c r="C80" s="249"/>
      <c r="D80" s="149"/>
      <c r="E80" s="149"/>
      <c r="F80" s="149"/>
      <c r="G80" s="149"/>
      <c r="H80" s="149"/>
      <c r="I80" s="149"/>
      <c r="J80" s="148" t="str">
        <f>D18</f>
        <v>KHEZAMA 1</v>
      </c>
    </row>
    <row r="81" spans="1:10" ht="33" customHeight="1" x14ac:dyDescent="0.25">
      <c r="A81" s="190" t="s">
        <v>353</v>
      </c>
      <c r="B81" s="248">
        <f>'A1 Exploitation'!D280</f>
        <v>1</v>
      </c>
      <c r="C81" s="248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48">
        <f>'A2 Exploitation'!D280</f>
        <v>1</v>
      </c>
      <c r="C82" s="248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48">
        <f>'A3 Exploitation'!D280</f>
        <v>0</v>
      </c>
      <c r="C83" s="248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48">
        <f>'A4 Exploitation'!D280</f>
        <v>0</v>
      </c>
      <c r="C84" s="248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49" t="s">
        <v>365</v>
      </c>
      <c r="C87" s="249"/>
      <c r="D87" s="149"/>
      <c r="E87" s="149"/>
      <c r="F87" s="149"/>
      <c r="G87" s="149"/>
      <c r="H87" s="149"/>
      <c r="I87" s="149"/>
      <c r="J87" s="148" t="str">
        <f>D18</f>
        <v>KHEZAMA 1</v>
      </c>
    </row>
    <row r="88" spans="1:10" ht="33" customHeight="1" x14ac:dyDescent="0.25">
      <c r="A88" s="190" t="s">
        <v>353</v>
      </c>
      <c r="B88" s="248">
        <f>'A1 Exploitation'!D308</f>
        <v>0.8214285714285714</v>
      </c>
      <c r="C88" s="248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48">
        <f>'A2 Exploitation'!D308</f>
        <v>0.9642857142857143</v>
      </c>
      <c r="C89" s="248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48">
        <f>'A3 Exploitation'!D308</f>
        <v>0</v>
      </c>
      <c r="C90" s="248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48">
        <f>'A4 Exploitation'!D308</f>
        <v>0</v>
      </c>
      <c r="C91" s="248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49" t="s">
        <v>366</v>
      </c>
      <c r="C94" s="249"/>
      <c r="D94" s="149"/>
      <c r="E94" s="149"/>
      <c r="F94" s="149"/>
      <c r="G94" s="149"/>
      <c r="H94" s="149"/>
      <c r="I94" s="149"/>
      <c r="J94" s="148" t="str">
        <f>D18</f>
        <v>KHEZAMA 1</v>
      </c>
    </row>
    <row r="95" spans="1:10" ht="33" customHeight="1" x14ac:dyDescent="0.25">
      <c r="A95" s="190" t="s">
        <v>353</v>
      </c>
      <c r="B95" s="248">
        <f>'A1 Exploitation'!D361</f>
        <v>0.796875</v>
      </c>
      <c r="C95" s="248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48">
        <f>'A2 Exploitation'!D361</f>
        <v>0.9838709677419355</v>
      </c>
      <c r="C96" s="248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48">
        <f>'A3 Exploitation'!D361</f>
        <v>0</v>
      </c>
      <c r="C97" s="248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48">
        <f>'A4 Exploitation'!D361</f>
        <v>0</v>
      </c>
      <c r="C98" s="248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49" t="s">
        <v>367</v>
      </c>
      <c r="C101" s="249"/>
      <c r="D101" s="149"/>
      <c r="E101" s="149"/>
      <c r="F101" s="149"/>
      <c r="G101" s="149"/>
      <c r="H101" s="149"/>
      <c r="I101" s="149"/>
      <c r="J101" s="148" t="str">
        <f>D18</f>
        <v>KHEZAMA 1</v>
      </c>
    </row>
    <row r="102" spans="1:10" ht="33" customHeight="1" x14ac:dyDescent="0.25">
      <c r="A102" s="190" t="s">
        <v>353</v>
      </c>
      <c r="B102" s="248" t="e">
        <f>'A1 Exploitation'!D391</f>
        <v>#DIV/0!</v>
      </c>
      <c r="C102" s="248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48" t="e">
        <f>'A2 Exploitation'!D391</f>
        <v>#DIV/0!</v>
      </c>
      <c r="C103" s="248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48">
        <f>'A3 Exploitation'!D391</f>
        <v>0</v>
      </c>
      <c r="C104" s="248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48">
        <f>'A4 Exploitation'!D391</f>
        <v>0</v>
      </c>
      <c r="C105" s="248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49" t="s">
        <v>368</v>
      </c>
      <c r="C108" s="249"/>
      <c r="D108" s="149"/>
      <c r="E108" s="149"/>
      <c r="F108" s="149"/>
      <c r="G108" s="149"/>
      <c r="H108" s="149"/>
      <c r="I108" s="149"/>
      <c r="J108" s="148" t="str">
        <f>D18</f>
        <v>KHEZAMA 1</v>
      </c>
    </row>
    <row r="109" spans="1:10" ht="33" customHeight="1" x14ac:dyDescent="0.25">
      <c r="A109" s="190" t="s">
        <v>353</v>
      </c>
      <c r="B109" s="248">
        <f>'A1 Exploitation'!D410</f>
        <v>0.83333333333333337</v>
      </c>
      <c r="C109" s="248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48">
        <f>'A2 Exploitation'!D410</f>
        <v>1</v>
      </c>
      <c r="C110" s="248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48">
        <f>'A3 Exploitation'!D410</f>
        <v>0</v>
      </c>
      <c r="C111" s="248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48">
        <f>'A4 Exploitation'!D410</f>
        <v>0</v>
      </c>
      <c r="C112" s="248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49" t="s">
        <v>369</v>
      </c>
      <c r="C115" s="249"/>
      <c r="D115" s="149"/>
      <c r="E115" s="149"/>
      <c r="F115" s="149"/>
      <c r="G115" s="149"/>
      <c r="H115" s="149"/>
      <c r="I115" s="149"/>
      <c r="J115" s="148" t="str">
        <f>D18</f>
        <v>KHEZAMA 1</v>
      </c>
    </row>
    <row r="116" spans="1:10" ht="33" customHeight="1" x14ac:dyDescent="0.25">
      <c r="A116" s="190" t="s">
        <v>353</v>
      </c>
      <c r="B116" s="248">
        <f>'A1 Exploitation'!D420</f>
        <v>1</v>
      </c>
      <c r="C116" s="248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48">
        <f>'A2 Exploitation'!D420</f>
        <v>0.875</v>
      </c>
      <c r="C117" s="248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48">
        <f>'A3 Exploitation'!D420</f>
        <v>0</v>
      </c>
      <c r="C118" s="248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48">
        <f>'A4 Exploitation'!D420</f>
        <v>0</v>
      </c>
      <c r="C119" s="248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49" t="s">
        <v>370</v>
      </c>
      <c r="C122" s="249"/>
      <c r="D122" s="149"/>
      <c r="E122" s="149"/>
      <c r="F122" s="149"/>
      <c r="G122" s="149"/>
      <c r="H122" s="149"/>
      <c r="I122" s="149"/>
      <c r="J122" s="148" t="str">
        <f>D18</f>
        <v>KHEZAMA 1</v>
      </c>
    </row>
    <row r="123" spans="1:10" ht="33" customHeight="1" x14ac:dyDescent="0.25">
      <c r="A123" s="190" t="s">
        <v>353</v>
      </c>
      <c r="B123" s="248">
        <f>'A1 Exploitation'!D429</f>
        <v>1</v>
      </c>
      <c r="C123" s="248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48">
        <f>'A2 Exploitation'!D429</f>
        <v>1</v>
      </c>
      <c r="C124" s="248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48">
        <f>'A3 Exploitation'!D429</f>
        <v>0</v>
      </c>
      <c r="C125" s="248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48">
        <f>'A4 Exploitation'!D429</f>
        <v>0</v>
      </c>
      <c r="C126" s="248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0"/>
      <c r="C127" s="250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0"/>
      <c r="C128" s="250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49" t="s">
        <v>371</v>
      </c>
      <c r="C129" s="249"/>
      <c r="D129" s="149"/>
      <c r="E129" s="149"/>
      <c r="F129" s="149"/>
      <c r="G129" s="149"/>
      <c r="H129" s="149"/>
      <c r="I129" s="149"/>
      <c r="J129" s="148" t="str">
        <f>D18</f>
        <v>KHEZAMA 1</v>
      </c>
    </row>
    <row r="130" spans="1:10" ht="33" customHeight="1" x14ac:dyDescent="0.25">
      <c r="A130" s="190" t="s">
        <v>353</v>
      </c>
      <c r="B130" s="248">
        <f>'A1 Exploitation'!D450</f>
        <v>0.95833333333333337</v>
      </c>
      <c r="C130" s="248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48">
        <f>'A2 Exploitation'!D450</f>
        <v>0.95454545454545459</v>
      </c>
      <c r="C131" s="248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48">
        <f>'A3 Exploitation'!D450</f>
        <v>0</v>
      </c>
      <c r="C132" s="248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48">
        <f>'A4 Exploitation'!D450</f>
        <v>0</v>
      </c>
      <c r="C133" s="248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49" t="s">
        <v>372</v>
      </c>
      <c r="C136" s="249"/>
      <c r="J136" s="148" t="str">
        <f>D18</f>
        <v>KHEZAMA 1</v>
      </c>
    </row>
    <row r="137" spans="1:10" ht="33" customHeight="1" x14ac:dyDescent="0.25">
      <c r="A137" s="190" t="s">
        <v>353</v>
      </c>
      <c r="B137" s="248">
        <f>'A1 Exploitation'!D459</f>
        <v>1</v>
      </c>
      <c r="C137" s="248"/>
    </row>
    <row r="138" spans="1:10" ht="33" customHeight="1" x14ac:dyDescent="0.25">
      <c r="A138" s="189" t="s">
        <v>354</v>
      </c>
      <c r="B138" s="248">
        <f>'A2 Exploitation'!D459</f>
        <v>1</v>
      </c>
      <c r="C138" s="248"/>
    </row>
    <row r="139" spans="1:10" ht="33" customHeight="1" x14ac:dyDescent="0.25">
      <c r="A139" s="190" t="s">
        <v>355</v>
      </c>
      <c r="B139" s="248">
        <f>'A3 Exploitation'!D459</f>
        <v>0</v>
      </c>
      <c r="C139" s="248"/>
    </row>
    <row r="140" spans="1:10" ht="33" customHeight="1" x14ac:dyDescent="0.25">
      <c r="A140" s="190" t="s">
        <v>356</v>
      </c>
      <c r="B140" s="248">
        <f>'A4 Exploitation'!D459</f>
        <v>0</v>
      </c>
      <c r="C140" s="248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49" t="s">
        <v>373</v>
      </c>
      <c r="C143" s="249"/>
      <c r="J143" s="148" t="str">
        <f>D18</f>
        <v>KHEZAMA 1</v>
      </c>
    </row>
    <row r="144" spans="1:10" ht="33" customHeight="1" x14ac:dyDescent="0.25">
      <c r="A144" s="190" t="s">
        <v>353</v>
      </c>
      <c r="B144" s="248">
        <f>'A1 Technique'!D183</f>
        <v>0.82258064516129037</v>
      </c>
      <c r="C144" s="248"/>
    </row>
    <row r="145" spans="1:3" ht="33" customHeight="1" x14ac:dyDescent="0.25">
      <c r="A145" s="189" t="s">
        <v>354</v>
      </c>
      <c r="B145" s="248">
        <f>'A2 Technique'!D183</f>
        <v>0.86734693877551017</v>
      </c>
      <c r="C145" s="248"/>
    </row>
    <row r="146" spans="1:3" ht="33" customHeight="1" x14ac:dyDescent="0.25">
      <c r="A146" s="190" t="s">
        <v>355</v>
      </c>
      <c r="B146" s="248">
        <f>'A3 Technique'!D183</f>
        <v>0</v>
      </c>
      <c r="C146" s="248"/>
    </row>
    <row r="147" spans="1:3" ht="33" customHeight="1" x14ac:dyDescent="0.25">
      <c r="A147" s="190" t="s">
        <v>356</v>
      </c>
      <c r="B147" s="248">
        <f>'A4 Technique'!D183</f>
        <v>0</v>
      </c>
      <c r="C147" s="24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7" zoomScale="80" zoomScaleNormal="71" zoomScaleSheetLayoutView="80" workbookViewId="0">
      <selection activeCell="E457" sqref="E45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84"/>
      <c r="H7" s="84"/>
      <c r="I7" s="84"/>
    </row>
    <row r="8" spans="1:9" ht="29.25" x14ac:dyDescent="0.5">
      <c r="A8" s="274" t="str">
        <f>'Page de garde'!D18</f>
        <v>KHEZAMA 1</v>
      </c>
      <c r="B8" s="274"/>
      <c r="C8" s="274"/>
      <c r="D8" s="274"/>
      <c r="E8" s="274"/>
      <c r="F8" s="274"/>
      <c r="G8" s="85"/>
      <c r="H8" s="85"/>
      <c r="I8" s="84"/>
    </row>
    <row r="9" spans="1:9" ht="24" x14ac:dyDescent="0.45">
      <c r="A9" s="191" t="s">
        <v>44</v>
      </c>
      <c r="B9" s="275" t="s">
        <v>379</v>
      </c>
      <c r="C9" s="275"/>
      <c r="D9" s="275"/>
      <c r="E9" s="275"/>
      <c r="F9" s="276"/>
      <c r="G9" s="85"/>
      <c r="H9" s="85"/>
      <c r="I9" s="84"/>
    </row>
    <row r="10" spans="1:9" ht="24" x14ac:dyDescent="0.45">
      <c r="A10" s="192" t="s">
        <v>46</v>
      </c>
      <c r="B10" s="277" t="s">
        <v>380</v>
      </c>
      <c r="C10" s="277"/>
      <c r="D10" s="277"/>
      <c r="E10" s="277"/>
      <c r="F10" s="277"/>
      <c r="G10" s="85"/>
      <c r="H10" s="85"/>
      <c r="I10" s="84"/>
    </row>
    <row r="11" spans="1:9" ht="24" x14ac:dyDescent="0.45">
      <c r="A11" s="191" t="s">
        <v>45</v>
      </c>
      <c r="B11" s="271">
        <v>42867</v>
      </c>
      <c r="C11" s="271"/>
      <c r="D11" s="271"/>
      <c r="E11" s="271"/>
      <c r="F11" s="271"/>
      <c r="G11" s="85"/>
      <c r="H11" s="85"/>
      <c r="I11" s="84"/>
    </row>
    <row r="12" spans="1:9" ht="24" x14ac:dyDescent="0.45">
      <c r="A12" s="191" t="s">
        <v>260</v>
      </c>
      <c r="B12" s="263">
        <f>D463</f>
        <v>0.83082706766917291</v>
      </c>
      <c r="C12" s="263"/>
      <c r="D12" s="263"/>
      <c r="E12" s="263"/>
      <c r="F12" s="263"/>
      <c r="G12" s="85"/>
      <c r="H12" s="85"/>
      <c r="I12" s="84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3">
        <f>B11</f>
        <v>42867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>
        <v>1</v>
      </c>
      <c r="C20" s="93"/>
      <c r="D20" s="92" t="s">
        <v>382</v>
      </c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7</v>
      </c>
    </row>
    <row r="24" spans="1:8" x14ac:dyDescent="0.25">
      <c r="A24" s="198" t="s">
        <v>37</v>
      </c>
      <c r="B24" s="199"/>
      <c r="C24" s="200"/>
      <c r="D24" s="201">
        <f>D23/(COUNT(B19:C22)*2)</f>
        <v>0.875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1</v>
      </c>
      <c r="C30" s="88"/>
      <c r="D30" s="108" t="s">
        <v>383</v>
      </c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90"/>
      <c r="E32" s="52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5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0.92307692307692313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4">
        <f>B11</f>
        <v>42867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30" x14ac:dyDescent="0.35">
      <c r="A51" s="54" t="s">
        <v>7</v>
      </c>
      <c r="B51" s="121">
        <v>0</v>
      </c>
      <c r="C51" s="160">
        <f>IF(B51=0, -5, "0")</f>
        <v>-5</v>
      </c>
      <c r="D51" s="108" t="s">
        <v>397</v>
      </c>
      <c r="E51" s="87" t="s">
        <v>398</v>
      </c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7</v>
      </c>
    </row>
    <row r="55" spans="1:6" x14ac:dyDescent="0.25">
      <c r="A55" s="198" t="s">
        <v>37</v>
      </c>
      <c r="B55" s="199"/>
      <c r="C55" s="200"/>
      <c r="D55" s="201">
        <f>D54/(COUNT(B46:C53)*2)</f>
        <v>0.4375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ht="48" customHeight="1" x14ac:dyDescent="0.25">
      <c r="A59" s="16" t="s">
        <v>193</v>
      </c>
      <c r="B59" s="121">
        <v>0</v>
      </c>
      <c r="C59" s="100"/>
      <c r="D59" s="236" t="s">
        <v>384</v>
      </c>
      <c r="E59" s="236" t="s">
        <v>385</v>
      </c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45" x14ac:dyDescent="0.25">
      <c r="A64" s="74" t="s">
        <v>256</v>
      </c>
      <c r="B64" s="121">
        <v>0</v>
      </c>
      <c r="C64" s="160">
        <f>IF(B64=0, -5, "0")</f>
        <v>-5</v>
      </c>
      <c r="D64" s="87" t="s">
        <v>386</v>
      </c>
      <c r="E64" s="87" t="s">
        <v>387</v>
      </c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>
        <v>2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>
        <v>2</v>
      </c>
      <c r="C73" s="100"/>
      <c r="D73" s="108"/>
      <c r="E73" s="124"/>
      <c r="F73" s="124"/>
      <c r="G73" s="123"/>
    </row>
    <row r="74" spans="1:7" s="24" customFormat="1" ht="30" x14ac:dyDescent="0.25">
      <c r="A74" s="16" t="s">
        <v>178</v>
      </c>
      <c r="B74" s="121">
        <v>0</v>
      </c>
      <c r="C74" s="100"/>
      <c r="D74" s="104" t="s">
        <v>388</v>
      </c>
      <c r="E74" s="237" t="s">
        <v>389</v>
      </c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2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21</v>
      </c>
    </row>
    <row r="82" spans="1:6" x14ac:dyDescent="0.25">
      <c r="A82" s="207" t="s">
        <v>37</v>
      </c>
      <c r="B82" s="208"/>
      <c r="C82" s="209"/>
      <c r="D82" s="210">
        <f>D81/(COUNT(B58:C80)*2)</f>
        <v>0.61764705882352944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2</v>
      </c>
      <c r="C86" s="105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8">
        <v>0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14</v>
      </c>
    </row>
    <row r="94" spans="1:6" x14ac:dyDescent="0.25">
      <c r="A94" s="198" t="s">
        <v>37</v>
      </c>
      <c r="B94" s="199"/>
      <c r="C94" s="200"/>
      <c r="D94" s="201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42</v>
      </c>
    </row>
    <row r="97" spans="1:6" x14ac:dyDescent="0.25">
      <c r="A97" s="198" t="s">
        <v>211</v>
      </c>
      <c r="B97" s="198"/>
      <c r="C97" s="198"/>
      <c r="D97" s="243">
        <f>D96/(COUNT(B85:C91,B46:C53,B58:C80)*2)</f>
        <v>0.65625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4">
        <f>B11</f>
        <v>42867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4">
        <f>B11</f>
        <v>42867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9">
        <f>B11</f>
        <v>42867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2">
        <f>B11</f>
        <v>42867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6" t="s">
        <v>284</v>
      </c>
      <c r="B264" s="100" t="s">
        <v>34</v>
      </c>
      <c r="C264" s="100"/>
      <c r="D264" s="101" t="s">
        <v>390</v>
      </c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119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35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14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3">
        <f>B11</f>
        <v>42867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6" t="s">
        <v>103</v>
      </c>
      <c r="B285" s="105">
        <v>2</v>
      </c>
      <c r="C285" s="105"/>
      <c r="D285" s="98"/>
      <c r="E285" s="102"/>
      <c r="F285" s="102"/>
    </row>
    <row r="286" spans="1:6" ht="30" x14ac:dyDescent="0.25">
      <c r="A286" s="16" t="s">
        <v>51</v>
      </c>
      <c r="B286" s="121">
        <v>1</v>
      </c>
      <c r="C286" s="105"/>
      <c r="D286" s="8" t="s">
        <v>412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45" x14ac:dyDescent="0.25">
      <c r="A292" s="16" t="s">
        <v>285</v>
      </c>
      <c r="B292" s="121">
        <v>0</v>
      </c>
      <c r="C292" s="100"/>
      <c r="D292" s="114" t="s">
        <v>391</v>
      </c>
      <c r="E292" s="236" t="s">
        <v>392</v>
      </c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15</v>
      </c>
    </row>
    <row r="295" spans="1:9" x14ac:dyDescent="0.25">
      <c r="A295" s="198" t="s">
        <v>37</v>
      </c>
      <c r="B295" s="199"/>
      <c r="C295" s="200"/>
      <c r="D295" s="201">
        <f>D294/(COUNT(B285:C293)*2)</f>
        <v>0.83333333333333337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ht="30" x14ac:dyDescent="0.25">
      <c r="A298" s="16" t="s">
        <v>104</v>
      </c>
      <c r="B298" s="105">
        <v>1</v>
      </c>
      <c r="C298" s="105"/>
      <c r="D298" s="119" t="s">
        <v>393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75.75" customHeight="1" x14ac:dyDescent="0.25">
      <c r="A302" s="20" t="s">
        <v>105</v>
      </c>
      <c r="B302" s="121">
        <v>1</v>
      </c>
      <c r="C302" s="105"/>
      <c r="D302" s="98" t="s">
        <v>408</v>
      </c>
      <c r="E302" s="102"/>
      <c r="F302" s="102"/>
    </row>
    <row r="303" spans="1:9" ht="45" x14ac:dyDescent="0.25">
      <c r="A303" s="71" t="s">
        <v>271</v>
      </c>
      <c r="B303" s="121">
        <v>1</v>
      </c>
      <c r="C303" s="106"/>
      <c r="D303" s="235">
        <v>0.5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23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4">
        <f>B11</f>
        <v>42867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21">
        <v>2</v>
      </c>
      <c r="C313" s="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ht="45" x14ac:dyDescent="0.25">
      <c r="A325" s="16" t="s">
        <v>294</v>
      </c>
      <c r="B325" s="100">
        <v>0</v>
      </c>
      <c r="C325" s="100"/>
      <c r="D325" s="115" t="s">
        <v>394</v>
      </c>
      <c r="E325" s="87" t="s">
        <v>395</v>
      </c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ht="45" x14ac:dyDescent="0.25">
      <c r="A329" s="17" t="s">
        <v>55</v>
      </c>
      <c r="B329" s="122">
        <v>0</v>
      </c>
      <c r="C329" s="105"/>
      <c r="D329" s="11" t="s">
        <v>400</v>
      </c>
      <c r="E329" s="87" t="s">
        <v>401</v>
      </c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76.5" x14ac:dyDescent="0.35">
      <c r="A332" s="54" t="s">
        <v>109</v>
      </c>
      <c r="B332" s="122">
        <v>0</v>
      </c>
      <c r="C332" s="160">
        <f>IF(B332=0, -5, "0")</f>
        <v>-5</v>
      </c>
      <c r="D332" s="119" t="s">
        <v>407</v>
      </c>
      <c r="E332" s="87" t="s">
        <v>396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13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8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0.796875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2">
        <f>B11</f>
        <v>42867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56" t="s">
        <v>346</v>
      </c>
      <c r="B393" s="257"/>
      <c r="C393" s="257"/>
      <c r="D393" s="257"/>
      <c r="E393" s="257"/>
      <c r="F393" s="258"/>
    </row>
    <row r="394" spans="1:7" s="118" customFormat="1" x14ac:dyDescent="0.25">
      <c r="A394" s="145">
        <f>+B11</f>
        <v>42867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75" x14ac:dyDescent="0.25">
      <c r="A397" s="73" t="s">
        <v>341</v>
      </c>
      <c r="B397" s="121">
        <v>1</v>
      </c>
      <c r="C397" s="160" t="str">
        <f>IF(B397=0, -5, "0")</f>
        <v>0</v>
      </c>
      <c r="D397" s="87" t="s">
        <v>413</v>
      </c>
      <c r="E397" s="87" t="s">
        <v>410</v>
      </c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1</v>
      </c>
      <c r="C404" s="105"/>
      <c r="D404" s="119" t="s">
        <v>409</v>
      </c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5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3</v>
      </c>
    </row>
    <row r="407" spans="1:6" x14ac:dyDescent="0.25">
      <c r="A407" s="198" t="s">
        <v>37</v>
      </c>
      <c r="B407" s="199"/>
      <c r="C407" s="200"/>
      <c r="D407" s="201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8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5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399</v>
      </c>
      <c r="E434" s="102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19"/>
      <c r="E438" s="102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2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39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56" t="s">
        <v>144</v>
      </c>
      <c r="B452" s="257"/>
      <c r="C452" s="257"/>
      <c r="D452" s="257"/>
      <c r="E452" s="257"/>
      <c r="F452" s="258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5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13">
        <f>AVERAGE(D36,D92,D145,D185,D241,D275,D303,D356,D386,D405,D418,D427,D448,D457)</f>
        <v>0.77272727272727271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221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0.83082706766917291</v>
      </c>
    </row>
  </sheetData>
  <sheetProtection algorithmName="SHA-512" hashValue="IaWouRilAo65N0ToKs3k28/UPfjXmYURKkpMB1mLZiKcKJOG6OSEryfiRd+WzNYfMlQYDgpCKB5VXF5sII9mMQ==" saltValue="jE+3ponVkwqJq1lwUD728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82" max="6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30" zoomScale="60" workbookViewId="0">
      <selection activeCell="D140" sqref="D14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85"/>
      <c r="H6" s="85"/>
      <c r="I6" s="85"/>
    </row>
    <row r="7" spans="1:9" s="29" customFormat="1" ht="21.75" customHeight="1" x14ac:dyDescent="0.5">
      <c r="A7" s="274" t="str">
        <f>'A1 Exploitation'!A8:F8</f>
        <v>KHEZAMA 1</v>
      </c>
      <c r="B7" s="274"/>
      <c r="C7" s="274"/>
      <c r="D7" s="274"/>
      <c r="E7" s="274"/>
      <c r="F7" s="274"/>
      <c r="G7" s="85"/>
      <c r="H7" s="85"/>
      <c r="I7" s="85"/>
    </row>
    <row r="8" spans="1:9" s="29" customFormat="1" ht="24.75" x14ac:dyDescent="0.5">
      <c r="A8" s="191" t="s">
        <v>44</v>
      </c>
      <c r="B8" s="281" t="str">
        <f>'A1 Exploitation'!B9:F9</f>
        <v>Mme SLAIMI Samah</v>
      </c>
      <c r="C8" s="281"/>
      <c r="D8" s="281"/>
      <c r="E8" s="281"/>
      <c r="F8" s="282"/>
      <c r="G8" s="85"/>
      <c r="H8" s="85"/>
      <c r="I8" s="85"/>
    </row>
    <row r="9" spans="1:9" s="29" customFormat="1" ht="24" x14ac:dyDescent="0.45">
      <c r="A9" s="192" t="s">
        <v>46</v>
      </c>
      <c r="B9" s="283" t="str">
        <f>'A1 Exploitation'!B10:F10</f>
        <v>Directeur du magasin Abdelwahed BARHOUMI &amp; chefs des rayons</v>
      </c>
      <c r="C9" s="283"/>
      <c r="D9" s="283"/>
      <c r="E9" s="283"/>
      <c r="F9" s="283"/>
      <c r="G9" s="85"/>
      <c r="H9" s="85"/>
      <c r="I9" s="85"/>
    </row>
    <row r="10" spans="1:9" s="29" customFormat="1" ht="24.75" x14ac:dyDescent="0.5">
      <c r="A10" s="191" t="s">
        <v>45</v>
      </c>
      <c r="B10" s="279">
        <f>'A1 Exploitation'!B11:F11</f>
        <v>42867</v>
      </c>
      <c r="C10" s="279"/>
      <c r="D10" s="279"/>
      <c r="E10" s="279"/>
      <c r="F10" s="279"/>
      <c r="G10" s="85"/>
      <c r="H10" s="85"/>
      <c r="I10" s="85"/>
    </row>
    <row r="11" spans="1:9" s="29" customFormat="1" ht="24.75" x14ac:dyDescent="0.5">
      <c r="A11" s="191" t="s">
        <v>318</v>
      </c>
      <c r="B11" s="284">
        <f>D183</f>
        <v>0.82258064516129037</v>
      </c>
      <c r="C11" s="284"/>
      <c r="D11" s="284"/>
      <c r="E11" s="284"/>
      <c r="F11" s="284"/>
      <c r="G11" s="85"/>
      <c r="H11" s="85"/>
      <c r="I11" s="85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242">
        <v>0.56000000000000005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49.5" x14ac:dyDescent="0.35">
      <c r="A55" s="56" t="s">
        <v>186</v>
      </c>
      <c r="B55" s="163">
        <v>1</v>
      </c>
      <c r="C55" s="187" t="str">
        <f>IF(B55=0, -5, "0")</f>
        <v>0</v>
      </c>
      <c r="D55" s="241" t="s">
        <v>405</v>
      </c>
      <c r="E55" s="241" t="s">
        <v>406</v>
      </c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9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116.25" x14ac:dyDescent="0.35">
      <c r="A59" s="56" t="s">
        <v>234</v>
      </c>
      <c r="B59" s="163">
        <v>0</v>
      </c>
      <c r="C59" s="187">
        <f>IF(B59=0, -5, "0")</f>
        <v>-5</v>
      </c>
      <c r="D59" s="164" t="s">
        <v>403</v>
      </c>
      <c r="E59" s="241" t="s">
        <v>411</v>
      </c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6</v>
      </c>
    </row>
    <row r="63" spans="1:6" x14ac:dyDescent="0.3">
      <c r="A63" s="193" t="s">
        <v>319</v>
      </c>
      <c r="B63" s="194"/>
      <c r="C63" s="195"/>
      <c r="D63" s="197">
        <f>D62/(COUNT(B55:C61)*2)</f>
        <v>0.375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9">
        <v>2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45" x14ac:dyDescent="0.35">
      <c r="A74" s="60" t="s">
        <v>203</v>
      </c>
      <c r="B74" s="169">
        <v>2</v>
      </c>
      <c r="C74" s="187" t="str">
        <f>IF(B74=0, -5, "0")</f>
        <v>0</v>
      </c>
      <c r="D74" s="240" t="s">
        <v>404</v>
      </c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>
        <v>2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>
        <v>2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24</v>
      </c>
    </row>
    <row r="84" spans="1:6" x14ac:dyDescent="0.3">
      <c r="A84" s="193" t="s">
        <v>319</v>
      </c>
      <c r="B84" s="194"/>
      <c r="C84" s="195"/>
      <c r="D84" s="197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1" t="s">
        <v>414</v>
      </c>
      <c r="E140" s="241" t="s">
        <v>415</v>
      </c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ht="33" x14ac:dyDescent="0.3">
      <c r="A165" s="58" t="s">
        <v>337</v>
      </c>
      <c r="B165" s="163">
        <v>0</v>
      </c>
      <c r="C165" s="163"/>
      <c r="D165" s="164" t="s">
        <v>416</v>
      </c>
      <c r="E165" s="164" t="s">
        <v>417</v>
      </c>
      <c r="F165" s="163"/>
    </row>
    <row r="166" spans="1:6" ht="33" x14ac:dyDescent="0.3">
      <c r="A166" s="66" t="s">
        <v>232</v>
      </c>
      <c r="B166" s="163">
        <v>1</v>
      </c>
      <c r="C166" s="163"/>
      <c r="D166" s="164" t="s">
        <v>402</v>
      </c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7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102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0.82258064516129037</v>
      </c>
    </row>
  </sheetData>
  <sheetProtection algorithmName="SHA-512" hashValue="8YE/r1t1G1LcAf6Fo+bdYV0zxZ+bzZJ70M24yrFDtmlHWHQkQyhMq/lu2Do0ALdVKJg7axZ0C6hPkkmyDfo5mg==" saltValue="qzGbjhHr8wFwJZzKYUWKCQ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86" zoomScale="88" zoomScaleNormal="71" zoomScaleSheetLayoutView="88" workbookViewId="0">
      <selection activeCell="B457" sqref="B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29"/>
      <c r="H7" s="229"/>
      <c r="I7" s="229"/>
    </row>
    <row r="8" spans="1:9" ht="29.25" x14ac:dyDescent="0.5">
      <c r="A8" s="274" t="str">
        <f>'Page de garde'!D18</f>
        <v>KHEZAMA 1</v>
      </c>
      <c r="B8" s="274"/>
      <c r="C8" s="274"/>
      <c r="D8" s="274"/>
      <c r="E8" s="274"/>
      <c r="F8" s="274"/>
      <c r="G8" s="230"/>
      <c r="H8" s="230"/>
      <c r="I8" s="229"/>
    </row>
    <row r="9" spans="1:9" ht="24.75" x14ac:dyDescent="0.5">
      <c r="A9" s="191" t="s">
        <v>44</v>
      </c>
      <c r="B9" s="275" t="s">
        <v>418</v>
      </c>
      <c r="C9" s="275"/>
      <c r="D9" s="275"/>
      <c r="E9" s="275"/>
      <c r="F9" s="276"/>
      <c r="G9" s="230"/>
      <c r="H9" s="230"/>
      <c r="I9" s="229"/>
    </row>
    <row r="10" spans="1:9" ht="24" x14ac:dyDescent="0.45">
      <c r="A10" s="192" t="s">
        <v>46</v>
      </c>
      <c r="B10" s="277" t="s">
        <v>419</v>
      </c>
      <c r="C10" s="277"/>
      <c r="D10" s="277"/>
      <c r="E10" s="277"/>
      <c r="F10" s="277"/>
      <c r="G10" s="230"/>
      <c r="H10" s="230"/>
      <c r="I10" s="229"/>
    </row>
    <row r="11" spans="1:9" ht="24.75" x14ac:dyDescent="0.5">
      <c r="A11" s="191" t="s">
        <v>45</v>
      </c>
      <c r="B11" s="271">
        <v>43062</v>
      </c>
      <c r="C11" s="271"/>
      <c r="D11" s="271"/>
      <c r="E11" s="271"/>
      <c r="F11" s="271"/>
      <c r="G11" s="230"/>
      <c r="H11" s="230"/>
      <c r="I11" s="229"/>
    </row>
    <row r="12" spans="1:9" ht="24.75" x14ac:dyDescent="0.5">
      <c r="A12" s="191" t="s">
        <v>260</v>
      </c>
      <c r="B12" s="263">
        <f>D463</f>
        <v>0.97572815533980584</v>
      </c>
      <c r="C12" s="263"/>
      <c r="D12" s="263"/>
      <c r="E12" s="263"/>
      <c r="F12" s="263"/>
      <c r="G12" s="230"/>
      <c r="H12" s="230"/>
      <c r="I12" s="229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3">
        <f>B11</f>
        <v>43062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2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8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1</v>
      </c>
      <c r="C30" s="121"/>
      <c r="D30" s="107" t="s">
        <v>420</v>
      </c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1</v>
      </c>
      <c r="C36" s="106"/>
      <c r="D36" s="91">
        <v>0.5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25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4">
        <f>B11</f>
        <v>43062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4">
        <f>B11</f>
        <v>43062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4">
        <f>B11</f>
        <v>43062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9">
        <f>B11</f>
        <v>43062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20" t="s">
        <v>294</v>
      </c>
      <c r="B233" s="121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1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1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1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1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1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1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1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1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2">
        <f>B11</f>
        <v>43062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ht="45" x14ac:dyDescent="0.25">
      <c r="A268" s="120" t="s">
        <v>102</v>
      </c>
      <c r="B268" s="122">
        <v>2</v>
      </c>
      <c r="C268" s="121"/>
      <c r="D268" s="108" t="s">
        <v>421</v>
      </c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22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38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3">
        <f>B11</f>
        <v>43062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20" t="s">
        <v>104</v>
      </c>
      <c r="B298" s="121">
        <v>1</v>
      </c>
      <c r="C298" s="121"/>
      <c r="D298" s="119" t="s">
        <v>422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45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4">
        <f>B11</f>
        <v>43062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ht="30" x14ac:dyDescent="0.25">
      <c r="A331" s="20" t="s">
        <v>108</v>
      </c>
      <c r="B331" s="122">
        <v>1</v>
      </c>
      <c r="C331" s="121"/>
      <c r="D331" s="87" t="s">
        <v>423</v>
      </c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23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47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0.9838709677419355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2">
        <f>B11</f>
        <v>43062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5">
        <f>+B11</f>
        <v>43062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ht="30" x14ac:dyDescent="0.25">
      <c r="A416" s="25" t="s">
        <v>81</v>
      </c>
      <c r="B416" s="121">
        <v>1</v>
      </c>
      <c r="C416" s="122"/>
      <c r="D416" s="114" t="s">
        <v>425</v>
      </c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426</v>
      </c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 t="s">
        <v>34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>
        <v>0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21</v>
      </c>
    </row>
    <row r="450" spans="1:6" x14ac:dyDescent="0.25">
      <c r="A450" s="198" t="s">
        <v>37</v>
      </c>
      <c r="B450" s="199"/>
      <c r="C450" s="200"/>
      <c r="D450" s="201">
        <f>D449/(COUNT(B433:C447)*2)</f>
        <v>0.95454545454545459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 t="s">
        <v>34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0.6428571428571429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201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0.97572815533980584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B164" zoomScale="90" zoomScaleSheetLayoutView="90" workbookViewId="0">
      <selection activeCell="E168" sqref="E16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0"/>
      <c r="H6" s="230"/>
      <c r="I6" s="230"/>
    </row>
    <row r="7" spans="1:9" s="29" customFormat="1" ht="21.75" customHeight="1" x14ac:dyDescent="0.5">
      <c r="A7" s="274" t="str">
        <f>'A2 Exploitation'!A8:F8</f>
        <v>KHEZAMA 1</v>
      </c>
      <c r="B7" s="274"/>
      <c r="C7" s="274"/>
      <c r="D7" s="274"/>
      <c r="E7" s="274"/>
      <c r="F7" s="274"/>
      <c r="G7" s="230"/>
      <c r="H7" s="230"/>
      <c r="I7" s="230"/>
    </row>
    <row r="8" spans="1:9" s="29" customFormat="1" ht="24.75" x14ac:dyDescent="0.5">
      <c r="A8" s="191" t="s">
        <v>44</v>
      </c>
      <c r="B8" s="283" t="str">
        <f>'A2 Exploitation'!B9:F9</f>
        <v>Dr Hend KAMOUN</v>
      </c>
      <c r="C8" s="283"/>
      <c r="D8" s="283"/>
      <c r="E8" s="283"/>
      <c r="F8" s="283"/>
      <c r="G8" s="230"/>
      <c r="H8" s="230"/>
      <c r="I8" s="230"/>
    </row>
    <row r="9" spans="1:9" s="29" customFormat="1" ht="24" x14ac:dyDescent="0.45">
      <c r="A9" s="192" t="s">
        <v>46</v>
      </c>
      <c r="B9" s="283" t="str">
        <f>'A2 Exploitation'!B10:F10</f>
        <v>Directeur du magasin et chefs ayons</v>
      </c>
      <c r="C9" s="283"/>
      <c r="D9" s="283"/>
      <c r="E9" s="283"/>
      <c r="F9" s="283"/>
      <c r="G9" s="230"/>
      <c r="H9" s="230"/>
      <c r="I9" s="230"/>
    </row>
    <row r="10" spans="1:9" s="29" customFormat="1" ht="24.75" x14ac:dyDescent="0.5">
      <c r="A10" s="191" t="s">
        <v>45</v>
      </c>
      <c r="B10" s="279">
        <f>'A2 Exploitation'!B11:F11</f>
        <v>43062</v>
      </c>
      <c r="C10" s="279"/>
      <c r="D10" s="279"/>
      <c r="E10" s="279"/>
      <c r="F10" s="279"/>
      <c r="G10" s="230"/>
      <c r="H10" s="230"/>
      <c r="I10" s="230"/>
    </row>
    <row r="11" spans="1:9" s="29" customFormat="1" ht="24.75" x14ac:dyDescent="0.5">
      <c r="A11" s="191" t="s">
        <v>318</v>
      </c>
      <c r="B11" s="284">
        <f>D183</f>
        <v>0.86734693877551017</v>
      </c>
      <c r="C11" s="284"/>
      <c r="D11" s="284"/>
      <c r="E11" s="284"/>
      <c r="F11" s="284"/>
      <c r="G11" s="230"/>
      <c r="H11" s="230"/>
      <c r="I11" s="230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>
        <v>1</v>
      </c>
      <c r="C59" s="187" t="str">
        <f>IF(B59=0, -5, "0")</f>
        <v>0</v>
      </c>
      <c r="D59" s="246" t="s">
        <v>424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6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6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6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6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6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6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6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6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6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6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6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6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6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6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6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6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6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6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6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6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6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6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6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6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6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69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69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69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69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69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69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69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69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69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69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69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0</v>
      </c>
      <c r="C140" s="187">
        <f>IF(B140=0, -5, "0")</f>
        <v>-5</v>
      </c>
      <c r="D140" s="241" t="s">
        <v>414</v>
      </c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ht="60.75" x14ac:dyDescent="0.3">
      <c r="A158" s="32" t="s">
        <v>91</v>
      </c>
      <c r="B158" s="163">
        <v>1</v>
      </c>
      <c r="C158" s="163"/>
      <c r="D158" s="186" t="s">
        <v>427</v>
      </c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ht="33" x14ac:dyDescent="0.3">
      <c r="A165" s="58" t="s">
        <v>337</v>
      </c>
      <c r="B165" s="163">
        <v>0</v>
      </c>
      <c r="C165" s="163"/>
      <c r="D165" s="164" t="s">
        <v>428</v>
      </c>
      <c r="E165" s="164" t="s">
        <v>429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0.75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85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0.86734693877551017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31"/>
      <c r="H7" s="231"/>
      <c r="I7" s="231"/>
    </row>
    <row r="8" spans="1:9" ht="29.25" x14ac:dyDescent="0.5">
      <c r="A8" s="274" t="str">
        <f>'Page de garde'!D18</f>
        <v>KHEZAMA 1</v>
      </c>
      <c r="B8" s="274"/>
      <c r="C8" s="274"/>
      <c r="D8" s="274"/>
      <c r="E8" s="274"/>
      <c r="F8" s="274"/>
      <c r="G8" s="232"/>
      <c r="H8" s="232"/>
      <c r="I8" s="231"/>
    </row>
    <row r="9" spans="1:9" ht="24.75" x14ac:dyDescent="0.5">
      <c r="A9" s="191" t="s">
        <v>44</v>
      </c>
      <c r="B9" s="275"/>
      <c r="C9" s="275"/>
      <c r="D9" s="275"/>
      <c r="E9" s="275"/>
      <c r="F9" s="276"/>
      <c r="G9" s="232"/>
      <c r="H9" s="232"/>
      <c r="I9" s="231"/>
    </row>
    <row r="10" spans="1:9" ht="24" x14ac:dyDescent="0.45">
      <c r="A10" s="192" t="s">
        <v>46</v>
      </c>
      <c r="B10" s="277"/>
      <c r="C10" s="277"/>
      <c r="D10" s="277"/>
      <c r="E10" s="277"/>
      <c r="F10" s="277"/>
      <c r="G10" s="232"/>
      <c r="H10" s="232"/>
      <c r="I10" s="231"/>
    </row>
    <row r="11" spans="1:9" ht="24.75" x14ac:dyDescent="0.5">
      <c r="A11" s="191" t="s">
        <v>45</v>
      </c>
      <c r="B11" s="271"/>
      <c r="C11" s="271"/>
      <c r="D11" s="271"/>
      <c r="E11" s="271"/>
      <c r="F11" s="271"/>
      <c r="G11" s="232"/>
      <c r="H11" s="232"/>
      <c r="I11" s="231"/>
    </row>
    <row r="12" spans="1:9" ht="24.75" x14ac:dyDescent="0.5">
      <c r="A12" s="191" t="s">
        <v>260</v>
      </c>
      <c r="B12" s="263">
        <f>D463</f>
        <v>0</v>
      </c>
      <c r="C12" s="263"/>
      <c r="D12" s="263"/>
      <c r="E12" s="263"/>
      <c r="F12" s="263"/>
      <c r="G12" s="232"/>
      <c r="H12" s="232"/>
      <c r="I12" s="231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2"/>
      <c r="H6" s="232"/>
      <c r="I6" s="232"/>
    </row>
    <row r="7" spans="1:9" s="29" customFormat="1" ht="21.75" customHeight="1" x14ac:dyDescent="0.5">
      <c r="A7" s="274" t="str">
        <f>'A3 Exploitation'!A8:F8</f>
        <v>KHEZAMA 1</v>
      </c>
      <c r="B7" s="274"/>
      <c r="C7" s="274"/>
      <c r="D7" s="274"/>
      <c r="E7" s="274"/>
      <c r="F7" s="274"/>
      <c r="G7" s="232"/>
      <c r="H7" s="232"/>
      <c r="I7" s="232"/>
    </row>
    <row r="8" spans="1:9" s="29" customFormat="1" ht="24.75" x14ac:dyDescent="0.5">
      <c r="A8" s="191" t="s">
        <v>44</v>
      </c>
      <c r="B8" s="285">
        <f>'A3 Exploitation'!B9:F9</f>
        <v>0</v>
      </c>
      <c r="C8" s="283"/>
      <c r="D8" s="283"/>
      <c r="E8" s="283"/>
      <c r="F8" s="283"/>
      <c r="G8" s="232"/>
      <c r="H8" s="232"/>
      <c r="I8" s="232"/>
    </row>
    <row r="9" spans="1:9" s="29" customFormat="1" ht="24" x14ac:dyDescent="0.45">
      <c r="A9" s="192" t="s">
        <v>46</v>
      </c>
      <c r="B9" s="283">
        <f>'A3 Exploitation'!B10:F10</f>
        <v>0</v>
      </c>
      <c r="C9" s="283"/>
      <c r="D9" s="283"/>
      <c r="E9" s="283"/>
      <c r="F9" s="283"/>
      <c r="G9" s="232"/>
      <c r="H9" s="232"/>
      <c r="I9" s="232"/>
    </row>
    <row r="10" spans="1:9" s="29" customFormat="1" ht="24.75" x14ac:dyDescent="0.5">
      <c r="A10" s="191" t="s">
        <v>45</v>
      </c>
      <c r="B10" s="279">
        <f>'A3 Exploitation'!B11:F11</f>
        <v>0</v>
      </c>
      <c r="C10" s="279"/>
      <c r="D10" s="279"/>
      <c r="E10" s="279"/>
      <c r="F10" s="279"/>
      <c r="G10" s="232"/>
      <c r="H10" s="232"/>
      <c r="I10" s="232"/>
    </row>
    <row r="11" spans="1:9" s="29" customFormat="1" ht="24.75" x14ac:dyDescent="0.5">
      <c r="A11" s="191" t="s">
        <v>318</v>
      </c>
      <c r="B11" s="284">
        <f>D183</f>
        <v>0</v>
      </c>
      <c r="C11" s="284"/>
      <c r="D11" s="284"/>
      <c r="E11" s="284"/>
      <c r="F11" s="284"/>
      <c r="G11" s="232"/>
      <c r="H11" s="232"/>
      <c r="I11" s="232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31"/>
      <c r="H7" s="231"/>
      <c r="I7" s="231"/>
    </row>
    <row r="8" spans="1:9" ht="29.25" x14ac:dyDescent="0.5">
      <c r="A8" s="274" t="str">
        <f>'Page de garde'!D18</f>
        <v>KHEZAMA 1</v>
      </c>
      <c r="B8" s="274"/>
      <c r="C8" s="274"/>
      <c r="D8" s="274"/>
      <c r="E8" s="274"/>
      <c r="F8" s="274"/>
      <c r="G8" s="232"/>
      <c r="H8" s="232"/>
      <c r="I8" s="231"/>
    </row>
    <row r="9" spans="1:9" ht="24.75" x14ac:dyDescent="0.5">
      <c r="A9" s="191" t="s">
        <v>44</v>
      </c>
      <c r="B9" s="275"/>
      <c r="C9" s="275"/>
      <c r="D9" s="275"/>
      <c r="E9" s="275"/>
      <c r="F9" s="276"/>
      <c r="G9" s="232"/>
      <c r="H9" s="232"/>
      <c r="I9" s="231"/>
    </row>
    <row r="10" spans="1:9" ht="24" x14ac:dyDescent="0.45">
      <c r="A10" s="192" t="s">
        <v>46</v>
      </c>
      <c r="B10" s="277"/>
      <c r="C10" s="277"/>
      <c r="D10" s="277"/>
      <c r="E10" s="277"/>
      <c r="F10" s="277"/>
      <c r="G10" s="232"/>
      <c r="H10" s="232"/>
      <c r="I10" s="231"/>
    </row>
    <row r="11" spans="1:9" ht="24.75" x14ac:dyDescent="0.5">
      <c r="A11" s="191" t="s">
        <v>45</v>
      </c>
      <c r="B11" s="271"/>
      <c r="C11" s="271"/>
      <c r="D11" s="271"/>
      <c r="E11" s="271"/>
      <c r="F11" s="271"/>
      <c r="G11" s="232"/>
      <c r="H11" s="232"/>
      <c r="I11" s="231"/>
    </row>
    <row r="12" spans="1:9" ht="24.75" x14ac:dyDescent="0.5">
      <c r="A12" s="191" t="s">
        <v>260</v>
      </c>
      <c r="B12" s="263">
        <f>D463</f>
        <v>0</v>
      </c>
      <c r="C12" s="263"/>
      <c r="D12" s="263"/>
      <c r="E12" s="263"/>
      <c r="F12" s="263"/>
      <c r="G12" s="232"/>
      <c r="H12" s="232"/>
      <c r="I12" s="231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2"/>
      <c r="H6" s="232"/>
      <c r="I6" s="232"/>
    </row>
    <row r="7" spans="1:9" s="29" customFormat="1" ht="21.75" customHeight="1" x14ac:dyDescent="0.5">
      <c r="A7" s="274" t="str">
        <f>'A4 Exploitation'!A8:F8</f>
        <v>KHEZAMA 1</v>
      </c>
      <c r="B7" s="274"/>
      <c r="C7" s="274"/>
      <c r="D7" s="274"/>
      <c r="E7" s="274"/>
      <c r="F7" s="274"/>
      <c r="G7" s="232"/>
      <c r="H7" s="232"/>
      <c r="I7" s="232"/>
    </row>
    <row r="8" spans="1:9" s="29" customFormat="1" ht="24.75" x14ac:dyDescent="0.5">
      <c r="A8" s="191" t="s">
        <v>44</v>
      </c>
      <c r="B8" s="283">
        <f>'A4 Exploitation'!B9:F9</f>
        <v>0</v>
      </c>
      <c r="C8" s="283"/>
      <c r="D8" s="283"/>
      <c r="E8" s="283"/>
      <c r="F8" s="283"/>
      <c r="G8" s="232"/>
      <c r="H8" s="232"/>
      <c r="I8" s="232"/>
    </row>
    <row r="9" spans="1:9" s="29" customFormat="1" ht="24" x14ac:dyDescent="0.45">
      <c r="A9" s="192" t="s">
        <v>46</v>
      </c>
      <c r="B9" s="283">
        <f>'A4 Exploitation'!B10:F10</f>
        <v>0</v>
      </c>
      <c r="C9" s="283"/>
      <c r="D9" s="283"/>
      <c r="E9" s="283"/>
      <c r="F9" s="283"/>
      <c r="G9" s="232"/>
      <c r="H9" s="232"/>
      <c r="I9" s="232"/>
    </row>
    <row r="10" spans="1:9" s="29" customFormat="1" ht="24.75" x14ac:dyDescent="0.5">
      <c r="A10" s="191" t="s">
        <v>45</v>
      </c>
      <c r="B10" s="279">
        <f>'A4 Exploitation'!B11:F11</f>
        <v>0</v>
      </c>
      <c r="C10" s="279"/>
      <c r="D10" s="279"/>
      <c r="E10" s="279"/>
      <c r="F10" s="279"/>
      <c r="G10" s="232"/>
      <c r="H10" s="232"/>
      <c r="I10" s="232"/>
    </row>
    <row r="11" spans="1:9" s="29" customFormat="1" ht="24.75" x14ac:dyDescent="0.5">
      <c r="A11" s="191" t="s">
        <v>318</v>
      </c>
      <c r="B11" s="284">
        <f>D183</f>
        <v>0</v>
      </c>
      <c r="C11" s="284"/>
      <c r="D11" s="284"/>
      <c r="E11" s="284"/>
      <c r="F11" s="284"/>
      <c r="G11" s="232"/>
      <c r="H11" s="232"/>
      <c r="I11" s="232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2017-11-26T11:50:23Z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