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Kelibia\2019\5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33" i="29" l="1"/>
  <c r="B124" i="29"/>
  <c r="B115" i="29"/>
  <c r="B106" i="29"/>
  <c r="B97" i="29"/>
  <c r="B88" i="29"/>
  <c r="B79" i="29"/>
  <c r="B70" i="29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D118" i="39" s="1"/>
  <c r="D119" i="39" s="1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B565" i="36"/>
  <c r="B525" i="36"/>
  <c r="B471" i="36"/>
  <c r="B424" i="36"/>
  <c r="B366" i="36"/>
  <c r="B299" i="36"/>
  <c r="B244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65" i="36"/>
  <c r="D525" i="36"/>
  <c r="D471" i="36"/>
  <c r="D424" i="36"/>
  <c r="D366" i="36"/>
  <c r="D299" i="36"/>
  <c r="D244" i="36"/>
  <c r="D185" i="36"/>
  <c r="B185" i="36" s="1"/>
  <c r="D129" i="36"/>
  <c r="D161" i="43" l="1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00" i="38"/>
  <c r="D30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425" i="38"/>
  <c r="D428" i="38" s="1"/>
  <c r="D429" i="38" s="1"/>
  <c r="B107" i="29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366" i="38"/>
  <c r="B366" i="38" s="1"/>
  <c r="D367" i="38" s="1"/>
  <c r="D299" i="38"/>
  <c r="B299" i="38" s="1"/>
  <c r="D185" i="38"/>
  <c r="D129" i="38"/>
  <c r="D43" i="38"/>
  <c r="B43" i="38" s="1"/>
  <c r="D44" i="38" s="1"/>
  <c r="D47" i="38" s="1"/>
  <c r="D48" i="38" s="1"/>
  <c r="B53" i="29" s="1"/>
  <c r="D266" i="38"/>
  <c r="D303" i="38"/>
  <c r="D304" i="38" s="1"/>
  <c r="B89" i="29" s="1"/>
  <c r="D248" i="38"/>
  <c r="D249" i="38" s="1"/>
  <c r="B80" i="29" s="1"/>
  <c r="D588" i="38"/>
  <c r="D589" i="38" s="1"/>
  <c r="B11" i="43" l="1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D186" i="38"/>
  <c r="D187" i="38" s="1"/>
  <c r="B71" i="29" s="1"/>
  <c r="B185" i="38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D248" i="36"/>
  <c r="D204" i="36"/>
  <c r="D249" i="36" l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D428" i="36"/>
  <c r="D429" i="36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<sst xmlns="http://schemas.openxmlformats.org/spreadsheetml/2006/main" count="5900" uniqueCount="510">
  <si>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</si>
  <si>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</si>
  <si>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</si>
  <si>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</si>
  <si>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</si>
  <si>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</si>
  <si>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</si>
  <si>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</si>
  <si>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</si>
  <si>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</si>
  <si>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</si>
  <si>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</si>
  <si>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</si>
  <si>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</si>
  <si>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</si>
  <si>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</si>
  <si>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</si>
  <si>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</si>
  <si>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</si>
  <si>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</si>
  <si>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</si>
  <si>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</si>
  <si>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</si>
  <si>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</si>
  <si>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</si>
  <si>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</si>
  <si>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</si>
  <si>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</si>
  <si>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</si>
  <si>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</si>
  <si>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</si>
  <si>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</si>
  <si>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</si>
  <si>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</si>
  <si>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</si>
  <si>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</si>
  <si>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</si>
  <si>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</si>
  <si>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</si>
  <si>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</si>
  <si>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</si>
  <si>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</si>
  <si>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</si>
  <si>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</si>
  <si>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</si>
  <si>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</si>
  <si>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</si>
  <si>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</si>
  <si>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</si>
  <si>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</si>
  <si>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</si>
  <si>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</si>
  <si>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</si>
  <si>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</si>
  <si>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</si>
  <si>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</si>
  <si>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</si>
  <si>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</si>
  <si>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</si>
  <si>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</si>
  <si>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</si>
  <si>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</si>
  <si>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</si>
  <si>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</si>
  <si>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</si>
  <si>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</si>
  <si>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</si>
  <si>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</si>
  <si>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</si>
  <si>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</si>
  <si>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</si>
  <si>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</si>
  <si>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</si>
  <si>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</si>
  <si>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</si>
  <si>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</si>
  <si>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</si>
  <si>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</si>
  <si>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</si>
  <si>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</si>
  <si>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</si>
  <si>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</si>
  <si>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</si>
  <si>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</si>
  <si>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</si>
  <si>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</si>
  <si>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</si>
  <si>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</si>
  <si>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</si>
  <si>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</si>
  <si>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</si>
  <si>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</si>
  <si>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</si>
  <si>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</si>
  <si>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</si>
  <si>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</si>
  <si>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</si>
  <si>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</si>
  <si>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</si>
  <si>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</si>
  <si>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</si>
  <si>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</si>
  <si>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</si>
  <si>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</si>
  <si>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</si>
  <si>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</si>
  <si>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</si>
  <si>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</si>
  <si>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</si>
  <si>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</si>
  <si>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</si>
  <si>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</si>
  <si>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</si>
  <si>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</si>
  <si>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</si>
  <si>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</si>
  <si>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</si>
  <si>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</si>
  <si>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</si>
  <si>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</si>
  <si>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</si>
  <si>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</si>
  <si>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</si>
  <si>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</si>
  <si>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</si>
  <si>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</si>
  <si>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</si>
  <si>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</si>
  <si>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</si>
  <si>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</si>
  <si>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</si>
  <si>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</si>
  <si>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</si>
  <si>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</si>
  <si>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</si>
  <si>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</si>
  <si>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</si>
  <si>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</si>
  <si>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</si>
  <si>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</si>
  <si>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</si>
  <si>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</si>
  <si>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</si>
  <si>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</si>
  <si>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</si>
  <si>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</si>
  <si>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</si>
  <si>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</si>
  <si>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</si>
  <si>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</si>
  <si>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</si>
  <si>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</si>
  <si>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</si>
  <si>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</si>
  <si>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</si>
  <si>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</si>
  <si>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</si>
  <si>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</si>
  <si>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</si>
  <si>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</si>
  <si>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</si>
  <si>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</si>
  <si>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</si>
  <si>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</si>
  <si>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</si>
  <si>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</si>
  <si>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</si>
  <si>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</si>
  <si>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</si>
  <si>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</si>
  <si>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</si>
  <si>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</si>
  <si>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</si>
  <si>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</si>
  <si>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</si>
  <si>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</si>
  <si>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</si>
  <si>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</si>
  <si>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</si>
  <si>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</si>
  <si>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</si>
  <si>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</si>
  <si>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</si>
  <si>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</si>
  <si>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</si>
  <si>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</si>
  <si>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</si>
  <si>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</si>
  <si>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</si>
  <si>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</si>
  <si>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</si>
  <si>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</si>
  <si>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</si>
  <si>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</si>
  <si>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</si>
  <si>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</si>
  <si>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</si>
  <si>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</si>
  <si>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</si>
  <si>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</si>
  <si>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</si>
  <si>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</si>
  <si>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</si>
  <si>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</si>
  <si>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</si>
  <si>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</si>
  <si>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</si>
  <si>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</si>
  <si>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</si>
  <si>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</si>
  <si>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</si>
  <si>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</si>
  <si>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</si>
  <si>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</si>
  <si>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</si>
  <si>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</si>
  <si>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</si>
  <si>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</si>
  <si>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</si>
  <si>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</si>
  <si>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</si>
  <si>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</si>
  <si>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</si>
  <si>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</si>
  <si>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</si>
  <si>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</si>
  <si>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</si>
  <si>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</si>
  <si>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</si>
  <si>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</si>
  <si>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</si>
  <si>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</si>
  <si>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</si>
  <si>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</si>
  <si>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</si>
  <si>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</si>
  <si>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</si>
  <si>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</si>
  <si>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</si>
  <si>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</si>
  <si>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</si>
  <si>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</si>
  <si>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</si>
  <si>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</si>
  <si>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</si>
  <si>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</si>
  <si>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</si>
  <si>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</si>
  <si>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</si>
  <si>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</si>
  <si>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</si>
  <si>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</si>
  <si>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</si>
  <si>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</si>
  <si>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</si>
  <si>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</si>
  <si>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</si>
  <si>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</si>
  <si>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</si>
  <si>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</si>
  <si>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</si>
  <si>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</si>
  <si>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</si>
  <si>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</si>
  <si>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</si>
  <si>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</si>
  <si>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</si>
  <si>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</si>
  <si>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</si>
  <si>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</si>
  <si>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</si>
  <si>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</si>
  <si>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</si>
  <si>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</si>
  <si>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</si>
  <si>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</si>
  <si>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</si>
  <si>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</si>
  <si>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</si>
  <si>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</si>
  <si>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</si>
  <si>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</si>
  <si>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</si>
  <si>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</si>
  <si>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</si>
  <si>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</si>
  <si>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</si>
  <si>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</si>
  <si>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</si>
  <si>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</si>
  <si>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</si>
  <si>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</si>
  <si>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</si>
  <si>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</si>
  <si>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</si>
  <si>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</si>
  <si>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</si>
  <si>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</si>
  <si>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</si>
  <si>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</si>
  <si>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</si>
  <si>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</si>
  <si>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</si>
  <si>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</si>
  <si>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</si>
  <si>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</si>
  <si>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</si>
  <si>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</si>
  <si>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</si>
  <si>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</si>
  <si>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</si>
  <si>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</si>
  <si>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</si>
  <si>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</si>
  <si>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</si>
  <si>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</si>
  <si>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</si>
  <si>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</si>
  <si>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</si>
  <si>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</si>
  <si>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</si>
  <si>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</si>
  <si>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</si>
  <si>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</si>
  <si>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</si>
  <si>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</si>
  <si>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</si>
  <si>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</si>
  <si>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</si>
  <si>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</si>
  <si>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</si>
  <si>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</si>
  <si>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</si>
  <si>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</si>
  <si>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</si>
  <si>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</si>
  <si>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</si>
  <si>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</si>
  <si>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</si>
  <si>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</si>
  <si>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</si>
  <si>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</si>
  <si>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</si>
  <si>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</si>
  <si>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</si>
  <si>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</si>
  <si>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</si>
  <si>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</si>
  <si>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</si>
  <si>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</si>
  <si>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</si>
  <si>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</si>
  <si>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</si>
  <si>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</si>
  <si>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</si>
  <si>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</si>
  <si>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</si>
  <si>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</si>
  <si>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</si>
  <si>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</si>
  <si>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</si>
  <si>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</si>
  <si>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</si>
  <si>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</si>
  <si>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</si>
  <si>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</si>
  <si>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</si>
  <si>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</si>
  <si>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</si>
  <si>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</si>
  <si>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</si>
  <si>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</si>
  <si>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</si>
  <si>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</si>
  <si>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</si>
  <si>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</si>
  <si>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</si>
  <si>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</si>
  <si>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</si>
  <si>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</si>
  <si>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</si>
  <si>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</si>
  <si>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</si>
  <si>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</si>
  <si>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</si>
  <si>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</si>
  <si>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</si>
  <si>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</si>
  <si>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</si>
  <si>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</si>
  <si>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</si>
  <si>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</si>
  <si>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</si>
  <si>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</si>
  <si>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</si>
  <si>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</si>
  <si>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</si>
  <si>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</si>
  <si>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</si>
  <si>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</si>
  <si>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</si>
  <si>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</si>
  <si>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</si>
  <si>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</si>
  <si>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</si>
  <si>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</si>
  <si>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</si>
  <si>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</si>
  <si>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</si>
  <si>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</si>
  <si>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</si>
  <si>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</si>
  <si>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</si>
  <si>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</si>
  <si>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</si>
  <si>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</si>
  <si>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</si>
  <si>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</si>
  <si>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</si>
  <si>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</si>
  <si>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</si>
  <si>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</si>
  <si>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</si>
  <si>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</si>
  <si>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</si>
  <si>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</si>
  <si>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</si>
  <si>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</si>
  <si>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</si>
  <si>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</si>
  <si>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</si>
  <si>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</si>
  <si>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</si>
  <si>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</si>
  <si>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</si>
  <si>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</si>
  <si>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</si>
  <si>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</si>
  <si>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</si>
  <si>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</si>
  <si>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</si>
  <si>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</si>
  <si>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</si>
  <si>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</si>
  <si>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</si>
  <si>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</si>
  <si>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</si>
  <si>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</si>
  <si>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</si>
  <si>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</si>
  <si>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</si>
  <si>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</si>
  <si>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</si>
  <si>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</si>
  <si>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</si>
  <si>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</si>
  <si>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</si>
  <si>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</si>
  <si>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</si>
  <si>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</si>
  <si>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</si>
  <si>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</si>
  <si>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</si>
  <si>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</si>
  <si>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</si>
  <si>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</si>
  <si>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</si>
  <si>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</si>
  <si>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</si>
  <si>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</si>
  <si>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</si>
  <si>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</si>
  <si>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</si>
  <si>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</si>
  <si>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</si>
  <si>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KELIBIA</t>
  </si>
  <si>
    <t>L'autocontrôle du nettoyage n'était pas quotidien.</t>
  </si>
  <si>
    <t>Assurer l'enregistrement quotidien des autocontrôles du nettoyage.</t>
  </si>
  <si>
    <t>Les étagères de farines n'étaient pas propres le jour de l'audit.</t>
  </si>
  <si>
    <t>Renforcer le nettoyage.</t>
  </si>
  <si>
    <t>Absence de l'autocontrôle du nettoyage.</t>
  </si>
  <si>
    <t>Absence totale des feuilles des autocontrôle du nettoyage.</t>
  </si>
  <si>
    <t>Assurer l'enregistrement quotidien des autocontrôles du nettoyage et garder lés pour 6 mois.</t>
  </si>
  <si>
    <t>Assurer le suivi et l'enregistrement journalier des autocontrôles du nettoyage.</t>
  </si>
  <si>
    <t>Absence de thermomètre à sonde. Utilisation du thermomètre de la réception.</t>
  </si>
  <si>
    <t>Fournir un thermomètre spécifique pour le rayon PLS.</t>
  </si>
  <si>
    <t>Présence de 2 mini régaline dont les mentions légales (DF, DLC et N°Lot) étaient illisibles.</t>
  </si>
  <si>
    <t>Renforcer le contrôle de l'étiquetage fournisseurs.</t>
  </si>
  <si>
    <t>Assurer l'enregistrement journalier des autocontrôles du nettoyage.</t>
  </si>
  <si>
    <t>Absence du suivi et de l'enregistrement des températures de la chaine du froid au niveau des tableaux de relevés mensuels pour tous les mois.</t>
  </si>
  <si>
    <t>Veuillez assurer l'enregistrement des températures de la chaine du froid dans les tableaux de relevés mensuels.</t>
  </si>
  <si>
    <t>Absence de local poubelle</t>
  </si>
  <si>
    <t>Enregistrer quotidiennement les autocontrôle du nettoyage.</t>
  </si>
  <si>
    <t>Absence de salle de pause.</t>
  </si>
  <si>
    <t>Présence de givre au niveau des meubles froids d'exposition des produits surgelés et glaces.</t>
  </si>
  <si>
    <t>Procéder au dégivrage.</t>
  </si>
  <si>
    <t>Meuble glaces et meuble surgelés:
La température mesurée des produits exposés était de -6,4°C</t>
  </si>
  <si>
    <t>Meuble surgelés et meuble glaces.
T affichée: -06°C
T mesurée: -6°C</t>
  </si>
  <si>
    <t>Assurer la réparation.</t>
  </si>
  <si>
    <t>Maintenir les produits à une température de -18°C.</t>
  </si>
  <si>
    <t>Le distributeur savon liquide n'était pas fonctionnel le jour de l'audit.</t>
  </si>
  <si>
    <t>Absence de salle de pause. Absence de réfrigérateur pour la conservation des repas des employés.</t>
  </si>
  <si>
    <t>Aménager un espace pour une salle de pause.</t>
  </si>
  <si>
    <t>Absence de local poubelles.</t>
  </si>
  <si>
    <t>Veuillez aménager un espace cloisonné pour un local poubelles.</t>
  </si>
  <si>
    <t>Directeur magasin et Gestionnaire de stock</t>
  </si>
  <si>
    <t>Veuillez maintenir les produits à une température de -18°C.</t>
  </si>
  <si>
    <t>Présence de deux afficheurs non fonctionnel dans les meubles froids d'exposition des yaourts.</t>
  </si>
  <si>
    <t>M Souheil DRAOUI et Mme Imen SLITI</t>
  </si>
  <si>
    <t>Les température affichées et mesurées au niveau des meubles froids d'exposition des produits surgelés et des glaces n'étaient pas satisfaisantes.
T affichée: -6°C
T mesurée: -6,7°C et -6,4°C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</si>
</sst>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69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65" fontId="35" fillId="0" borderId="1" xfId="0" applyNumberFormat="1" applyFont="1" applyBorder="1" applyAlignment="1" applyProtection="1">
      <alignment horizontal="left" vertical="top" wrapText="1"/>
      <protection locked="0"/>
    </xf>
    <xf numFmtId="166" fontId="35" fillId="0" borderId="1" xfId="0" applyNumberFormat="1" applyFont="1" applyBorder="1" applyAlignment="1" applyProtection="1">
      <alignment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166" fontId="35" fillId="0" borderId="1" xfId="0" applyNumberFormat="1" applyFont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165" fontId="27" fillId="3" borderId="6" xfId="2" applyNumberFormat="1" applyFont="1" applyFill="1" applyBorder="1" applyAlignment="1">
      <alignment horizontal="center" vertical="center" wrapText="1"/>
    </xf>
    <xf numFmtId="10" fontId="26" fillId="13" borderId="5" xfId="2" applyNumberFormat="1" applyFont="1" applyFill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4" fillId="0" borderId="0" xfId="0" applyFont="1" applyAlignment="1" applyProtection="1">
      <alignment horizontal="center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7" fillId="12" borderId="5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3856336"/>
        <c:axId val="853862320"/>
      </c:barChart>
      <c:catAx>
        <c:axId val="85385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3862320"/>
        <c:crosses val="autoZero"/>
        <c:auto val="1"/>
        <c:lblAlgn val="ctr"/>
        <c:lblOffset val="100"/>
        <c:noMultiLvlLbl val="0"/>
      </c:catAx>
      <c:valAx>
        <c:axId val="853862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3856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215136"/>
        <c:axId val="903215680"/>
      </c:barChart>
      <c:catAx>
        <c:axId val="903215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215680"/>
        <c:crosses val="autoZero"/>
        <c:auto val="1"/>
        <c:lblAlgn val="ctr"/>
        <c:lblOffset val="100"/>
        <c:noMultiLvlLbl val="0"/>
      </c:catAx>
      <c:valAx>
        <c:axId val="903215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2151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759648"/>
        <c:axId val="903766176"/>
      </c:barChart>
      <c:catAx>
        <c:axId val="90375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766176"/>
        <c:crosses val="autoZero"/>
        <c:auto val="1"/>
        <c:lblAlgn val="ctr"/>
        <c:lblOffset val="100"/>
        <c:noMultiLvlLbl val="0"/>
      </c:catAx>
      <c:valAx>
        <c:axId val="90376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759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0.73684210526315785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758560"/>
        <c:axId val="903762368"/>
      </c:barChart>
      <c:catAx>
        <c:axId val="90375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762368"/>
        <c:crosses val="autoZero"/>
        <c:auto val="1"/>
        <c:lblAlgn val="ctr"/>
        <c:lblOffset val="100"/>
        <c:noMultiLvlLbl val="0"/>
      </c:catAx>
      <c:valAx>
        <c:axId val="903762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75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756384"/>
        <c:axId val="903756928"/>
      </c:barChart>
      <c:catAx>
        <c:axId val="90375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756928"/>
        <c:crosses val="autoZero"/>
        <c:auto val="1"/>
        <c:lblAlgn val="ctr"/>
        <c:lblOffset val="100"/>
        <c:noMultiLvlLbl val="0"/>
      </c:catAx>
      <c:valAx>
        <c:axId val="903756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75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0.8571428571428571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760192"/>
        <c:axId val="903764000"/>
      </c:barChart>
      <c:catAx>
        <c:axId val="903760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764000"/>
        <c:crosses val="autoZero"/>
        <c:auto val="1"/>
        <c:lblAlgn val="ctr"/>
        <c:lblOffset val="100"/>
        <c:noMultiLvlLbl val="0"/>
      </c:catAx>
      <c:valAx>
        <c:axId val="903764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760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0.66666666666666663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768352"/>
        <c:axId val="903768896"/>
      </c:barChart>
      <c:catAx>
        <c:axId val="903768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768896"/>
        <c:crosses val="autoZero"/>
        <c:auto val="1"/>
        <c:lblAlgn val="ctr"/>
        <c:lblOffset val="100"/>
        <c:noMultiLvlLbl val="0"/>
      </c:catAx>
      <c:valAx>
        <c:axId val="903768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768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0.84536082474226804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758016"/>
        <c:axId val="903759104"/>
      </c:barChart>
      <c:catAx>
        <c:axId val="903758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759104"/>
        <c:crosses val="autoZero"/>
        <c:auto val="1"/>
        <c:lblAlgn val="ctr"/>
        <c:lblOffset val="100"/>
        <c:noMultiLvlLbl val="0"/>
      </c:catAx>
      <c:valAx>
        <c:axId val="903759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758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0.75601374570446733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903762912"/>
        <c:axId val="903763456"/>
        <c:extLst xmlns:c16r2="http://schemas.microsoft.com/office/drawing/2015/06/chart"/>
      </c:barChart>
      <c:catAx>
        <c:axId val="903762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763456"/>
        <c:crosses val="autoZero"/>
        <c:auto val="1"/>
        <c:lblAlgn val="ctr"/>
        <c:lblOffset val="100"/>
        <c:noMultiLvlLbl val="0"/>
      </c:catAx>
      <c:valAx>
        <c:axId val="90376345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762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0.64434999999999998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904424448"/>
        <c:axId val="904420640"/>
        <c:extLst xmlns:c16r2="http://schemas.microsoft.com/office/drawing/2015/06/chart"/>
      </c:barChart>
      <c:catAx>
        <c:axId val="904424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4420640"/>
        <c:crosses val="autoZero"/>
        <c:auto val="1"/>
        <c:lblAlgn val="ctr"/>
        <c:lblOffset val="100"/>
        <c:noMultiLvlLbl val="0"/>
      </c:catAx>
      <c:valAx>
        <c:axId val="9044206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4424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853862864"/>
        <c:axId val="853863408"/>
      </c:barChart>
      <c:catAx>
        <c:axId val="853862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853863408"/>
        <c:crosses val="autoZero"/>
        <c:auto val="1"/>
        <c:lblAlgn val="ctr"/>
        <c:lblOffset val="100"/>
        <c:noMultiLvlLbl val="0"/>
      </c:catAx>
      <c:valAx>
        <c:axId val="853863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853862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9946880"/>
        <c:axId val="903210240"/>
      </c:barChart>
      <c:catAx>
        <c:axId val="629946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210240"/>
        <c:crosses val="autoZero"/>
        <c:auto val="1"/>
        <c:lblAlgn val="ctr"/>
        <c:lblOffset val="100"/>
        <c:noMultiLvlLbl val="0"/>
      </c:catAx>
      <c:valAx>
        <c:axId val="903210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9946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217856"/>
        <c:axId val="903220032"/>
      </c:barChart>
      <c:catAx>
        <c:axId val="90321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220032"/>
        <c:crosses val="autoZero"/>
        <c:auto val="1"/>
        <c:lblAlgn val="ctr"/>
        <c:lblOffset val="100"/>
        <c:noMultiLvlLbl val="0"/>
      </c:catAx>
      <c:valAx>
        <c:axId val="903220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217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216768"/>
        <c:axId val="903220576"/>
      </c:barChart>
      <c:catAx>
        <c:axId val="90321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220576"/>
        <c:crosses val="autoZero"/>
        <c:auto val="1"/>
        <c:lblAlgn val="ctr"/>
        <c:lblOffset val="100"/>
        <c:noMultiLvlLbl val="0"/>
      </c:catAx>
      <c:valAx>
        <c:axId val="903220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216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218944"/>
        <c:axId val="903211328"/>
      </c:barChart>
      <c:catAx>
        <c:axId val="903218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211328"/>
        <c:crosses val="autoZero"/>
        <c:auto val="1"/>
        <c:lblAlgn val="ctr"/>
        <c:lblOffset val="100"/>
        <c:noMultiLvlLbl val="0"/>
      </c:catAx>
      <c:valAx>
        <c:axId val="903211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218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222208"/>
        <c:axId val="903222752"/>
      </c:barChart>
      <c:catAx>
        <c:axId val="90322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222752"/>
        <c:crosses val="autoZero"/>
        <c:auto val="1"/>
        <c:lblAlgn val="ctr"/>
        <c:lblOffset val="100"/>
        <c:noMultiLvlLbl val="0"/>
      </c:catAx>
      <c:valAx>
        <c:axId val="903222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222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223296"/>
        <c:axId val="903224384"/>
      </c:barChart>
      <c:catAx>
        <c:axId val="903223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224384"/>
        <c:crosses val="autoZero"/>
        <c:auto val="1"/>
        <c:lblAlgn val="ctr"/>
        <c:lblOffset val="100"/>
        <c:noMultiLvlLbl val="0"/>
      </c:catAx>
      <c:valAx>
        <c:axId val="903224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223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903210784"/>
        <c:axId val="903213504"/>
      </c:barChart>
      <c:catAx>
        <c:axId val="90321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03213504"/>
        <c:crosses val="autoZero"/>
        <c:auto val="1"/>
        <c:lblAlgn val="ctr"/>
        <c:lblOffset val="100"/>
        <c:noMultiLvlLbl val="0"/>
      </c:catAx>
      <c:valAx>
        <c:axId val="9032135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90321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27" zoomScaleSheetLayoutView="100" workbookViewId="0">
      <selection activeCell="D38" sqref="D38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7" t="s">
        <v>474</v>
      </c>
      <c r="B18" s="347"/>
      <c r="C18" s="347"/>
      <c r="D18" s="348" t="s">
        <v>475</v>
      </c>
      <c r="E18" s="348"/>
      <c r="F18" s="348"/>
      <c r="G18" s="348"/>
      <c r="H18" s="348"/>
      <c r="I18" s="348"/>
      <c r="J18" s="348"/>
      <c r="K18" s="348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9" t="s">
        <v>277</v>
      </c>
      <c r="B21" s="349"/>
      <c r="C21" s="349"/>
      <c r="D21" s="349"/>
      <c r="E21" s="349"/>
      <c r="F21" s="349"/>
      <c r="G21" s="349"/>
      <c r="H21" s="349"/>
      <c r="I21" s="349"/>
      <c r="J21" s="349"/>
      <c r="K21" s="349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3" t="s">
        <v>279</v>
      </c>
      <c r="C23" s="343"/>
      <c r="D23" s="31"/>
      <c r="E23" s="31"/>
      <c r="F23" s="31"/>
      <c r="G23" s="31"/>
      <c r="H23" s="31"/>
      <c r="I23" s="31"/>
      <c r="J23" t="str">
        <f>D18</f>
        <v>KELIBIA</v>
      </c>
    </row>
    <row r="24" spans="1:11" ht="33" customHeight="1" x14ac:dyDescent="0.25">
      <c r="A24" s="277" t="s">
        <v>280</v>
      </c>
      <c r="B24" s="342">
        <f>AVERAGE('A1 Exploitation'!D730,'A1 Technique'!D199)</f>
        <v>0.75601374570446733</v>
      </c>
      <c r="C24" s="342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2" t="e">
        <f>AVERAGE('A2 Exploitation'!D730,'A2 Technique'!D199)</f>
        <v>#DIV/0!</v>
      </c>
      <c r="C25" s="342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2" t="e">
        <f>AVERAGE('A3 Exploitation'!D730,'A3 Technique'!D199)</f>
        <v>#DIV/0!</v>
      </c>
      <c r="C26" s="342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2" t="e">
        <f>AVERAGE('A4 Exploitation'!D730,'A4 Technique'!D199)</f>
        <v>#DIV/0!</v>
      </c>
      <c r="C27" s="342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2"/>
      <c r="C28" s="342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2"/>
      <c r="C29" s="342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3" t="s">
        <v>286</v>
      </c>
      <c r="C33" s="343"/>
      <c r="D33" s="31"/>
      <c r="E33" s="31"/>
      <c r="F33" s="31"/>
      <c r="G33" s="31"/>
      <c r="H33" s="31"/>
      <c r="I33" s="31"/>
      <c r="J33" t="str">
        <f>D18</f>
        <v>KELIBIA</v>
      </c>
    </row>
    <row r="34" spans="1:10" ht="33" customHeight="1" x14ac:dyDescent="0.25">
      <c r="A34" s="277" t="s">
        <v>280</v>
      </c>
      <c r="B34" s="342">
        <f>'A1 Exploitation'!D730</f>
        <v>0.84536082474226804</v>
      </c>
      <c r="C34" s="342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2" t="e">
        <f>'A2 Exploitation'!D730</f>
        <v>#DIV/0!</v>
      </c>
      <c r="C35" s="342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2" t="e">
        <f>'A3 Exploitation'!D730</f>
        <v>#DIV/0!</v>
      </c>
      <c r="C36" s="342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2" t="e">
        <f>'A4 Exploitation'!D730</f>
        <v>#DIV/0!</v>
      </c>
      <c r="C37" s="342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2"/>
      <c r="C38" s="342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2"/>
      <c r="C39" s="342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46" t="s">
        <v>287</v>
      </c>
      <c r="C42" s="346"/>
      <c r="D42" s="31"/>
      <c r="E42" s="31"/>
      <c r="F42" s="31"/>
      <c r="G42" s="31"/>
      <c r="H42" s="31"/>
      <c r="I42" s="31"/>
      <c r="J42" t="str">
        <f>D18</f>
        <v>KELIBIA</v>
      </c>
    </row>
    <row r="43" spans="1:10" ht="33" customHeight="1" x14ac:dyDescent="0.25">
      <c r="A43" s="277" t="s">
        <v>280</v>
      </c>
      <c r="B43" s="342">
        <f>AVERAGE('A1 Exploitation'!D728, 'A1 Technique'!D197)</f>
        <v>0.64434999999999998</v>
      </c>
      <c r="C43" s="342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2" t="e">
        <f>AVERAGE('A2 Exploitation'!D728, 'A2 Technique'!D197)</f>
        <v>#DIV/0!</v>
      </c>
      <c r="C44" s="342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2" t="e">
        <f>AVERAGE('A3 Exploitation'!D728, 'A3 Technique'!D197)</f>
        <v>#DIV/0!</v>
      </c>
      <c r="C45" s="342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2" t="e">
        <f>AVERAGE('A4 Exploitation'!D728, 'A4 Technique'!D197)</f>
        <v>#DIV/0!</v>
      </c>
      <c r="C46" s="342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2"/>
      <c r="C47" s="342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2"/>
      <c r="C48" s="342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3" t="s">
        <v>288</v>
      </c>
      <c r="C51" s="343"/>
      <c r="D51" s="31"/>
      <c r="E51" s="31"/>
      <c r="F51" s="31"/>
      <c r="G51" s="31"/>
      <c r="H51" s="31"/>
      <c r="I51" s="31"/>
      <c r="J51" t="str">
        <f>D18</f>
        <v>KELIBIA</v>
      </c>
    </row>
    <row r="52" spans="1:10" ht="33" customHeight="1" x14ac:dyDescent="0.25">
      <c r="A52" s="277" t="s">
        <v>280</v>
      </c>
      <c r="B52" s="345">
        <f>'A1 Exploitation'!D48</f>
        <v>0.94117647058823528</v>
      </c>
      <c r="C52" s="345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45" t="e">
        <f>'A2 Exploitation'!D48</f>
        <v>#DIV/0!</v>
      </c>
      <c r="C53" s="345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45" t="e">
        <f>'A3 Exploitation'!D48</f>
        <v>#DIV/0!</v>
      </c>
      <c r="C54" s="345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45" t="e">
        <f>'A4 Exploitation'!D48</f>
        <v>#DIV/0!</v>
      </c>
      <c r="C55" s="345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45"/>
      <c r="C56" s="345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45"/>
      <c r="C57" s="345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3" t="s">
        <v>289</v>
      </c>
      <c r="C60" s="343"/>
      <c r="D60" s="31"/>
      <c r="E60" s="31"/>
      <c r="F60" s="31"/>
      <c r="G60" s="31"/>
      <c r="H60" s="31"/>
      <c r="I60" s="31"/>
      <c r="J60" t="str">
        <f>D18</f>
        <v>KELIBIA</v>
      </c>
    </row>
    <row r="61" spans="1:10" ht="33" customHeight="1" x14ac:dyDescent="0.25">
      <c r="A61" s="277" t="s">
        <v>280</v>
      </c>
      <c r="B61" s="342" t="e">
        <f>'A1 Exploitation'!D131</f>
        <v>#DIV/0!</v>
      </c>
      <c r="C61" s="342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2" t="e">
        <f>'A2 Exploitation'!D131</f>
        <v>#DIV/0!</v>
      </c>
      <c r="C62" s="342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2" t="e">
        <f>'A3 Exploitation'!D131</f>
        <v>#DIV/0!</v>
      </c>
      <c r="C63" s="342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2" t="e">
        <f>'A4 Exploitation'!D131</f>
        <v>#DIV/0!</v>
      </c>
      <c r="C64" s="342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2"/>
      <c r="C65" s="342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2"/>
      <c r="C66" s="342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3" t="s">
        <v>464</v>
      </c>
      <c r="C69" s="343"/>
      <c r="D69" s="31"/>
      <c r="E69" s="31"/>
      <c r="F69" s="31"/>
      <c r="G69" s="31"/>
      <c r="H69" s="31"/>
      <c r="I69" s="31"/>
      <c r="J69" t="str">
        <f>D18</f>
        <v>KELIBIA</v>
      </c>
    </row>
    <row r="70" spans="1:10" ht="33" customHeight="1" x14ac:dyDescent="0.25">
      <c r="A70" s="277" t="s">
        <v>280</v>
      </c>
      <c r="B70" s="342" t="e">
        <f>'A1 Exploitation'!D187</f>
        <v>#DIV/0!</v>
      </c>
      <c r="C70" s="342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2" t="e">
        <f>'A2 Exploitation'!D187</f>
        <v>#DIV/0!</v>
      </c>
      <c r="C71" s="342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2" t="e">
        <f>'A3 Exploitation'!D187</f>
        <v>#DIV/0!</v>
      </c>
      <c r="C72" s="342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2" t="e">
        <f>'A4 Exploitation'!D187</f>
        <v>#DIV/0!</v>
      </c>
      <c r="C73" s="342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2"/>
      <c r="C74" s="342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2"/>
      <c r="C75" s="342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3" t="s">
        <v>465</v>
      </c>
      <c r="C78" s="343"/>
      <c r="D78" s="31"/>
      <c r="E78" s="31"/>
      <c r="F78" s="31"/>
      <c r="G78" s="31"/>
      <c r="H78" s="31"/>
      <c r="I78" s="31"/>
      <c r="J78" t="str">
        <f>D18</f>
        <v>KELIBIA</v>
      </c>
    </row>
    <row r="79" spans="1:10" ht="33" customHeight="1" x14ac:dyDescent="0.25">
      <c r="A79" s="277" t="s">
        <v>280</v>
      </c>
      <c r="B79" s="342" t="e">
        <f>'A1 Exploitation'!D249</f>
        <v>#DIV/0!</v>
      </c>
      <c r="C79" s="342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2" t="e">
        <f>'A2 Exploitation'!D249</f>
        <v>#DIV/0!</v>
      </c>
      <c r="C80" s="342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2" t="e">
        <f>'A3 Exploitation'!D249</f>
        <v>#DIV/0!</v>
      </c>
      <c r="C81" s="342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2" t="e">
        <f>'A4 Exploitation'!D249</f>
        <v>#DIV/0!</v>
      </c>
      <c r="C82" s="342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2"/>
      <c r="C83" s="342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2"/>
      <c r="C84" s="342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3" t="s">
        <v>466</v>
      </c>
      <c r="C87" s="343"/>
      <c r="D87" s="31"/>
      <c r="E87" s="31"/>
      <c r="F87" s="31"/>
      <c r="G87" s="31"/>
      <c r="H87" s="31"/>
      <c r="I87" s="31"/>
      <c r="J87" t="str">
        <f>D18</f>
        <v>KELIBIA</v>
      </c>
    </row>
    <row r="88" spans="1:10" ht="33" customHeight="1" x14ac:dyDescent="0.25">
      <c r="A88" s="277" t="s">
        <v>280</v>
      </c>
      <c r="B88" s="342" t="e">
        <f>'A1 Exploitation'!D304</f>
        <v>#DIV/0!</v>
      </c>
      <c r="C88" s="342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2" t="e">
        <f>'A2 Exploitation'!D304</f>
        <v>#DIV/0!</v>
      </c>
      <c r="C89" s="342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2" t="e">
        <f>'A3 Exploitation'!D304</f>
        <v>#DIV/0!</v>
      </c>
      <c r="C90" s="342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2" t="e">
        <f>'A4 Exploitation'!D304</f>
        <v>#DIV/0!</v>
      </c>
      <c r="C91" s="342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2"/>
      <c r="C92" s="342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2"/>
      <c r="C93" s="342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3" t="s">
        <v>467</v>
      </c>
      <c r="C96" s="343"/>
      <c r="D96" s="31"/>
      <c r="E96" s="31"/>
      <c r="F96" s="31"/>
      <c r="G96" s="31"/>
      <c r="H96" s="31"/>
      <c r="I96" s="31"/>
      <c r="J96" t="str">
        <f>D18</f>
        <v>KELIBIA</v>
      </c>
    </row>
    <row r="97" spans="1:10" ht="33" customHeight="1" x14ac:dyDescent="0.25">
      <c r="A97" s="277" t="s">
        <v>280</v>
      </c>
      <c r="B97" s="342" t="e">
        <f>'A1 Exploitation'!D371</f>
        <v>#DIV/0!</v>
      </c>
      <c r="C97" s="342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2" t="e">
        <f>'A2 Exploitation'!D371</f>
        <v>#DIV/0!</v>
      </c>
      <c r="C98" s="342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2" t="e">
        <f>'A3 Exploitation'!D371</f>
        <v>#DIV/0!</v>
      </c>
      <c r="C99" s="342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2" t="e">
        <f>'A4 Exploitation'!D371</f>
        <v>#DIV/0!</v>
      </c>
      <c r="C100" s="342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2"/>
      <c r="C101" s="342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2"/>
      <c r="C102" s="342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3" t="s">
        <v>468</v>
      </c>
      <c r="C105" s="343"/>
      <c r="D105" s="31"/>
      <c r="E105" s="31"/>
      <c r="F105" s="31"/>
      <c r="G105" s="31"/>
      <c r="H105" s="31"/>
      <c r="I105" s="31"/>
      <c r="J105" t="str">
        <f>D18</f>
        <v>KELIBIA</v>
      </c>
    </row>
    <row r="106" spans="1:10" ht="33" customHeight="1" x14ac:dyDescent="0.25">
      <c r="A106" s="277" t="s">
        <v>280</v>
      </c>
      <c r="B106" s="342" t="e">
        <f>'A1 Exploitation'!D429</f>
        <v>#DIV/0!</v>
      </c>
      <c r="C106" s="342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2" t="e">
        <f>'A2 Exploitation'!D429</f>
        <v>#DIV/0!</v>
      </c>
      <c r="C107" s="342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2" t="e">
        <f>'A3 Exploitation'!D429</f>
        <v>#DIV/0!</v>
      </c>
      <c r="C108" s="342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2" t="e">
        <f>'A4 Exploitation'!D429</f>
        <v>#DIV/0!</v>
      </c>
      <c r="C109" s="342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2"/>
      <c r="C110" s="342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2"/>
      <c r="C111" s="342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3" t="s">
        <v>469</v>
      </c>
      <c r="C114" s="343"/>
      <c r="D114" s="31"/>
      <c r="E114" s="31"/>
      <c r="F114" s="31"/>
      <c r="G114" s="31"/>
      <c r="H114" s="31"/>
      <c r="I114" s="31"/>
      <c r="J114" t="str">
        <f>D18</f>
        <v>KELIBIA</v>
      </c>
    </row>
    <row r="115" spans="1:10" ht="33" customHeight="1" x14ac:dyDescent="0.25">
      <c r="A115" s="277" t="s">
        <v>280</v>
      </c>
      <c r="B115" s="342" t="e">
        <f>'A1 Exploitation'!D476</f>
        <v>#DIV/0!</v>
      </c>
      <c r="C115" s="342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2" t="e">
        <f>'A2 Exploitation'!D476</f>
        <v>#DIV/0!</v>
      </c>
      <c r="C116" s="342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2" t="e">
        <f>'A3 Exploitation'!D476</f>
        <v>#DIV/0!</v>
      </c>
      <c r="C117" s="342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2" t="e">
        <f>'A4 Exploitation'!D476</f>
        <v>#DIV/0!</v>
      </c>
      <c r="C118" s="342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2"/>
      <c r="C119" s="342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2"/>
      <c r="C120" s="342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3" t="s">
        <v>470</v>
      </c>
      <c r="C123" s="343"/>
      <c r="D123" s="31"/>
      <c r="E123" s="31"/>
      <c r="F123" s="31"/>
      <c r="G123" s="31"/>
      <c r="H123" s="31"/>
      <c r="I123" s="31"/>
      <c r="J123" t="str">
        <f>D18</f>
        <v>KELIBIA</v>
      </c>
    </row>
    <row r="124" spans="1:10" ht="33" customHeight="1" x14ac:dyDescent="0.25">
      <c r="A124" s="277" t="s">
        <v>280</v>
      </c>
      <c r="B124" s="342" t="e">
        <f>'A1 Exploitation'!D527</f>
        <v>#DIV/0!</v>
      </c>
      <c r="C124" s="342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2" t="e">
        <f>'A2 Exploitation'!D527</f>
        <v>#DIV/0!</v>
      </c>
      <c r="C125" s="342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2" t="e">
        <f>'A3 Exploitation'!D527</f>
        <v>#DIV/0!</v>
      </c>
      <c r="C126" s="342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2" t="e">
        <f>'A4 Exploitation'!D527</f>
        <v>#DIV/0!</v>
      </c>
      <c r="C127" s="342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2"/>
      <c r="C128" s="342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2"/>
      <c r="C129" s="342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3" t="s">
        <v>471</v>
      </c>
      <c r="C132" s="343"/>
      <c r="D132" s="31"/>
      <c r="E132" s="31"/>
      <c r="F132" s="31"/>
      <c r="G132" s="31"/>
      <c r="H132" s="31"/>
      <c r="I132" s="31"/>
      <c r="J132" t="str">
        <f>D18</f>
        <v>KELIBIA</v>
      </c>
    </row>
    <row r="133" spans="1:10" ht="33" customHeight="1" x14ac:dyDescent="0.25">
      <c r="A133" s="277" t="s">
        <v>280</v>
      </c>
      <c r="B133" s="342" t="e">
        <f>'A1 Exploitation'!D570</f>
        <v>#DIV/0!</v>
      </c>
      <c r="C133" s="342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2" t="e">
        <f>'A2 Exploitation'!D570</f>
        <v>#DIV/0!</v>
      </c>
      <c r="C134" s="342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2" t="e">
        <f>'A3 Exploitation'!D570</f>
        <v>#DIV/0!</v>
      </c>
      <c r="C135" s="342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2" t="e">
        <f>'A4 Exploitation'!D570</f>
        <v>#DIV/0!</v>
      </c>
      <c r="C136" s="342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2"/>
      <c r="C137" s="342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2"/>
      <c r="C138" s="342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3" t="s">
        <v>290</v>
      </c>
      <c r="C141" s="343"/>
      <c r="D141" s="31"/>
      <c r="E141" s="31"/>
      <c r="F141" s="31"/>
      <c r="G141" s="31"/>
      <c r="H141" s="31"/>
      <c r="I141" s="31"/>
      <c r="J141" t="str">
        <f>D18</f>
        <v>KELIBIA</v>
      </c>
    </row>
    <row r="142" spans="1:10" ht="33" customHeight="1" x14ac:dyDescent="0.25">
      <c r="A142" s="277" t="s">
        <v>280</v>
      </c>
      <c r="B142" s="342">
        <f>'A1 Exploitation'!D610</f>
        <v>0.8571428571428571</v>
      </c>
      <c r="C142" s="342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2" t="e">
        <f>'A2 Exploitation'!D610</f>
        <v>#DIV/0!</v>
      </c>
      <c r="C143" s="342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2" t="e">
        <f>'A3 Exploitation'!D610</f>
        <v>#DIV/0!</v>
      </c>
      <c r="C144" s="342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2" t="e">
        <f>'A4 Exploitation'!D610</f>
        <v>#DIV/0!</v>
      </c>
      <c r="C145" s="342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2"/>
      <c r="C146" s="342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2"/>
      <c r="C147" s="342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3" t="s">
        <v>291</v>
      </c>
      <c r="C150" s="343"/>
      <c r="D150" s="31"/>
      <c r="E150" s="31"/>
      <c r="F150" s="31"/>
      <c r="G150" s="31"/>
      <c r="H150" s="31"/>
      <c r="I150" s="31"/>
      <c r="J150" t="str">
        <f>D18</f>
        <v>KELIBIA</v>
      </c>
    </row>
    <row r="151" spans="1:10" ht="33" customHeight="1" x14ac:dyDescent="0.25">
      <c r="A151" s="277" t="s">
        <v>280</v>
      </c>
      <c r="B151" s="342">
        <f>'A1 Exploitation'!D673</f>
        <v>0.73684210526315785</v>
      </c>
      <c r="C151" s="342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2" t="e">
        <f>'A2 Exploitation'!D673</f>
        <v>#DIV/0!</v>
      </c>
      <c r="C152" s="342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2" t="e">
        <f>'A3 Exploitation'!D673</f>
        <v>#DIV/0!</v>
      </c>
      <c r="C153" s="342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2" t="e">
        <f>'A4 Exploitation'!D673</f>
        <v>#DIV/0!</v>
      </c>
      <c r="C154" s="342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2"/>
      <c r="C155" s="342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2"/>
      <c r="C156" s="342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44"/>
      <c r="C159" s="344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3" t="s">
        <v>472</v>
      </c>
      <c r="C160" s="343"/>
      <c r="D160" s="31"/>
      <c r="E160" s="31"/>
      <c r="F160" s="31"/>
      <c r="G160" s="31"/>
      <c r="H160" s="31"/>
      <c r="I160" s="31"/>
      <c r="J160" t="str">
        <f>D18</f>
        <v>KELIBIA</v>
      </c>
    </row>
    <row r="161" spans="1:10" ht="33" customHeight="1" x14ac:dyDescent="0.25">
      <c r="A161" s="277" t="s">
        <v>280</v>
      </c>
      <c r="B161" s="342">
        <f>'A1 Exploitation'!D702</f>
        <v>1</v>
      </c>
      <c r="C161" s="342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2" t="e">
        <f>'A2 Exploitation'!D702</f>
        <v>#DIV/0!</v>
      </c>
      <c r="C162" s="342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2" t="e">
        <f>'A3 Exploitation'!D702</f>
        <v>#DIV/0!</v>
      </c>
      <c r="C163" s="342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2" t="e">
        <f>'A4 Exploitation'!D702</f>
        <v>#DIV/0!</v>
      </c>
      <c r="C164" s="342"/>
    </row>
    <row r="165" spans="1:10" ht="33" customHeight="1" x14ac:dyDescent="0.25">
      <c r="A165" s="276" t="s">
        <v>284</v>
      </c>
      <c r="B165" s="342"/>
      <c r="C165" s="342"/>
    </row>
    <row r="166" spans="1:10" ht="18" x14ac:dyDescent="0.25">
      <c r="A166" s="276" t="s">
        <v>285</v>
      </c>
      <c r="B166" s="342"/>
      <c r="C166" s="342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3" t="s">
        <v>473</v>
      </c>
      <c r="C169" s="343"/>
      <c r="J169" t="str">
        <f>D18</f>
        <v>KELIBIA</v>
      </c>
    </row>
    <row r="170" spans="1:10" ht="33" customHeight="1" x14ac:dyDescent="0.25">
      <c r="A170" s="277" t="s">
        <v>280</v>
      </c>
      <c r="B170" s="342">
        <f>'A1 Exploitation'!D726</f>
        <v>0.8571428571428571</v>
      </c>
      <c r="C170" s="342"/>
    </row>
    <row r="171" spans="1:10" ht="33" customHeight="1" x14ac:dyDescent="0.25">
      <c r="A171" s="276" t="s">
        <v>281</v>
      </c>
      <c r="B171" s="342" t="e">
        <f>'A2 Exploitation'!D726</f>
        <v>#DIV/0!</v>
      </c>
      <c r="C171" s="342"/>
    </row>
    <row r="172" spans="1:10" ht="33" customHeight="1" x14ac:dyDescent="0.25">
      <c r="A172" s="277" t="s">
        <v>282</v>
      </c>
      <c r="B172" s="342" t="e">
        <f>'A3 Exploitation'!D726</f>
        <v>#DIV/0!</v>
      </c>
      <c r="C172" s="342"/>
    </row>
    <row r="173" spans="1:10" ht="33" customHeight="1" x14ac:dyDescent="0.25">
      <c r="A173" s="277" t="s">
        <v>283</v>
      </c>
      <c r="B173" s="342" t="e">
        <f>'A4 Exploitation'!D726</f>
        <v>#DIV/0!</v>
      </c>
      <c r="C173" s="342"/>
    </row>
    <row r="174" spans="1:10" ht="33" customHeight="1" x14ac:dyDescent="0.25">
      <c r="A174" s="276" t="s">
        <v>284</v>
      </c>
      <c r="B174" s="342"/>
      <c r="C174" s="342"/>
    </row>
    <row r="175" spans="1:10" ht="18" x14ac:dyDescent="0.25">
      <c r="A175" s="276" t="s">
        <v>285</v>
      </c>
      <c r="B175" s="342"/>
      <c r="C175" s="342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3" t="s">
        <v>292</v>
      </c>
      <c r="C178" s="343"/>
      <c r="J178" t="str">
        <f>D18</f>
        <v>KELIBIA</v>
      </c>
    </row>
    <row r="179" spans="1:10" ht="33" customHeight="1" x14ac:dyDescent="0.25">
      <c r="A179" s="277" t="s">
        <v>280</v>
      </c>
      <c r="B179" s="342">
        <f>'A1 Technique'!D199</f>
        <v>0.66666666666666663</v>
      </c>
      <c r="C179" s="342"/>
    </row>
    <row r="180" spans="1:10" ht="33" customHeight="1" x14ac:dyDescent="0.25">
      <c r="A180" s="276" t="s">
        <v>281</v>
      </c>
      <c r="B180" s="342" t="e">
        <f>'A2 Technique'!D199</f>
        <v>#DIV/0!</v>
      </c>
      <c r="C180" s="342"/>
    </row>
    <row r="181" spans="1:10" ht="33" customHeight="1" x14ac:dyDescent="0.25">
      <c r="A181" s="277" t="s">
        <v>282</v>
      </c>
      <c r="B181" s="342" t="e">
        <f>'A3 Technique'!D199</f>
        <v>#DIV/0!</v>
      </c>
      <c r="C181" s="342"/>
    </row>
    <row r="182" spans="1:10" ht="33" customHeight="1" x14ac:dyDescent="0.25">
      <c r="A182" s="277" t="s">
        <v>283</v>
      </c>
      <c r="B182" s="342" t="e">
        <f>'A4 Technique'!D199</f>
        <v>#DIV/0!</v>
      </c>
      <c r="C182" s="342"/>
    </row>
    <row r="183" spans="1:10" ht="33" customHeight="1" x14ac:dyDescent="0.25">
      <c r="A183" s="276" t="s">
        <v>284</v>
      </c>
      <c r="B183" s="342"/>
      <c r="C183" s="342"/>
    </row>
    <row r="184" spans="1:10" ht="18" x14ac:dyDescent="0.25">
      <c r="A184" s="276" t="s">
        <v>285</v>
      </c>
      <c r="B184" s="342"/>
      <c r="C184" s="34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2" zoomScale="78" zoomScaleNormal="100" zoomScaleSheetLayoutView="78" workbookViewId="0">
      <selection activeCell="D22" sqref="D2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0"/>
      <c r="E1" s="420"/>
      <c r="F1" s="420"/>
      <c r="G1" s="42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1" t="s">
        <v>151</v>
      </c>
      <c r="B7" s="421"/>
      <c r="C7" s="421"/>
      <c r="D7" s="421"/>
      <c r="E7" s="421"/>
      <c r="F7" s="421"/>
      <c r="G7" s="82"/>
    </row>
    <row r="8" spans="1:7" ht="22.5" x14ac:dyDescent="0.45">
      <c r="A8" s="422" t="str">
        <f>'Page de garde'!D18</f>
        <v>KELIBIA</v>
      </c>
      <c r="B8" s="422"/>
      <c r="C8" s="422"/>
      <c r="D8" s="422"/>
      <c r="E8" s="422"/>
      <c r="F8" s="422"/>
      <c r="G8" s="82"/>
    </row>
    <row r="9" spans="1:7" ht="22.5" x14ac:dyDescent="0.45">
      <c r="A9" s="278" t="s">
        <v>39</v>
      </c>
      <c r="B9" s="423" t="s">
        <v>508</v>
      </c>
      <c r="C9" s="423"/>
      <c r="D9" s="423"/>
      <c r="E9" s="423"/>
      <c r="F9" s="423"/>
      <c r="G9" s="82"/>
    </row>
    <row r="10" spans="1:7" ht="22.5" x14ac:dyDescent="0.45">
      <c r="A10" s="279" t="s">
        <v>41</v>
      </c>
      <c r="B10" s="423" t="s">
        <v>505</v>
      </c>
      <c r="C10" s="423"/>
      <c r="D10" s="423"/>
      <c r="E10" s="423"/>
      <c r="F10" s="423"/>
      <c r="G10" s="82"/>
    </row>
    <row r="11" spans="1:7" ht="22.5" x14ac:dyDescent="0.45">
      <c r="A11" s="278" t="s">
        <v>40</v>
      </c>
      <c r="B11" s="419">
        <v>43609</v>
      </c>
      <c r="C11" s="419"/>
      <c r="D11" s="419"/>
      <c r="E11" s="419"/>
      <c r="F11" s="419"/>
      <c r="G11" s="82"/>
    </row>
    <row r="12" spans="1:7" ht="22.5" x14ac:dyDescent="0.45">
      <c r="A12" s="278" t="s">
        <v>200</v>
      </c>
      <c r="B12" s="424">
        <f>D730</f>
        <v>0.84536082474226804</v>
      </c>
      <c r="C12" s="424"/>
      <c r="D12" s="424"/>
      <c r="E12" s="424"/>
      <c r="F12" s="424"/>
      <c r="G12" s="82"/>
    </row>
    <row r="13" spans="1:7" ht="22.5" x14ac:dyDescent="0.45">
      <c r="A13" s="81"/>
      <c r="B13" s="79"/>
      <c r="C13" s="79"/>
      <c r="D13" s="420"/>
      <c r="E13" s="420"/>
      <c r="F13" s="420"/>
      <c r="G13" s="42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43609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102" customHeight="1" x14ac:dyDescent="0.4">
      <c r="A41" s="88" t="s">
        <v>312</v>
      </c>
      <c r="B41" s="89">
        <v>1</v>
      </c>
      <c r="C41" s="89"/>
      <c r="D41" s="90" t="s">
        <v>476</v>
      </c>
      <c r="E41" s="90" t="s">
        <v>477</v>
      </c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1</v>
      </c>
      <c r="C43" s="89"/>
      <c r="D43" s="271">
        <v>0.5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24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0.92307692307692313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32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0.94117647058823528</v>
      </c>
      <c r="E48" s="79"/>
      <c r="F48" s="83"/>
      <c r="G48" s="83"/>
    </row>
    <row r="49" spans="1:7" ht="21" x14ac:dyDescent="0.3">
      <c r="A49" s="352"/>
      <c r="B49" s="352"/>
      <c r="C49" s="352"/>
      <c r="D49" s="352"/>
      <c r="E49" s="352"/>
      <c r="F49" s="352"/>
      <c r="G49" s="35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43609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0"/>
      <c r="B64" s="351"/>
      <c r="C64" s="351"/>
      <c r="D64" s="351"/>
      <c r="E64" s="351"/>
      <c r="F64" s="351"/>
      <c r="G64" s="351"/>
    </row>
    <row r="65" spans="1:7" ht="43.5" customHeight="1" x14ac:dyDescent="0.4">
      <c r="A65" s="429" t="s">
        <v>350</v>
      </c>
      <c r="B65" s="429"/>
      <c r="C65" s="429"/>
      <c r="D65" s="429"/>
      <c r="E65" s="429"/>
      <c r="F65" s="42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9"/>
      <c r="B83" s="359"/>
      <c r="C83" s="359"/>
      <c r="D83" s="359"/>
      <c r="E83" s="359"/>
      <c r="F83" s="359"/>
      <c r="G83" s="359"/>
    </row>
    <row r="84" spans="1:7" ht="45" customHeight="1" x14ac:dyDescent="0.45">
      <c r="A84" s="430" t="s">
        <v>351</v>
      </c>
      <c r="B84" s="430"/>
      <c r="C84" s="430"/>
      <c r="D84" s="430"/>
      <c r="E84" s="430"/>
      <c r="F84" s="43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5"/>
      <c r="B103" s="353"/>
      <c r="C103" s="353"/>
      <c r="D103" s="353"/>
      <c r="E103" s="353"/>
      <c r="F103" s="360"/>
      <c r="G103" s="83"/>
    </row>
    <row r="104" spans="1:7" ht="46.5" customHeight="1" x14ac:dyDescent="0.4">
      <c r="A104" s="429" t="s">
        <v>352</v>
      </c>
      <c r="B104" s="429"/>
      <c r="C104" s="429"/>
      <c r="D104" s="429"/>
      <c r="E104" s="429"/>
      <c r="F104" s="42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5"/>
      <c r="B111" s="353"/>
      <c r="C111" s="353"/>
      <c r="D111" s="353"/>
      <c r="E111" s="353"/>
      <c r="F111" s="360"/>
      <c r="G111" s="83"/>
    </row>
    <row r="112" spans="1:7" ht="39.75" customHeight="1" x14ac:dyDescent="0.4">
      <c r="A112" s="429" t="s">
        <v>390</v>
      </c>
      <c r="B112" s="429"/>
      <c r="C112" s="429"/>
      <c r="D112" s="429"/>
      <c r="E112" s="429"/>
      <c r="F112" s="42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3"/>
      <c r="B120" s="353"/>
      <c r="C120" s="353"/>
      <c r="D120" s="353"/>
      <c r="E120" s="353"/>
      <c r="F120" s="353"/>
      <c r="G120" s="83"/>
    </row>
    <row r="121" spans="1:7" ht="22.5" x14ac:dyDescent="0.4">
      <c r="A121" s="429" t="s">
        <v>310</v>
      </c>
      <c r="B121" s="429"/>
      <c r="C121" s="429"/>
      <c r="D121" s="429"/>
      <c r="E121" s="429"/>
      <c r="F121" s="42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4"/>
      <c r="B132" s="354"/>
      <c r="C132" s="354"/>
      <c r="D132" s="354"/>
      <c r="E132" s="354"/>
      <c r="F132" s="354"/>
      <c r="G132" s="83"/>
    </row>
    <row r="133" spans="1:16384" ht="22.5" customHeight="1" x14ac:dyDescent="0.4">
      <c r="A133" s="431" t="s">
        <v>424</v>
      </c>
      <c r="B133" s="431"/>
      <c r="C133" s="431"/>
      <c r="D133" s="431"/>
      <c r="E133" s="431"/>
      <c r="F133" s="431"/>
      <c r="G133" s="83"/>
    </row>
    <row r="134" spans="1:16384" ht="22.5" customHeight="1" x14ac:dyDescent="0.4">
      <c r="A134" s="432"/>
      <c r="B134" s="432"/>
      <c r="C134" s="432"/>
      <c r="D134" s="432"/>
      <c r="E134" s="432"/>
      <c r="F134" s="432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3" t="s">
        <v>461</v>
      </c>
      <c r="B139" s="433"/>
      <c r="C139" s="433"/>
      <c r="D139" s="433"/>
      <c r="E139" s="433"/>
      <c r="F139" s="43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2" t="s">
        <v>349</v>
      </c>
      <c r="B147" s="392"/>
      <c r="C147" s="392"/>
      <c r="D147" s="392"/>
      <c r="E147" s="392"/>
      <c r="F147" s="39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5"/>
      <c r="B165" s="353"/>
      <c r="C165" s="353"/>
      <c r="D165" s="353"/>
      <c r="E165" s="353"/>
      <c r="F165" s="353"/>
      <c r="G165" s="83"/>
    </row>
    <row r="166" spans="1:7" ht="32.25" customHeight="1" x14ac:dyDescent="0.4">
      <c r="A166" s="433" t="s">
        <v>462</v>
      </c>
      <c r="B166" s="433"/>
      <c r="C166" s="433"/>
      <c r="D166" s="433"/>
      <c r="E166" s="433"/>
      <c r="F166" s="43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6"/>
      <c r="B176" s="357"/>
      <c r="C176" s="357"/>
      <c r="D176" s="357"/>
      <c r="E176" s="357"/>
      <c r="F176" s="357"/>
      <c r="G176" s="83"/>
    </row>
    <row r="177" spans="1:7" ht="32.25" customHeight="1" x14ac:dyDescent="0.4">
      <c r="A177" s="433" t="s">
        <v>310</v>
      </c>
      <c r="B177" s="433"/>
      <c r="C177" s="433"/>
      <c r="D177" s="433"/>
      <c r="E177" s="433"/>
      <c r="F177" s="43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/>
      <c r="F185" s="178"/>
      <c r="G185" s="83"/>
    </row>
    <row r="186" spans="1:7" ht="22.5" x14ac:dyDescent="0.4">
      <c r="A186" s="301" t="s">
        <v>438</v>
      </c>
      <c r="B186" s="393"/>
      <c r="C186" s="39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8"/>
      <c r="B188" s="358"/>
      <c r="C188" s="358"/>
      <c r="D188" s="358"/>
      <c r="E188" s="358"/>
      <c r="F188" s="35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43609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9" t="s">
        <v>34</v>
      </c>
      <c r="B203" s="390"/>
      <c r="C203" s="391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2"/>
      <c r="B205" s="352"/>
      <c r="C205" s="352"/>
      <c r="D205" s="352"/>
      <c r="E205" s="352"/>
      <c r="F205" s="35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9" t="s">
        <v>34</v>
      </c>
      <c r="B227" s="390"/>
      <c r="C227" s="391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2"/>
      <c r="B229" s="352"/>
      <c r="C229" s="352"/>
      <c r="D229" s="352"/>
      <c r="E229" s="352"/>
      <c r="F229" s="35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5" t="s">
        <v>310</v>
      </c>
      <c r="B236" s="426"/>
      <c r="C236" s="426"/>
      <c r="D236" s="42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IFERROR(E244/F244,"N.A")</f>
        <v>N.A</v>
      </c>
      <c r="E244" s="103"/>
      <c r="F244" s="90"/>
      <c r="G244" s="83"/>
    </row>
    <row r="245" spans="1:7" ht="21" x14ac:dyDescent="0.4">
      <c r="A245" s="389" t="s">
        <v>34</v>
      </c>
      <c r="B245" s="390"/>
      <c r="C245" s="391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2"/>
      <c r="B250" s="352"/>
      <c r="C250" s="352"/>
      <c r="D250" s="352"/>
      <c r="E250" s="352"/>
      <c r="F250" s="35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43609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9" t="s">
        <v>34</v>
      </c>
      <c r="B265" s="390"/>
      <c r="C265" s="391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2"/>
      <c r="B290" s="382"/>
      <c r="C290" s="382"/>
      <c r="D290" s="382"/>
      <c r="E290" s="382"/>
      <c r="F290" s="382"/>
      <c r="G290" s="83"/>
    </row>
    <row r="291" spans="1:7" ht="31.5" customHeight="1" x14ac:dyDescent="0.4">
      <c r="A291" s="428" t="s">
        <v>310</v>
      </c>
      <c r="B291" s="428"/>
      <c r="C291" s="428"/>
      <c r="D291" s="428"/>
      <c r="E291" s="428"/>
      <c r="F291" s="42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43609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4"/>
      <c r="B357" s="374"/>
      <c r="C357" s="374"/>
      <c r="D357" s="374"/>
      <c r="E357" s="374"/>
      <c r="F357" s="374"/>
      <c r="G357" s="374"/>
    </row>
    <row r="358" spans="1:7" ht="32.25" customHeight="1" x14ac:dyDescent="0.4">
      <c r="A358" s="437" t="s">
        <v>310</v>
      </c>
      <c r="B358" s="437"/>
      <c r="C358" s="437"/>
      <c r="D358" s="437"/>
      <c r="E358" s="437"/>
      <c r="F358" s="437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43609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7"/>
      <c r="B415" s="359"/>
      <c r="C415" s="359"/>
      <c r="D415" s="359"/>
      <c r="E415" s="359"/>
      <c r="F415" s="359"/>
      <c r="G415" s="359"/>
    </row>
    <row r="416" spans="1:7" ht="24.75" x14ac:dyDescent="0.4">
      <c r="A416" s="436" t="s">
        <v>319</v>
      </c>
      <c r="B416" s="436"/>
      <c r="C416" s="436"/>
      <c r="D416" s="436"/>
      <c r="E416" s="436"/>
      <c r="F416" s="43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43609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6" t="s">
        <v>310</v>
      </c>
      <c r="B464" s="436"/>
      <c r="C464" s="436"/>
      <c r="D464" s="436"/>
      <c r="E464" s="436"/>
      <c r="F464" s="436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0" t="s">
        <v>425</v>
      </c>
      <c r="B478" s="440"/>
      <c r="C478" s="440"/>
      <c r="D478" s="440"/>
      <c r="E478" s="440"/>
      <c r="F478" s="440"/>
      <c r="G478" s="83"/>
    </row>
    <row r="479" spans="1:7" ht="21" customHeight="1" x14ac:dyDescent="0.4">
      <c r="A479" s="162">
        <f>B11</f>
        <v>43609</v>
      </c>
      <c r="F479" s="2"/>
      <c r="G479" s="83"/>
    </row>
    <row r="480" spans="1:7" ht="21" x14ac:dyDescent="0.4">
      <c r="A480" s="410" t="s">
        <v>28</v>
      </c>
      <c r="B480" s="411" t="s">
        <v>29</v>
      </c>
      <c r="C480" s="411"/>
      <c r="D480" s="411" t="s">
        <v>42</v>
      </c>
      <c r="E480" s="403" t="s">
        <v>266</v>
      </c>
      <c r="F480" s="403" t="s">
        <v>301</v>
      </c>
      <c r="G480" s="83"/>
    </row>
    <row r="481" spans="1:7" ht="21" x14ac:dyDescent="0.4">
      <c r="A481" s="410"/>
      <c r="B481" s="291" t="s">
        <v>32</v>
      </c>
      <c r="C481" s="291" t="s">
        <v>31</v>
      </c>
      <c r="D481" s="411"/>
      <c r="E481" s="403"/>
      <c r="F481" s="40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8" t="s">
        <v>52</v>
      </c>
      <c r="B483" s="418"/>
      <c r="C483" s="418"/>
      <c r="D483" s="418"/>
      <c r="E483" s="418"/>
      <c r="F483" s="418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1" t="s">
        <v>463</v>
      </c>
      <c r="B491" s="402"/>
      <c r="C491" s="402"/>
      <c r="D491" s="402"/>
      <c r="E491" s="402"/>
      <c r="F491" s="40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2" t="s">
        <v>23</v>
      </c>
      <c r="B505" s="413"/>
      <c r="C505" s="413"/>
      <c r="D505" s="413"/>
      <c r="E505" s="413"/>
      <c r="F505" s="41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409"/>
      <c r="C518" s="409"/>
      <c r="D518" s="409"/>
      <c r="E518" s="409"/>
      <c r="F518" s="40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1" t="s">
        <v>97</v>
      </c>
      <c r="B530" s="441"/>
      <c r="C530" s="441"/>
      <c r="D530" s="441"/>
      <c r="E530" s="441"/>
      <c r="F530" s="441"/>
      <c r="G530" s="83"/>
    </row>
    <row r="531" spans="1:7" ht="22.5" customHeight="1" x14ac:dyDescent="0.4">
      <c r="A531" s="162">
        <f>B11</f>
        <v>43609</v>
      </c>
      <c r="B531" s="83"/>
      <c r="C531" s="83"/>
      <c r="D531" s="95"/>
      <c r="E531" s="95"/>
      <c r="F531" s="95"/>
      <c r="G531" s="83"/>
    </row>
    <row r="532" spans="1:7" ht="21" x14ac:dyDescent="0.4">
      <c r="A532" s="415" t="s">
        <v>28</v>
      </c>
      <c r="B532" s="388" t="s">
        <v>29</v>
      </c>
      <c r="C532" s="417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416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8"/>
      <c r="D535" s="438"/>
      <c r="E535" s="438"/>
      <c r="F535" s="43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9" t="s">
        <v>34</v>
      </c>
      <c r="B542" s="390"/>
      <c r="C542" s="391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9" t="s">
        <v>33</v>
      </c>
      <c r="B543" s="390"/>
      <c r="C543" s="391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2"/>
      <c r="B544" s="352"/>
      <c r="C544" s="352"/>
      <c r="D544" s="352"/>
      <c r="E544" s="352"/>
      <c r="F544" s="35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8"/>
      <c r="B556" s="374"/>
      <c r="C556" s="374"/>
      <c r="D556" s="374"/>
      <c r="E556" s="374"/>
      <c r="F556" s="374"/>
      <c r="G556" s="374"/>
    </row>
    <row r="557" spans="1:7" ht="35.25" customHeight="1" x14ac:dyDescent="0.4">
      <c r="A557" s="246" t="s">
        <v>310</v>
      </c>
      <c r="B557" s="222"/>
      <c r="C557" s="372"/>
      <c r="D557" s="372"/>
      <c r="E557" s="372"/>
      <c r="F557" s="37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/>
      <c r="F565" s="90"/>
      <c r="G565" s="83"/>
    </row>
    <row r="566" spans="1:7" ht="21" x14ac:dyDescent="0.4">
      <c r="A566" s="367" t="s">
        <v>34</v>
      </c>
      <c r="B566" s="367"/>
      <c r="C566" s="368"/>
      <c r="D566" s="296">
        <f>SUM(B558:C565,B546:C555)</f>
        <v>0</v>
      </c>
      <c r="E566" s="79"/>
      <c r="F566" s="83"/>
      <c r="G566" s="83"/>
    </row>
    <row r="567" spans="1:7" ht="21" x14ac:dyDescent="0.4">
      <c r="A567" s="367" t="s">
        <v>33</v>
      </c>
      <c r="B567" s="367"/>
      <c r="C567" s="36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2"/>
      <c r="B572" s="352"/>
      <c r="C572" s="352"/>
      <c r="D572" s="352"/>
      <c r="E572" s="352"/>
      <c r="F572" s="352"/>
      <c r="G572" s="83"/>
    </row>
    <row r="573" spans="1:7" ht="22.5" x14ac:dyDescent="0.45">
      <c r="A573" s="375" t="s">
        <v>19</v>
      </c>
      <c r="B573" s="375"/>
      <c r="C573" s="375"/>
      <c r="D573" s="375"/>
      <c r="E573" s="375"/>
      <c r="F573" s="375"/>
      <c r="G573" s="83"/>
    </row>
    <row r="574" spans="1:7" ht="22.5" x14ac:dyDescent="0.4">
      <c r="A574" s="169">
        <f>B11</f>
        <v>43609</v>
      </c>
      <c r="B574" s="83"/>
      <c r="C574" s="83"/>
      <c r="D574" s="238"/>
      <c r="E574" s="238"/>
      <c r="F574" s="238"/>
      <c r="G574" s="83"/>
    </row>
    <row r="575" spans="1:7" ht="21" x14ac:dyDescent="0.4">
      <c r="A575" s="410" t="s">
        <v>28</v>
      </c>
      <c r="B575" s="411" t="s">
        <v>29</v>
      </c>
      <c r="C575" s="411"/>
      <c r="D575" s="411" t="s">
        <v>42</v>
      </c>
      <c r="E575" s="403" t="s">
        <v>266</v>
      </c>
      <c r="F575" s="403" t="s">
        <v>301</v>
      </c>
      <c r="G575" s="83"/>
    </row>
    <row r="576" spans="1:7" ht="21" x14ac:dyDescent="0.4">
      <c r="A576" s="410"/>
      <c r="B576" s="291" t="s">
        <v>32</v>
      </c>
      <c r="C576" s="291" t="s">
        <v>31</v>
      </c>
      <c r="D576" s="411"/>
      <c r="E576" s="403"/>
      <c r="F576" s="40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5" t="s">
        <v>10</v>
      </c>
      <c r="B578" s="396"/>
      <c r="C578" s="396"/>
      <c r="D578" s="396"/>
      <c r="E578" s="396"/>
      <c r="F578" s="397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367" t="s">
        <v>34</v>
      </c>
      <c r="B588" s="367"/>
      <c r="C588" s="368"/>
      <c r="D588" s="296">
        <f>SUM(B579:C587)</f>
        <v>18</v>
      </c>
      <c r="E588" s="79"/>
      <c r="F588" s="83"/>
      <c r="G588" s="83"/>
    </row>
    <row r="589" spans="1:7" ht="21" x14ac:dyDescent="0.4">
      <c r="A589" s="367" t="s">
        <v>33</v>
      </c>
      <c r="B589" s="367"/>
      <c r="C589" s="367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8" t="s">
        <v>23</v>
      </c>
      <c r="B591" s="399"/>
      <c r="C591" s="399"/>
      <c r="D591" s="399"/>
      <c r="E591" s="399"/>
      <c r="F591" s="400"/>
      <c r="G591" s="83"/>
    </row>
    <row r="592" spans="1:7" ht="42" x14ac:dyDescent="0.4">
      <c r="A592" s="88" t="s">
        <v>87</v>
      </c>
      <c r="B592" s="89">
        <v>1</v>
      </c>
      <c r="C592" s="89"/>
      <c r="D592" s="90" t="s">
        <v>478</v>
      </c>
      <c r="E592" s="90" t="s">
        <v>479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4" t="s">
        <v>383</v>
      </c>
      <c r="B598" s="435"/>
      <c r="C598" s="435"/>
      <c r="D598" s="435"/>
      <c r="E598" s="435"/>
      <c r="F598" s="435"/>
      <c r="G598" s="435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105" x14ac:dyDescent="0.4">
      <c r="A602" s="106" t="s">
        <v>376</v>
      </c>
      <c r="B602" s="89">
        <v>0</v>
      </c>
      <c r="C602" s="89"/>
      <c r="D602" s="337" t="s">
        <v>480</v>
      </c>
      <c r="E602" s="338" t="s">
        <v>483</v>
      </c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133.5" customHeight="1" x14ac:dyDescent="0.4">
      <c r="A604" s="92" t="s">
        <v>406</v>
      </c>
      <c r="B604" s="89">
        <v>0</v>
      </c>
      <c r="C604" s="89"/>
      <c r="D604" s="339" t="s">
        <v>481</v>
      </c>
      <c r="E604" s="130" t="s">
        <v>482</v>
      </c>
      <c r="F604" s="90"/>
      <c r="G604" s="83"/>
    </row>
    <row r="605" spans="1:7" ht="83.25" customHeight="1" x14ac:dyDescent="0.4">
      <c r="A605" s="109" t="s">
        <v>447</v>
      </c>
      <c r="B605" s="89">
        <v>1</v>
      </c>
      <c r="C605" s="89"/>
      <c r="D605" s="271">
        <v>0.66700000000000004</v>
      </c>
      <c r="E605" s="91"/>
      <c r="F605" s="90"/>
      <c r="G605" s="83"/>
    </row>
    <row r="606" spans="1:7" ht="21" x14ac:dyDescent="0.4">
      <c r="A606" s="367" t="s">
        <v>34</v>
      </c>
      <c r="B606" s="367"/>
      <c r="C606" s="368"/>
      <c r="D606" s="296">
        <f>SUM(B592:C605)</f>
        <v>18</v>
      </c>
      <c r="E606" s="79"/>
      <c r="F606" s="83"/>
      <c r="G606" s="83"/>
    </row>
    <row r="607" spans="1:7" ht="21" x14ac:dyDescent="0.4">
      <c r="A607" s="367" t="s">
        <v>33</v>
      </c>
      <c r="B607" s="367"/>
      <c r="C607" s="367"/>
      <c r="D607" s="295">
        <f>D606/(COUNT(B592:C597,B599:C605)*2)</f>
        <v>0.75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36</v>
      </c>
      <c r="E609" s="203"/>
      <c r="F609" s="203"/>
      <c r="G609" s="83"/>
    </row>
    <row r="610" spans="1:7" ht="22.5" x14ac:dyDescent="0.45">
      <c r="A610" s="369" t="s">
        <v>170</v>
      </c>
      <c r="B610" s="370"/>
      <c r="C610" s="371"/>
      <c r="D610" s="305">
        <f>D609/(COUNT(B579:C587,B592:C605)*2)</f>
        <v>0.8571428571428571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5" t="s">
        <v>8</v>
      </c>
      <c r="B612" s="375"/>
      <c r="C612" s="375"/>
      <c r="D612" s="375"/>
      <c r="E612" s="375"/>
      <c r="F612" s="375"/>
      <c r="G612" s="83"/>
    </row>
    <row r="613" spans="1:7" ht="22.5" x14ac:dyDescent="0.4">
      <c r="A613" s="105">
        <f>B11</f>
        <v>43609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5"/>
      <c r="D617" s="385"/>
      <c r="E617" s="385"/>
      <c r="F617" s="386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84" x14ac:dyDescent="0.4">
      <c r="A624" s="106" t="s">
        <v>203</v>
      </c>
      <c r="B624" s="89">
        <v>0</v>
      </c>
      <c r="C624" s="89"/>
      <c r="D624" s="88" t="s">
        <v>484</v>
      </c>
      <c r="E624" s="90" t="s">
        <v>485</v>
      </c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7" t="s">
        <v>34</v>
      </c>
      <c r="B627" s="367"/>
      <c r="C627" s="367"/>
      <c r="D627" s="296">
        <f>SUM(B618:C626)</f>
        <v>16</v>
      </c>
      <c r="E627" s="381"/>
      <c r="F627" s="382"/>
      <c r="G627" s="83"/>
    </row>
    <row r="628" spans="1:7" ht="21" x14ac:dyDescent="0.4">
      <c r="A628" s="367" t="s">
        <v>33</v>
      </c>
      <c r="B628" s="367"/>
      <c r="C628" s="367"/>
      <c r="D628" s="295">
        <f>D627/(COUNT(B618:C626)*2)</f>
        <v>0.88888888888888884</v>
      </c>
      <c r="E628" s="383"/>
      <c r="F628" s="384"/>
      <c r="G628" s="83"/>
    </row>
    <row r="629" spans="1:7" ht="21" x14ac:dyDescent="0.4">
      <c r="A629" s="104"/>
      <c r="B629" s="83"/>
      <c r="C629" s="380"/>
      <c r="D629" s="380"/>
      <c r="E629" s="380"/>
      <c r="F629" s="38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64.5" customHeight="1" x14ac:dyDescent="0.4">
      <c r="A637" s="138" t="s">
        <v>418</v>
      </c>
      <c r="B637" s="89">
        <v>1</v>
      </c>
      <c r="C637" s="99"/>
      <c r="D637" s="88" t="s">
        <v>486</v>
      </c>
      <c r="E637" s="90" t="s">
        <v>487</v>
      </c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89" t="s">
        <v>34</v>
      </c>
      <c r="B639" s="390"/>
      <c r="C639" s="391"/>
      <c r="D639" s="289">
        <f>SUM(B631:C638)</f>
        <v>15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0.9375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5"/>
      <c r="D642" s="385"/>
      <c r="E642" s="385"/>
      <c r="F642" s="386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89" t="s">
        <v>34</v>
      </c>
      <c r="B650" s="390"/>
      <c r="C650" s="391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377"/>
      <c r="B652" s="377"/>
      <c r="C652" s="377"/>
      <c r="D652" s="377"/>
      <c r="E652" s="377"/>
      <c r="F652" s="377"/>
      <c r="G652" s="377"/>
    </row>
    <row r="653" spans="1:16382" ht="24.75" x14ac:dyDescent="0.4">
      <c r="A653" s="241" t="s">
        <v>26</v>
      </c>
      <c r="B653" s="385"/>
      <c r="C653" s="385"/>
      <c r="D653" s="385"/>
      <c r="E653" s="385"/>
      <c r="F653" s="386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0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47" x14ac:dyDescent="0.4">
      <c r="A659" s="170" t="s">
        <v>325</v>
      </c>
      <c r="B659" s="89">
        <v>0</v>
      </c>
      <c r="C659" s="99">
        <f>IF(B659=0, -10, "0")</f>
        <v>-10</v>
      </c>
      <c r="D659" s="205" t="s">
        <v>509</v>
      </c>
      <c r="E659" s="205" t="s">
        <v>506</v>
      </c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116.25" customHeight="1" x14ac:dyDescent="0.4">
      <c r="A664" s="106" t="s">
        <v>376</v>
      </c>
      <c r="B664" s="89">
        <v>1</v>
      </c>
      <c r="C664" s="89"/>
      <c r="D664" s="111" t="s">
        <v>476</v>
      </c>
      <c r="E664" s="90" t="s">
        <v>488</v>
      </c>
      <c r="F664" s="90"/>
      <c r="G664" s="83"/>
    </row>
    <row r="665" spans="1:7" ht="132" customHeight="1" x14ac:dyDescent="0.4">
      <c r="A665" s="266" t="s">
        <v>317</v>
      </c>
      <c r="B665" s="89">
        <v>1</v>
      </c>
      <c r="C665" s="99" t="str">
        <f>IF(B665=0, -5, "0")</f>
        <v>0</v>
      </c>
      <c r="D665" s="337" t="s">
        <v>489</v>
      </c>
      <c r="E665" s="340" t="s">
        <v>490</v>
      </c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1</v>
      </c>
      <c r="C668" s="89"/>
      <c r="D668" s="271">
        <v>0.2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11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0.39285714285714285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56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0.73684210526315785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5" t="s">
        <v>355</v>
      </c>
      <c r="B676" s="375"/>
      <c r="C676" s="375"/>
      <c r="D676" s="375"/>
      <c r="E676" s="375"/>
      <c r="F676" s="375"/>
      <c r="G676" s="83"/>
    </row>
    <row r="677" spans="1:7" ht="21" x14ac:dyDescent="0.4">
      <c r="A677" s="169">
        <f>B11</f>
        <v>43609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>
        <v>2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>
        <v>2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337" t="s">
        <v>491</v>
      </c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0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28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6" t="s">
        <v>459</v>
      </c>
      <c r="B704" s="376"/>
      <c r="C704" s="376"/>
      <c r="D704" s="376"/>
      <c r="E704" s="376"/>
      <c r="F704" s="376"/>
      <c r="G704" s="184"/>
    </row>
    <row r="705" spans="1:7" ht="21" customHeight="1" x14ac:dyDescent="0.4">
      <c r="A705" s="169">
        <f>B11</f>
        <v>43609</v>
      </c>
      <c r="B705" s="83"/>
      <c r="C705" s="83"/>
      <c r="D705" s="183"/>
      <c r="E705" s="183"/>
      <c r="F705" s="183"/>
      <c r="G705" s="184"/>
    </row>
    <row r="706" spans="1:7" ht="21" x14ac:dyDescent="0.4">
      <c r="A706" s="387" t="s">
        <v>28</v>
      </c>
      <c r="B706" s="388" t="s">
        <v>29</v>
      </c>
      <c r="C706" s="388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4" t="s">
        <v>305</v>
      </c>
      <c r="B709" s="365"/>
      <c r="C709" s="365"/>
      <c r="D709" s="365"/>
      <c r="E709" s="365"/>
      <c r="F709" s="366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84" x14ac:dyDescent="0.4">
      <c r="A711" s="109" t="s">
        <v>316</v>
      </c>
      <c r="B711" s="185">
        <v>0</v>
      </c>
      <c r="C711" s="185"/>
      <c r="D711" s="135" t="s">
        <v>480</v>
      </c>
      <c r="E711" s="135" t="s">
        <v>492</v>
      </c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8"/>
      <c r="C715" s="379"/>
      <c r="D715" s="289">
        <f>SUM(B710:C714)</f>
        <v>8</v>
      </c>
      <c r="E715" s="79"/>
      <c r="F715" s="83"/>
      <c r="G715" s="83"/>
    </row>
    <row r="716" spans="1:7" ht="21" x14ac:dyDescent="0.4">
      <c r="A716" s="284" t="s">
        <v>33</v>
      </c>
      <c r="B716" s="378"/>
      <c r="C716" s="379"/>
      <c r="D716" s="298">
        <f>D715/(COUNT(B710:C714)*2)</f>
        <v>0.8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4" t="s">
        <v>306</v>
      </c>
      <c r="B718" s="365"/>
      <c r="C718" s="365"/>
      <c r="D718" s="365"/>
      <c r="E718" s="365"/>
      <c r="F718" s="366"/>
      <c r="G718" s="83"/>
    </row>
    <row r="719" spans="1:7" ht="21" x14ac:dyDescent="0.4">
      <c r="A719" s="186" t="s">
        <v>3</v>
      </c>
      <c r="B719" s="185">
        <v>2</v>
      </c>
      <c r="C719" s="185"/>
      <c r="D719" s="135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135" t="s">
        <v>493</v>
      </c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4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12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0.8571428571428571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0.6734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164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0.84536082474226804</v>
      </c>
      <c r="E730" s="3"/>
      <c r="F730" s="3"/>
    </row>
  </sheetData>
  <sheetProtection algorithmName="SHA-512" hashValue="DBbhEw23SZYZtR/ZltbhB+nSBdyWIMPKD9UpT9D1xQI0pOKAZVUcWpAVgyWbySIqGPBQRyxf7nuafEsYMBgcpA==" saltValue="hT1JWFkPSOE09iRqxlbsYQ==" spinCount="100000" sheet="1" objects="1" scenarios="1" formatCells="0" formatColumns="0" formatRows="0"/>
  <mergeCells count="157"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9" sqref="D1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2"/>
      <c r="E1" s="462"/>
      <c r="F1" s="462"/>
      <c r="G1" s="46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3" t="s">
        <v>46</v>
      </c>
      <c r="B6" s="463"/>
      <c r="C6" s="463"/>
      <c r="D6" s="463"/>
      <c r="E6" s="463"/>
      <c r="F6" s="463"/>
      <c r="G6" s="66"/>
    </row>
    <row r="7" spans="1:7" s="2" customFormat="1" ht="21.75" customHeight="1" x14ac:dyDescent="0.45">
      <c r="A7" s="464" t="str">
        <f>'Page de garde'!D18</f>
        <v>KELIBIA</v>
      </c>
      <c r="B7" s="464"/>
      <c r="C7" s="464"/>
      <c r="D7" s="464"/>
      <c r="E7" s="464"/>
      <c r="F7" s="464"/>
      <c r="G7" s="66"/>
    </row>
    <row r="8" spans="1:7" s="2" customFormat="1" ht="24" x14ac:dyDescent="0.45">
      <c r="A8" s="329" t="s">
        <v>39</v>
      </c>
      <c r="B8" s="465" t="str">
        <f>'A1 Exploitation'!B9:F9</f>
        <v>M Souheil DRAOUI et Mme Imen SLITI</v>
      </c>
      <c r="C8" s="465"/>
      <c r="D8" s="465"/>
      <c r="E8" s="465"/>
      <c r="F8" s="465"/>
      <c r="G8" s="66"/>
    </row>
    <row r="9" spans="1:7" s="2" customFormat="1" ht="24" x14ac:dyDescent="0.45">
      <c r="A9" s="330" t="s">
        <v>41</v>
      </c>
      <c r="B9" s="466" t="str">
        <f>'A1 Exploitation'!B10:F10</f>
        <v>Directeur magasin et Gestionnaire de stock</v>
      </c>
      <c r="C9" s="466"/>
      <c r="D9" s="466"/>
      <c r="E9" s="466"/>
      <c r="F9" s="466"/>
      <c r="G9" s="66"/>
    </row>
    <row r="10" spans="1:7" s="2" customFormat="1" ht="24" x14ac:dyDescent="0.45">
      <c r="A10" s="329" t="s">
        <v>40</v>
      </c>
      <c r="B10" s="461">
        <f>'A1 Exploitation'!B11:F11</f>
        <v>43609</v>
      </c>
      <c r="C10" s="461"/>
      <c r="D10" s="461"/>
      <c r="E10" s="461"/>
      <c r="F10" s="461"/>
      <c r="G10" s="66"/>
    </row>
    <row r="11" spans="1:7" s="2" customFormat="1" ht="24" x14ac:dyDescent="0.45">
      <c r="A11" s="329" t="s">
        <v>250</v>
      </c>
      <c r="B11" s="458">
        <f>D199</f>
        <v>0.66666666666666663</v>
      </c>
      <c r="C11" s="458"/>
      <c r="D11" s="458"/>
      <c r="E11" s="458"/>
      <c r="F11" s="458"/>
      <c r="G11" s="66"/>
    </row>
    <row r="12" spans="1:7" s="2" customFormat="1" ht="22.5" x14ac:dyDescent="0.45">
      <c r="A12" s="1"/>
      <c r="D12" s="420"/>
      <c r="E12" s="420"/>
      <c r="F12" s="420"/>
      <c r="G12" s="420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160</v>
      </c>
      <c r="F13" s="460" t="s">
        <v>161</v>
      </c>
    </row>
    <row r="14" spans="1:7" s="2" customFormat="1" ht="12.75" customHeight="1" x14ac:dyDescent="0.3">
      <c r="A14" s="459"/>
      <c r="B14" s="336" t="s">
        <v>32</v>
      </c>
      <c r="C14" s="336" t="s">
        <v>31</v>
      </c>
      <c r="D14" s="460"/>
      <c r="E14" s="460"/>
      <c r="F14" s="460"/>
      <c r="G14" s="65"/>
    </row>
    <row r="15" spans="1:7" x14ac:dyDescent="0.3">
      <c r="A15" s="449"/>
      <c r="B15" s="450"/>
      <c r="C15" s="450"/>
      <c r="D15" s="450"/>
      <c r="E15" s="450"/>
      <c r="F15" s="450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55" t="s">
        <v>34</v>
      </c>
      <c r="B22" s="451"/>
      <c r="C22" s="452"/>
      <c r="D22" s="334">
        <f>SUM(B17:C21)</f>
        <v>8</v>
      </c>
    </row>
    <row r="23" spans="1:7" x14ac:dyDescent="0.3">
      <c r="A23" s="442" t="s">
        <v>251</v>
      </c>
      <c r="B23" s="443"/>
      <c r="C23" s="444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47" t="s">
        <v>4</v>
      </c>
      <c r="B25" s="448"/>
      <c r="C25" s="448"/>
      <c r="D25" s="448"/>
      <c r="E25" s="448"/>
      <c r="F25" s="44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2" t="s">
        <v>34</v>
      </c>
      <c r="B33" s="443"/>
      <c r="C33" s="444"/>
      <c r="D33" s="331">
        <f>SUM(B26:C32)</f>
        <v>0</v>
      </c>
    </row>
    <row r="34" spans="1:6" x14ac:dyDescent="0.3">
      <c r="A34" s="442" t="s">
        <v>251</v>
      </c>
      <c r="B34" s="443"/>
      <c r="C34" s="44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7" t="s">
        <v>180</v>
      </c>
      <c r="B36" s="448"/>
      <c r="C36" s="448"/>
      <c r="D36" s="448"/>
      <c r="E36" s="448"/>
      <c r="F36" s="44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2" t="s">
        <v>34</v>
      </c>
      <c r="B42" s="443"/>
      <c r="C42" s="444"/>
      <c r="D42" s="331">
        <f>SUM(B37:C41)</f>
        <v>0</v>
      </c>
    </row>
    <row r="43" spans="1:6" x14ac:dyDescent="0.3">
      <c r="A43" s="442" t="s">
        <v>251</v>
      </c>
      <c r="B43" s="443"/>
      <c r="C43" s="44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6" t="s">
        <v>19</v>
      </c>
      <c r="B45" s="457"/>
      <c r="C45" s="457"/>
      <c r="D45" s="457"/>
      <c r="E45" s="457"/>
      <c r="F45" s="457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2" t="s">
        <v>34</v>
      </c>
      <c r="B52" s="443"/>
      <c r="C52" s="444"/>
      <c r="D52" s="331">
        <f>SUM(B46:C51)</f>
        <v>10</v>
      </c>
    </row>
    <row r="53" spans="1:6" x14ac:dyDescent="0.3">
      <c r="A53" s="442" t="s">
        <v>251</v>
      </c>
      <c r="B53" s="443"/>
      <c r="C53" s="444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47" t="s">
        <v>8</v>
      </c>
      <c r="B55" s="448"/>
      <c r="C55" s="448"/>
      <c r="D55" s="448"/>
      <c r="E55" s="448"/>
      <c r="F55" s="448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49.5" x14ac:dyDescent="0.3">
      <c r="A58" s="5" t="s">
        <v>205</v>
      </c>
      <c r="B58" s="42">
        <v>1</v>
      </c>
      <c r="C58" s="42"/>
      <c r="D58" s="43" t="s">
        <v>507</v>
      </c>
      <c r="E58" s="43" t="s">
        <v>498</v>
      </c>
      <c r="F58" s="42"/>
    </row>
    <row r="59" spans="1:6" ht="53.25" customHeight="1" x14ac:dyDescent="0.3">
      <c r="A59" s="5" t="s">
        <v>79</v>
      </c>
      <c r="B59" s="42">
        <v>1</v>
      </c>
      <c r="C59" s="42"/>
      <c r="D59" s="341" t="s">
        <v>494</v>
      </c>
      <c r="E59" s="42" t="s">
        <v>495</v>
      </c>
      <c r="F59" s="42"/>
    </row>
    <row r="60" spans="1:6" ht="50.25" x14ac:dyDescent="0.35">
      <c r="A60" s="15" t="s">
        <v>182</v>
      </c>
      <c r="B60" s="42">
        <v>0</v>
      </c>
      <c r="C60" s="4">
        <f>IF(B60=0, -5, "0")</f>
        <v>-5</v>
      </c>
      <c r="D60" s="43" t="s">
        <v>497</v>
      </c>
      <c r="E60" s="42" t="s">
        <v>498</v>
      </c>
      <c r="F60" s="42"/>
    </row>
    <row r="61" spans="1:6" ht="55.5" customHeight="1" x14ac:dyDescent="0.35">
      <c r="A61" s="14" t="s">
        <v>253</v>
      </c>
      <c r="B61" s="42">
        <v>0</v>
      </c>
      <c r="C61" s="4">
        <f>IF(B61=0, -5, "0")</f>
        <v>-5</v>
      </c>
      <c r="D61" s="43" t="s">
        <v>496</v>
      </c>
      <c r="E61" s="43" t="s">
        <v>499</v>
      </c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42" t="s">
        <v>34</v>
      </c>
      <c r="B63" s="443"/>
      <c r="C63" s="444"/>
      <c r="D63" s="331">
        <f>SUM(B56:C62)</f>
        <v>-2</v>
      </c>
    </row>
    <row r="64" spans="1:6" x14ac:dyDescent="0.3">
      <c r="A64" s="442" t="s">
        <v>251</v>
      </c>
      <c r="B64" s="443"/>
      <c r="C64" s="444"/>
      <c r="D64" s="332">
        <f>D63/(COUNT(B56:C62)*2)</f>
        <v>-0.1111111111111111</v>
      </c>
    </row>
    <row r="65" spans="1:6" x14ac:dyDescent="0.3">
      <c r="A65" s="8"/>
      <c r="B65" s="9"/>
      <c r="C65" s="9"/>
      <c r="D65" s="10"/>
    </row>
    <row r="66" spans="1:6" ht="19.5" x14ac:dyDescent="0.4">
      <c r="A66" s="447" t="s">
        <v>111</v>
      </c>
      <c r="B66" s="448"/>
      <c r="C66" s="448"/>
      <c r="D66" s="448"/>
      <c r="E66" s="448"/>
      <c r="F66" s="44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2" t="s">
        <v>34</v>
      </c>
      <c r="B84" s="443"/>
      <c r="C84" s="444"/>
      <c r="D84" s="331">
        <f>SUM(B67:C83)</f>
        <v>0</v>
      </c>
    </row>
    <row r="85" spans="1:6" x14ac:dyDescent="0.3">
      <c r="A85" s="442" t="s">
        <v>251</v>
      </c>
      <c r="B85" s="443"/>
      <c r="C85" s="44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7" t="s">
        <v>172</v>
      </c>
      <c r="B87" s="448"/>
      <c r="C87" s="448"/>
      <c r="D87" s="448"/>
      <c r="E87" s="448"/>
      <c r="F87" s="44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2" t="s">
        <v>34</v>
      </c>
      <c r="B102" s="443"/>
      <c r="C102" s="444"/>
      <c r="D102" s="331">
        <f>SUM(B88:C101)</f>
        <v>0</v>
      </c>
    </row>
    <row r="103" spans="1:6" x14ac:dyDescent="0.3">
      <c r="A103" s="442" t="s">
        <v>251</v>
      </c>
      <c r="B103" s="443"/>
      <c r="C103" s="44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7" t="s">
        <v>173</v>
      </c>
      <c r="B106" s="448"/>
      <c r="C106" s="448"/>
      <c r="D106" s="448"/>
      <c r="E106" s="448"/>
      <c r="F106" s="44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2" t="s">
        <v>34</v>
      </c>
      <c r="B118" s="443"/>
      <c r="C118" s="444"/>
      <c r="D118" s="331">
        <f>SUM(B107:C117)</f>
        <v>0</v>
      </c>
    </row>
    <row r="119" spans="1:6" x14ac:dyDescent="0.3">
      <c r="A119" s="442" t="s">
        <v>251</v>
      </c>
      <c r="B119" s="443"/>
      <c r="C119" s="44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7" t="s">
        <v>156</v>
      </c>
      <c r="B121" s="448"/>
      <c r="C121" s="448"/>
      <c r="D121" s="448"/>
      <c r="E121" s="448"/>
      <c r="F121" s="44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2" t="s">
        <v>34</v>
      </c>
      <c r="B133" s="443"/>
      <c r="C133" s="444"/>
      <c r="D133" s="331">
        <f>SUM(B122:C132)</f>
        <v>0</v>
      </c>
    </row>
    <row r="134" spans="1:6" x14ac:dyDescent="0.3">
      <c r="A134" s="442" t="s">
        <v>251</v>
      </c>
      <c r="B134" s="443"/>
      <c r="C134" s="44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7" t="s">
        <v>61</v>
      </c>
      <c r="B136" s="448"/>
      <c r="C136" s="448"/>
      <c r="D136" s="448"/>
      <c r="E136" s="448"/>
      <c r="F136" s="44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2" t="s">
        <v>34</v>
      </c>
      <c r="B149" s="443"/>
      <c r="C149" s="444"/>
      <c r="D149" s="331">
        <f>SUM(B137:C148)</f>
        <v>0</v>
      </c>
    </row>
    <row r="150" spans="1:6" x14ac:dyDescent="0.3">
      <c r="A150" s="442" t="s">
        <v>251</v>
      </c>
      <c r="B150" s="443"/>
      <c r="C150" s="44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7" t="s">
        <v>178</v>
      </c>
      <c r="B152" s="448"/>
      <c r="C152" s="448"/>
      <c r="D152" s="448"/>
      <c r="E152" s="448"/>
      <c r="F152" s="448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33.75" x14ac:dyDescent="0.35">
      <c r="A155" s="14" t="s">
        <v>262</v>
      </c>
      <c r="B155" s="42">
        <v>1</v>
      </c>
      <c r="C155" s="4" t="str">
        <f>IF(B155=0, -5, "0")</f>
        <v>0</v>
      </c>
      <c r="D155" s="43" t="s">
        <v>500</v>
      </c>
      <c r="E155" s="42" t="s">
        <v>498</v>
      </c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ht="49.5" x14ac:dyDescent="0.3">
      <c r="A159" s="29" t="s">
        <v>275</v>
      </c>
      <c r="B159" s="42">
        <v>1</v>
      </c>
      <c r="C159" s="42"/>
      <c r="D159" s="43" t="s">
        <v>501</v>
      </c>
      <c r="E159" s="43" t="s">
        <v>502</v>
      </c>
      <c r="F159" s="42"/>
    </row>
    <row r="160" spans="1:6" x14ac:dyDescent="0.3">
      <c r="A160" s="29" t="s">
        <v>137</v>
      </c>
      <c r="B160" s="42" t="s">
        <v>30</v>
      </c>
      <c r="C160" s="42"/>
      <c r="D160" s="43"/>
      <c r="E160" s="43"/>
      <c r="F160" s="42"/>
    </row>
    <row r="161" spans="1:6" x14ac:dyDescent="0.3">
      <c r="A161" s="442" t="s">
        <v>34</v>
      </c>
      <c r="B161" s="451"/>
      <c r="C161" s="452"/>
      <c r="D161" s="334">
        <f>SUM(B153:C160)</f>
        <v>12</v>
      </c>
    </row>
    <row r="162" spans="1:6" x14ac:dyDescent="0.3">
      <c r="A162" s="442" t="s">
        <v>251</v>
      </c>
      <c r="B162" s="443"/>
      <c r="C162" s="444"/>
      <c r="D162" s="332">
        <f>D161/(COUNT(B153:C160)*2)</f>
        <v>0.8571428571428571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7" t="s">
        <v>64</v>
      </c>
      <c r="B164" s="448"/>
      <c r="C164" s="448"/>
      <c r="D164" s="448"/>
      <c r="E164" s="448"/>
      <c r="F164" s="44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2" t="s">
        <v>34</v>
      </c>
      <c r="B169" s="443"/>
      <c r="C169" s="444"/>
      <c r="D169" s="331">
        <f>SUM(B165:C168)</f>
        <v>2</v>
      </c>
    </row>
    <row r="170" spans="1:6" x14ac:dyDescent="0.3">
      <c r="A170" s="442" t="s">
        <v>251</v>
      </c>
      <c r="B170" s="443"/>
      <c r="C170" s="444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5" t="s">
        <v>15</v>
      </c>
      <c r="B172" s="446"/>
      <c r="C172" s="446"/>
      <c r="D172" s="446"/>
      <c r="E172" s="446"/>
      <c r="F172" s="446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42" t="s">
        <v>34</v>
      </c>
      <c r="B177" s="443"/>
      <c r="C177" s="444"/>
      <c r="D177" s="331">
        <f>SUM(B173:C176)</f>
        <v>8</v>
      </c>
    </row>
    <row r="178" spans="1:7" x14ac:dyDescent="0.3">
      <c r="A178" s="442" t="s">
        <v>251</v>
      </c>
      <c r="B178" s="443"/>
      <c r="C178" s="444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7" t="s">
        <v>65</v>
      </c>
      <c r="B180" s="448"/>
      <c r="C180" s="448"/>
      <c r="D180" s="448"/>
      <c r="E180" s="448"/>
      <c r="F180" s="448"/>
    </row>
    <row r="181" spans="1:7" ht="49.5" x14ac:dyDescent="0.3">
      <c r="A181" s="16" t="s">
        <v>270</v>
      </c>
      <c r="B181" s="42">
        <v>0</v>
      </c>
      <c r="C181" s="42"/>
      <c r="D181" s="43" t="s">
        <v>503</v>
      </c>
      <c r="E181" s="43" t="s">
        <v>504</v>
      </c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42" t="s">
        <v>34</v>
      </c>
      <c r="B186" s="443"/>
      <c r="C186" s="444"/>
      <c r="D186" s="331">
        <f>SUM(B181:C185)</f>
        <v>8</v>
      </c>
    </row>
    <row r="187" spans="1:7" x14ac:dyDescent="0.3">
      <c r="A187" s="442" t="s">
        <v>251</v>
      </c>
      <c r="B187" s="443"/>
      <c r="C187" s="444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7" t="s">
        <v>177</v>
      </c>
      <c r="B189" s="448"/>
      <c r="C189" s="448"/>
      <c r="D189" s="448"/>
      <c r="E189" s="448"/>
      <c r="F189" s="44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>
        <v>2</v>
      </c>
      <c r="C192" s="42"/>
      <c r="D192" s="43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2" t="s">
        <v>34</v>
      </c>
      <c r="B194" s="443"/>
      <c r="C194" s="444"/>
      <c r="D194" s="335">
        <f>SUM(B190:C193)</f>
        <v>2</v>
      </c>
    </row>
    <row r="195" spans="1:6" x14ac:dyDescent="0.3">
      <c r="A195" s="442" t="s">
        <v>251</v>
      </c>
      <c r="B195" s="443"/>
      <c r="C195" s="444"/>
      <c r="D195" s="332">
        <f>D194/(COUNT(B190:C193)*2)</f>
        <v>1</v>
      </c>
    </row>
    <row r="197" spans="1:6" ht="18" x14ac:dyDescent="0.35">
      <c r="A197" s="26" t="s">
        <v>422</v>
      </c>
      <c r="B197" s="25"/>
      <c r="C197" s="25"/>
      <c r="D197" s="75">
        <v>0.61529999999999996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48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0.66666666666666663</v>
      </c>
    </row>
  </sheetData>
  <sheetProtection algorithmName="SHA-512" hashValue="O3105TCuCaYD9eoKN3GWTjoKtCTheThnhQXQMyEBaXki0+Oq18qc5RVMYOOFMEE0DIazGc4aMvFeFpduqjoBlw==" saltValue="e5qMdqZC9ZZ8eNiDPHWKL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3" sqref="A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0"/>
      <c r="E1" s="420"/>
      <c r="F1" s="420"/>
      <c r="G1" s="42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1" t="s">
        <v>151</v>
      </c>
      <c r="B7" s="421"/>
      <c r="C7" s="421"/>
      <c r="D7" s="421"/>
      <c r="E7" s="421"/>
      <c r="F7" s="421"/>
      <c r="G7" s="82"/>
    </row>
    <row r="8" spans="1:7" ht="22.5" x14ac:dyDescent="0.45">
      <c r="A8" s="422" t="str">
        <f>'Page de garde'!D18</f>
        <v>KELIBIA</v>
      </c>
      <c r="B8" s="422"/>
      <c r="C8" s="422"/>
      <c r="D8" s="422"/>
      <c r="E8" s="422"/>
      <c r="F8" s="422"/>
      <c r="G8" s="82"/>
    </row>
    <row r="9" spans="1:7" ht="22.5" x14ac:dyDescent="0.45">
      <c r="A9" s="278" t="s">
        <v>39</v>
      </c>
      <c r="B9" s="467"/>
      <c r="C9" s="467"/>
      <c r="D9" s="467"/>
      <c r="E9" s="467"/>
      <c r="F9" s="467"/>
      <c r="G9" s="82"/>
    </row>
    <row r="10" spans="1:7" ht="22.5" x14ac:dyDescent="0.45">
      <c r="A10" s="279" t="s">
        <v>41</v>
      </c>
      <c r="B10" s="468"/>
      <c r="C10" s="468"/>
      <c r="D10" s="468"/>
      <c r="E10" s="468"/>
      <c r="F10" s="468"/>
      <c r="G10" s="82"/>
    </row>
    <row r="11" spans="1:7" ht="22.5" x14ac:dyDescent="0.45">
      <c r="A11" s="278" t="s">
        <v>40</v>
      </c>
      <c r="B11" s="419"/>
      <c r="C11" s="419"/>
      <c r="D11" s="419"/>
      <c r="E11" s="419"/>
      <c r="F11" s="419"/>
      <c r="G11" s="82"/>
    </row>
    <row r="12" spans="1:7" ht="22.5" x14ac:dyDescent="0.45">
      <c r="A12" s="278" t="s">
        <v>200</v>
      </c>
      <c r="B12" s="424" t="e">
        <f>D730</f>
        <v>#DIV/0!</v>
      </c>
      <c r="C12" s="424"/>
      <c r="D12" s="424"/>
      <c r="E12" s="424"/>
      <c r="F12" s="424"/>
      <c r="G12" s="82"/>
    </row>
    <row r="13" spans="1:7" ht="22.5" x14ac:dyDescent="0.45">
      <c r="A13" s="81"/>
      <c r="B13" s="79"/>
      <c r="C13" s="79"/>
      <c r="D13" s="420"/>
      <c r="E13" s="420"/>
      <c r="F13" s="420"/>
      <c r="G13" s="42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COUNTIF('A1 Exploitation'!F21:F42,"ok")</f>
        <v>0</v>
      </c>
      <c r="F43" s="272">
        <f>COUNTA('A1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2"/>
      <c r="B49" s="352"/>
      <c r="C49" s="352"/>
      <c r="D49" s="352"/>
      <c r="E49" s="352"/>
      <c r="F49" s="352"/>
      <c r="G49" s="35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0"/>
      <c r="B64" s="351"/>
      <c r="C64" s="351"/>
      <c r="D64" s="351"/>
      <c r="E64" s="351"/>
      <c r="F64" s="351"/>
      <c r="G64" s="351"/>
    </row>
    <row r="65" spans="1:7" ht="43.5" customHeight="1" x14ac:dyDescent="0.4">
      <c r="A65" s="429" t="s">
        <v>350</v>
      </c>
      <c r="B65" s="429"/>
      <c r="C65" s="429"/>
      <c r="D65" s="429"/>
      <c r="E65" s="429"/>
      <c r="F65" s="42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9"/>
      <c r="B83" s="359"/>
      <c r="C83" s="359"/>
      <c r="D83" s="359"/>
      <c r="E83" s="359"/>
      <c r="F83" s="359"/>
      <c r="G83" s="359"/>
    </row>
    <row r="84" spans="1:7" ht="45" customHeight="1" x14ac:dyDescent="0.45">
      <c r="A84" s="430" t="s">
        <v>351</v>
      </c>
      <c r="B84" s="430"/>
      <c r="C84" s="430"/>
      <c r="D84" s="430"/>
      <c r="E84" s="430"/>
      <c r="F84" s="43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5"/>
      <c r="B103" s="353"/>
      <c r="C103" s="353"/>
      <c r="D103" s="353"/>
      <c r="E103" s="353"/>
      <c r="F103" s="360"/>
      <c r="G103" s="83"/>
    </row>
    <row r="104" spans="1:7" ht="46.5" customHeight="1" x14ac:dyDescent="0.4">
      <c r="A104" s="429" t="s">
        <v>352</v>
      </c>
      <c r="B104" s="429"/>
      <c r="C104" s="429"/>
      <c r="D104" s="429"/>
      <c r="E104" s="429"/>
      <c r="F104" s="42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5"/>
      <c r="B111" s="353"/>
      <c r="C111" s="353"/>
      <c r="D111" s="353"/>
      <c r="E111" s="353"/>
      <c r="F111" s="360"/>
      <c r="G111" s="83"/>
    </row>
    <row r="112" spans="1:7" ht="39.75" customHeight="1" x14ac:dyDescent="0.4">
      <c r="A112" s="429" t="s">
        <v>390</v>
      </c>
      <c r="B112" s="429"/>
      <c r="C112" s="429"/>
      <c r="D112" s="429"/>
      <c r="E112" s="429"/>
      <c r="F112" s="42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3"/>
      <c r="B120" s="353"/>
      <c r="C120" s="353"/>
      <c r="D120" s="353"/>
      <c r="E120" s="353"/>
      <c r="F120" s="353"/>
      <c r="G120" s="83"/>
    </row>
    <row r="121" spans="1:7" ht="22.5" x14ac:dyDescent="0.4">
      <c r="A121" s="429" t="s">
        <v>310</v>
      </c>
      <c r="B121" s="429"/>
      <c r="C121" s="429"/>
      <c r="D121" s="429"/>
      <c r="E121" s="429"/>
      <c r="F121" s="42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4"/>
      <c r="B132" s="354"/>
      <c r="C132" s="354"/>
      <c r="D132" s="354"/>
      <c r="E132" s="354"/>
      <c r="F132" s="354"/>
      <c r="G132" s="83"/>
    </row>
    <row r="133" spans="1:16384" ht="22.5" customHeight="1" x14ac:dyDescent="0.4">
      <c r="A133" s="431" t="s">
        <v>424</v>
      </c>
      <c r="B133" s="431"/>
      <c r="C133" s="431"/>
      <c r="D133" s="431"/>
      <c r="E133" s="431"/>
      <c r="F133" s="431"/>
      <c r="G133" s="83"/>
    </row>
    <row r="134" spans="1:16384" ht="22.5" customHeight="1" x14ac:dyDescent="0.4">
      <c r="A134" s="432"/>
      <c r="B134" s="432"/>
      <c r="C134" s="432"/>
      <c r="D134" s="432"/>
      <c r="E134" s="432"/>
      <c r="F134" s="432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3" t="s">
        <v>461</v>
      </c>
      <c r="B139" s="433"/>
      <c r="C139" s="433"/>
      <c r="D139" s="433"/>
      <c r="E139" s="433"/>
      <c r="F139" s="43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2" t="s">
        <v>349</v>
      </c>
      <c r="B147" s="392"/>
      <c r="C147" s="392"/>
      <c r="D147" s="392"/>
      <c r="E147" s="392"/>
      <c r="F147" s="39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5"/>
      <c r="B165" s="353"/>
      <c r="C165" s="353"/>
      <c r="D165" s="353"/>
      <c r="E165" s="353"/>
      <c r="F165" s="353"/>
      <c r="G165" s="83"/>
    </row>
    <row r="166" spans="1:7" ht="32.25" customHeight="1" x14ac:dyDescent="0.4">
      <c r="A166" s="433" t="s">
        <v>462</v>
      </c>
      <c r="B166" s="433"/>
      <c r="C166" s="433"/>
      <c r="D166" s="433"/>
      <c r="E166" s="433"/>
      <c r="F166" s="43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6"/>
      <c r="B176" s="357"/>
      <c r="C176" s="357"/>
      <c r="D176" s="357"/>
      <c r="E176" s="357"/>
      <c r="F176" s="357"/>
      <c r="G176" s="83"/>
    </row>
    <row r="177" spans="1:7" ht="32.25" customHeight="1" x14ac:dyDescent="0.4">
      <c r="A177" s="433" t="s">
        <v>310</v>
      </c>
      <c r="B177" s="433"/>
      <c r="C177" s="433"/>
      <c r="D177" s="433"/>
      <c r="E177" s="433"/>
      <c r="F177" s="43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COUNTIF('A1 Exploitation'!F141:F184,"ok")</f>
        <v>0</v>
      </c>
      <c r="F185" s="178">
        <f>COUNTA('A1 Exploitation'!F141:F184)</f>
        <v>0</v>
      </c>
      <c r="G185" s="83"/>
    </row>
    <row r="186" spans="1:7" ht="22.5" x14ac:dyDescent="0.4">
      <c r="A186" s="301" t="s">
        <v>438</v>
      </c>
      <c r="B186" s="393"/>
      <c r="C186" s="39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8"/>
      <c r="B188" s="358"/>
      <c r="C188" s="358"/>
      <c r="D188" s="358"/>
      <c r="E188" s="358"/>
      <c r="F188" s="35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9" t="s">
        <v>34</v>
      </c>
      <c r="B203" s="390"/>
      <c r="C203" s="391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2"/>
      <c r="B205" s="352"/>
      <c r="C205" s="352"/>
      <c r="D205" s="352"/>
      <c r="E205" s="352"/>
      <c r="F205" s="35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9" t="s">
        <v>34</v>
      </c>
      <c r="B227" s="390"/>
      <c r="C227" s="391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2"/>
      <c r="B229" s="352"/>
      <c r="C229" s="352"/>
      <c r="D229" s="352"/>
      <c r="E229" s="352"/>
      <c r="F229" s="35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5" t="s">
        <v>310</v>
      </c>
      <c r="B236" s="426"/>
      <c r="C236" s="426"/>
      <c r="D236" s="42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COUNTIF('A1 Exploitation'!F195:F244,"ok")</f>
        <v>0</v>
      </c>
      <c r="F244" s="90">
        <f>COUNTA('A1 Exploitation'!F195:F243)</f>
        <v>0</v>
      </c>
      <c r="G244" s="83"/>
    </row>
    <row r="245" spans="1:7" ht="21" x14ac:dyDescent="0.4">
      <c r="A245" s="389" t="s">
        <v>34</v>
      </c>
      <c r="B245" s="390"/>
      <c r="C245" s="391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2"/>
      <c r="B250" s="352"/>
      <c r="C250" s="352"/>
      <c r="D250" s="352"/>
      <c r="E250" s="352"/>
      <c r="F250" s="35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9" t="s">
        <v>34</v>
      </c>
      <c r="B265" s="390"/>
      <c r="C265" s="391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2"/>
      <c r="B290" s="382"/>
      <c r="C290" s="382"/>
      <c r="D290" s="382"/>
      <c r="E290" s="382"/>
      <c r="F290" s="382"/>
      <c r="G290" s="83"/>
    </row>
    <row r="291" spans="1:7" ht="31.5" customHeight="1" x14ac:dyDescent="0.4">
      <c r="A291" s="428" t="s">
        <v>310</v>
      </c>
      <c r="B291" s="428"/>
      <c r="C291" s="428"/>
      <c r="D291" s="428"/>
      <c r="E291" s="428"/>
      <c r="F291" s="42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COUNTIF('A1 Exploitation'!F257:F298,"ok")</f>
        <v>0</v>
      </c>
      <c r="F299" s="90">
        <f>COUNTA('A1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4"/>
      <c r="B357" s="374"/>
      <c r="C357" s="374"/>
      <c r="D357" s="374"/>
      <c r="E357" s="374"/>
      <c r="F357" s="374"/>
      <c r="G357" s="374"/>
    </row>
    <row r="358" spans="1:7" ht="32.25" customHeight="1" x14ac:dyDescent="0.4">
      <c r="A358" s="437" t="s">
        <v>310</v>
      </c>
      <c r="B358" s="437"/>
      <c r="C358" s="437"/>
      <c r="D358" s="437"/>
      <c r="E358" s="437"/>
      <c r="F358" s="437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7"/>
      <c r="B415" s="359"/>
      <c r="C415" s="359"/>
      <c r="D415" s="359"/>
      <c r="E415" s="359"/>
      <c r="F415" s="359"/>
      <c r="G415" s="359"/>
    </row>
    <row r="416" spans="1:7" ht="24.75" x14ac:dyDescent="0.4">
      <c r="A416" s="436" t="s">
        <v>319</v>
      </c>
      <c r="B416" s="436"/>
      <c r="C416" s="436"/>
      <c r="D416" s="436"/>
      <c r="E416" s="436"/>
      <c r="F416" s="43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COUNTIF('A1 Exploitation'!F379:F423,"ok")</f>
        <v>0</v>
      </c>
      <c r="F424" s="90">
        <f>COUNTA('A1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6" t="s">
        <v>310</v>
      </c>
      <c r="B464" s="436"/>
      <c r="C464" s="436"/>
      <c r="D464" s="436"/>
      <c r="E464" s="436"/>
      <c r="F464" s="436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COUNTIF('A1 Exploitation'!F437:F470,"ok")</f>
        <v>0</v>
      </c>
      <c r="F471" s="90">
        <f>COUNTA('A1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0" t="s">
        <v>425</v>
      </c>
      <c r="B478" s="440"/>
      <c r="C478" s="440"/>
      <c r="D478" s="440"/>
      <c r="E478" s="440"/>
      <c r="F478" s="44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0" t="s">
        <v>28</v>
      </c>
      <c r="B480" s="411" t="s">
        <v>29</v>
      </c>
      <c r="C480" s="411"/>
      <c r="D480" s="411" t="s">
        <v>42</v>
      </c>
      <c r="E480" s="403" t="s">
        <v>266</v>
      </c>
      <c r="F480" s="403" t="s">
        <v>301</v>
      </c>
      <c r="G480" s="83"/>
    </row>
    <row r="481" spans="1:7" ht="21" x14ac:dyDescent="0.4">
      <c r="A481" s="410"/>
      <c r="B481" s="291" t="s">
        <v>32</v>
      </c>
      <c r="C481" s="291" t="s">
        <v>31</v>
      </c>
      <c r="D481" s="411"/>
      <c r="E481" s="403"/>
      <c r="F481" s="40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8" t="s">
        <v>52</v>
      </c>
      <c r="B483" s="418"/>
      <c r="C483" s="418"/>
      <c r="D483" s="418"/>
      <c r="E483" s="418"/>
      <c r="F483" s="418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1" t="s">
        <v>463</v>
      </c>
      <c r="B491" s="402"/>
      <c r="C491" s="402"/>
      <c r="D491" s="402"/>
      <c r="E491" s="402"/>
      <c r="F491" s="40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2" t="s">
        <v>23</v>
      </c>
      <c r="B505" s="413"/>
      <c r="C505" s="413"/>
      <c r="D505" s="413"/>
      <c r="E505" s="413"/>
      <c r="F505" s="41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409"/>
      <c r="C518" s="409"/>
      <c r="D518" s="409"/>
      <c r="E518" s="409"/>
      <c r="F518" s="40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1" t="s">
        <v>97</v>
      </c>
      <c r="B530" s="441"/>
      <c r="C530" s="441"/>
      <c r="D530" s="441"/>
      <c r="E530" s="441"/>
      <c r="F530" s="44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5" t="s">
        <v>28</v>
      </c>
      <c r="B532" s="388" t="s">
        <v>29</v>
      </c>
      <c r="C532" s="417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416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8"/>
      <c r="D535" s="438"/>
      <c r="E535" s="438"/>
      <c r="F535" s="43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9" t="s">
        <v>34</v>
      </c>
      <c r="B542" s="390"/>
      <c r="C542" s="391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9" t="s">
        <v>33</v>
      </c>
      <c r="B543" s="390"/>
      <c r="C543" s="391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2"/>
      <c r="B544" s="352"/>
      <c r="C544" s="352"/>
      <c r="D544" s="352"/>
      <c r="E544" s="352"/>
      <c r="F544" s="35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8"/>
      <c r="B556" s="374"/>
      <c r="C556" s="374"/>
      <c r="D556" s="374"/>
      <c r="E556" s="374"/>
      <c r="F556" s="374"/>
      <c r="G556" s="374"/>
    </row>
    <row r="557" spans="1:7" ht="35.25" customHeight="1" x14ac:dyDescent="0.4">
      <c r="A557" s="246" t="s">
        <v>310</v>
      </c>
      <c r="B557" s="222"/>
      <c r="C557" s="372"/>
      <c r="D557" s="372"/>
      <c r="E557" s="372"/>
      <c r="F557" s="37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COUNTIF('A1 Exploitation'!F536:F564,"ok")</f>
        <v>0</v>
      </c>
      <c r="F565" s="90">
        <f>COUNTA('A1 Exploitation'!F536:F564)</f>
        <v>0</v>
      </c>
      <c r="G565" s="83"/>
    </row>
    <row r="566" spans="1:7" ht="21" x14ac:dyDescent="0.4">
      <c r="A566" s="367" t="s">
        <v>34</v>
      </c>
      <c r="B566" s="367"/>
      <c r="C566" s="368"/>
      <c r="D566" s="296">
        <f>SUM(B558:C565,B546:C555)</f>
        <v>0</v>
      </c>
      <c r="E566" s="79"/>
      <c r="F566" s="83"/>
      <c r="G566" s="83"/>
    </row>
    <row r="567" spans="1:7" ht="21" x14ac:dyDescent="0.4">
      <c r="A567" s="367" t="s">
        <v>33</v>
      </c>
      <c r="B567" s="367"/>
      <c r="C567" s="36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2"/>
      <c r="B572" s="352"/>
      <c r="C572" s="352"/>
      <c r="D572" s="352"/>
      <c r="E572" s="352"/>
      <c r="F572" s="352"/>
      <c r="G572" s="83"/>
    </row>
    <row r="573" spans="1:7" ht="22.5" x14ac:dyDescent="0.45">
      <c r="A573" s="375" t="s">
        <v>19</v>
      </c>
      <c r="B573" s="375"/>
      <c r="C573" s="375"/>
      <c r="D573" s="375"/>
      <c r="E573" s="375"/>
      <c r="F573" s="37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0" t="s">
        <v>28</v>
      </c>
      <c r="B575" s="411" t="s">
        <v>29</v>
      </c>
      <c r="C575" s="411"/>
      <c r="D575" s="411" t="s">
        <v>42</v>
      </c>
      <c r="E575" s="403" t="s">
        <v>266</v>
      </c>
      <c r="F575" s="403" t="s">
        <v>301</v>
      </c>
      <c r="G575" s="83"/>
    </row>
    <row r="576" spans="1:7" ht="21" x14ac:dyDescent="0.4">
      <c r="A576" s="410"/>
      <c r="B576" s="291" t="s">
        <v>32</v>
      </c>
      <c r="C576" s="291" t="s">
        <v>31</v>
      </c>
      <c r="D576" s="411"/>
      <c r="E576" s="403"/>
      <c r="F576" s="40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5" t="s">
        <v>10</v>
      </c>
      <c r="B578" s="396"/>
      <c r="C578" s="396"/>
      <c r="D578" s="396"/>
      <c r="E578" s="396"/>
      <c r="F578" s="397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7" t="s">
        <v>34</v>
      </c>
      <c r="B588" s="367"/>
      <c r="C588" s="368"/>
      <c r="D588" s="296">
        <f>SUM(B579:C587)</f>
        <v>0</v>
      </c>
      <c r="E588" s="79"/>
      <c r="F588" s="83"/>
      <c r="G588" s="83"/>
    </row>
    <row r="589" spans="1:7" ht="21" x14ac:dyDescent="0.4">
      <c r="A589" s="367" t="s">
        <v>33</v>
      </c>
      <c r="B589" s="367"/>
      <c r="C589" s="36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8" t="s">
        <v>23</v>
      </c>
      <c r="B591" s="399"/>
      <c r="C591" s="399"/>
      <c r="D591" s="399"/>
      <c r="E591" s="399"/>
      <c r="F591" s="400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4" t="s">
        <v>383</v>
      </c>
      <c r="B598" s="435"/>
      <c r="C598" s="435"/>
      <c r="D598" s="435"/>
      <c r="E598" s="435"/>
      <c r="F598" s="435"/>
      <c r="G598" s="435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COUNTIF('A1 Exploitation'!F579:F604,"ok")</f>
        <v>0</v>
      </c>
      <c r="F605" s="90">
        <f>COUNTA('A1 Exploitation'!F579:F604)</f>
        <v>0</v>
      </c>
      <c r="G605" s="83"/>
    </row>
    <row r="606" spans="1:7" ht="21" x14ac:dyDescent="0.4">
      <c r="A606" s="367" t="s">
        <v>34</v>
      </c>
      <c r="B606" s="367"/>
      <c r="C606" s="368"/>
      <c r="D606" s="296">
        <f>SUM(B592:C605)</f>
        <v>0</v>
      </c>
      <c r="E606" s="79"/>
      <c r="F606" s="83"/>
      <c r="G606" s="83"/>
    </row>
    <row r="607" spans="1:7" ht="21" x14ac:dyDescent="0.4">
      <c r="A607" s="367" t="s">
        <v>33</v>
      </c>
      <c r="B607" s="367"/>
      <c r="C607" s="367"/>
      <c r="D607" s="295" t="e">
        <f>D606/(COUNT(B592:C605)*2)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9" t="s">
        <v>170</v>
      </c>
      <c r="B610" s="370"/>
      <c r="C610" s="371"/>
      <c r="D610" s="305" t="e">
        <f>D609/(COUNT(B579:C587,B592:C597,B599:C605)*2)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5" t="s">
        <v>8</v>
      </c>
      <c r="B612" s="375"/>
      <c r="C612" s="375"/>
      <c r="D612" s="375"/>
      <c r="E612" s="375"/>
      <c r="F612" s="37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5"/>
      <c r="D617" s="385"/>
      <c r="E617" s="385"/>
      <c r="F617" s="386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7" t="s">
        <v>34</v>
      </c>
      <c r="B627" s="367"/>
      <c r="C627" s="367"/>
      <c r="D627" s="296">
        <f>SUM(B618:C626)</f>
        <v>0</v>
      </c>
      <c r="E627" s="381"/>
      <c r="F627" s="382"/>
      <c r="G627" s="83"/>
    </row>
    <row r="628" spans="1:7" ht="21" x14ac:dyDescent="0.4">
      <c r="A628" s="367" t="s">
        <v>33</v>
      </c>
      <c r="B628" s="367"/>
      <c r="C628" s="367"/>
      <c r="D628" s="295" t="e">
        <f>D627/(COUNT(B618:C626)*2)</f>
        <v>#DIV/0!</v>
      </c>
      <c r="E628" s="383"/>
      <c r="F628" s="384"/>
      <c r="G628" s="83"/>
    </row>
    <row r="629" spans="1:7" ht="21" x14ac:dyDescent="0.4">
      <c r="A629" s="104"/>
      <c r="B629" s="83"/>
      <c r="C629" s="380"/>
      <c r="D629" s="380"/>
      <c r="E629" s="380"/>
      <c r="F629" s="38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9" t="s">
        <v>34</v>
      </c>
      <c r="B639" s="390"/>
      <c r="C639" s="391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5"/>
      <c r="D642" s="385"/>
      <c r="E642" s="385"/>
      <c r="F642" s="38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9" t="s">
        <v>34</v>
      </c>
      <c r="B650" s="390"/>
      <c r="C650" s="391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7"/>
      <c r="B652" s="377"/>
      <c r="C652" s="377"/>
      <c r="D652" s="377"/>
      <c r="E652" s="377"/>
      <c r="F652" s="377"/>
      <c r="G652" s="377"/>
    </row>
    <row r="653" spans="1:16382" ht="24.75" x14ac:dyDescent="0.4">
      <c r="A653" s="241" t="s">
        <v>26</v>
      </c>
      <c r="B653" s="385"/>
      <c r="C653" s="385"/>
      <c r="D653" s="385"/>
      <c r="E653" s="385"/>
      <c r="F653" s="386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COUNTIF('A1 Exploitation'!F618:F667,"ok")</f>
        <v>0</v>
      </c>
      <c r="F668" s="90">
        <f>COUNTA('A1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5" t="s">
        <v>355</v>
      </c>
      <c r="B676" s="375"/>
      <c r="C676" s="375"/>
      <c r="D676" s="375"/>
      <c r="E676" s="375"/>
      <c r="F676" s="37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COUNTIF('A1 Exploitation'!F681:F699,"ok")</f>
        <v>0</v>
      </c>
      <c r="F700" s="90">
        <f>COUNTA('A1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6" t="s">
        <v>459</v>
      </c>
      <c r="B704" s="376"/>
      <c r="C704" s="376"/>
      <c r="D704" s="376"/>
      <c r="E704" s="376"/>
      <c r="F704" s="376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7" t="s">
        <v>28</v>
      </c>
      <c r="B706" s="388" t="s">
        <v>29</v>
      </c>
      <c r="C706" s="388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4" t="s">
        <v>305</v>
      </c>
      <c r="B709" s="365"/>
      <c r="C709" s="365"/>
      <c r="D709" s="365"/>
      <c r="E709" s="365"/>
      <c r="F709" s="36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8"/>
      <c r="C715" s="379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8"/>
      <c r="C716" s="379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4" t="s">
        <v>306</v>
      </c>
      <c r="B718" s="365"/>
      <c r="C718" s="365"/>
      <c r="D718" s="365"/>
      <c r="E718" s="365"/>
      <c r="F718" s="36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COUNTIF('A1 Exploitation'!F710:F720,"ok")</f>
        <v>0</v>
      </c>
      <c r="F721" s="135">
        <f>COUNTA('A1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u8wRN9zNWFjESfbFAl7rdOhzmcyRwYw2RL/hXWB86E7T5dboIg/OUN53OAxIAqxjpFyySRoJ2p3/VooG/8cCfg==" saltValue="L/CB/1/I4WUde5L9vfLfUQ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2"/>
      <c r="E1" s="462"/>
      <c r="F1" s="462"/>
      <c r="G1" s="46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3" t="s">
        <v>46</v>
      </c>
      <c r="B6" s="463"/>
      <c r="C6" s="463"/>
      <c r="D6" s="463"/>
      <c r="E6" s="463"/>
      <c r="F6" s="463"/>
      <c r="G6" s="66"/>
    </row>
    <row r="7" spans="1:7" s="2" customFormat="1" ht="21.75" customHeight="1" x14ac:dyDescent="0.45">
      <c r="A7" s="464" t="str">
        <f>'Page de garde'!D18</f>
        <v>KELIBIA</v>
      </c>
      <c r="B7" s="464"/>
      <c r="C7" s="464"/>
      <c r="D7" s="464"/>
      <c r="E7" s="464"/>
      <c r="F7" s="464"/>
      <c r="G7" s="66"/>
    </row>
    <row r="8" spans="1:7" s="2" customFormat="1" ht="24" x14ac:dyDescent="0.45">
      <c r="A8" s="329" t="s">
        <v>39</v>
      </c>
      <c r="B8" s="465" t="str">
        <f>'A1 Exploitation'!B9:F9</f>
        <v>M Souheil DRAOUI et Mme Imen SLITI</v>
      </c>
      <c r="C8" s="465"/>
      <c r="D8" s="465"/>
      <c r="E8" s="465"/>
      <c r="F8" s="465"/>
      <c r="G8" s="66"/>
    </row>
    <row r="9" spans="1:7" s="2" customFormat="1" ht="24" x14ac:dyDescent="0.45">
      <c r="A9" s="330" t="s">
        <v>41</v>
      </c>
      <c r="B9" s="466" t="str">
        <f>'A1 Exploitation'!B10:F10</f>
        <v>Directeur magasin et Gestionnaire de stock</v>
      </c>
      <c r="C9" s="466"/>
      <c r="D9" s="466"/>
      <c r="E9" s="466"/>
      <c r="F9" s="466"/>
      <c r="G9" s="66"/>
    </row>
    <row r="10" spans="1:7" s="2" customFormat="1" ht="24" x14ac:dyDescent="0.45">
      <c r="A10" s="329" t="s">
        <v>40</v>
      </c>
      <c r="B10" s="461">
        <f>'A1 Exploitation'!B11:F11</f>
        <v>43609</v>
      </c>
      <c r="C10" s="461"/>
      <c r="D10" s="461"/>
      <c r="E10" s="461"/>
      <c r="F10" s="461"/>
      <c r="G10" s="66"/>
    </row>
    <row r="11" spans="1:7" s="2" customFormat="1" ht="24" x14ac:dyDescent="0.45">
      <c r="A11" s="329" t="s">
        <v>250</v>
      </c>
      <c r="B11" s="458" t="e">
        <f>D199</f>
        <v>#DIV/0!</v>
      </c>
      <c r="C11" s="458"/>
      <c r="D11" s="458"/>
      <c r="E11" s="458"/>
      <c r="F11" s="458"/>
      <c r="G11" s="66"/>
    </row>
    <row r="12" spans="1:7" s="2" customFormat="1" ht="22.5" x14ac:dyDescent="0.45">
      <c r="A12" s="1"/>
      <c r="D12" s="420"/>
      <c r="E12" s="420"/>
      <c r="F12" s="420"/>
      <c r="G12" s="420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160</v>
      </c>
      <c r="F13" s="460" t="s">
        <v>161</v>
      </c>
    </row>
    <row r="14" spans="1:7" s="2" customFormat="1" ht="12.75" customHeight="1" x14ac:dyDescent="0.3">
      <c r="A14" s="459"/>
      <c r="B14" s="336" t="s">
        <v>32</v>
      </c>
      <c r="C14" s="336" t="s">
        <v>31</v>
      </c>
      <c r="D14" s="460"/>
      <c r="E14" s="460"/>
      <c r="F14" s="460"/>
      <c r="G14" s="65"/>
    </row>
    <row r="15" spans="1:7" x14ac:dyDescent="0.3">
      <c r="A15" s="449"/>
      <c r="B15" s="450"/>
      <c r="C15" s="450"/>
      <c r="D15" s="450"/>
      <c r="E15" s="450"/>
      <c r="F15" s="450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5" t="s">
        <v>34</v>
      </c>
      <c r="B22" s="451"/>
      <c r="C22" s="452"/>
      <c r="D22" s="334">
        <f>SUM(B17:C21)</f>
        <v>0</v>
      </c>
    </row>
    <row r="23" spans="1:7" x14ac:dyDescent="0.3">
      <c r="A23" s="442" t="s">
        <v>251</v>
      </c>
      <c r="B23" s="443"/>
      <c r="C23" s="444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7" t="s">
        <v>4</v>
      </c>
      <c r="B25" s="448"/>
      <c r="C25" s="448"/>
      <c r="D25" s="448"/>
      <c r="E25" s="448"/>
      <c r="F25" s="44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2" t="s">
        <v>34</v>
      </c>
      <c r="B33" s="443"/>
      <c r="C33" s="444"/>
      <c r="D33" s="331">
        <f>SUM(B26:C32)</f>
        <v>0</v>
      </c>
    </row>
    <row r="34" spans="1:6" x14ac:dyDescent="0.3">
      <c r="A34" s="442" t="s">
        <v>251</v>
      </c>
      <c r="B34" s="443"/>
      <c r="C34" s="44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7" t="s">
        <v>180</v>
      </c>
      <c r="B36" s="448"/>
      <c r="C36" s="448"/>
      <c r="D36" s="448"/>
      <c r="E36" s="448"/>
      <c r="F36" s="44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2" t="s">
        <v>34</v>
      </c>
      <c r="B42" s="443"/>
      <c r="C42" s="444"/>
      <c r="D42" s="331">
        <f>SUM(B37:C41)</f>
        <v>0</v>
      </c>
    </row>
    <row r="43" spans="1:6" x14ac:dyDescent="0.3">
      <c r="A43" s="442" t="s">
        <v>251</v>
      </c>
      <c r="B43" s="443"/>
      <c r="C43" s="44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6" t="s">
        <v>19</v>
      </c>
      <c r="B45" s="457"/>
      <c r="C45" s="457"/>
      <c r="D45" s="457"/>
      <c r="E45" s="457"/>
      <c r="F45" s="457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2" t="s">
        <v>34</v>
      </c>
      <c r="B52" s="443"/>
      <c r="C52" s="444"/>
      <c r="D52" s="331">
        <f>SUM(B46:C51)</f>
        <v>0</v>
      </c>
    </row>
    <row r="53" spans="1:6" x14ac:dyDescent="0.3">
      <c r="A53" s="442" t="s">
        <v>251</v>
      </c>
      <c r="B53" s="443"/>
      <c r="C53" s="444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7" t="s">
        <v>8</v>
      </c>
      <c r="B55" s="448"/>
      <c r="C55" s="448"/>
      <c r="D55" s="448"/>
      <c r="E55" s="448"/>
      <c r="F55" s="44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2" t="s">
        <v>34</v>
      </c>
      <c r="B63" s="443"/>
      <c r="C63" s="444"/>
      <c r="D63" s="331">
        <f>SUM(B56:C62)</f>
        <v>0</v>
      </c>
    </row>
    <row r="64" spans="1:6" x14ac:dyDescent="0.3">
      <c r="A64" s="442" t="s">
        <v>251</v>
      </c>
      <c r="B64" s="443"/>
      <c r="C64" s="444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7" t="s">
        <v>111</v>
      </c>
      <c r="B66" s="448"/>
      <c r="C66" s="448"/>
      <c r="D66" s="448"/>
      <c r="E66" s="448"/>
      <c r="F66" s="44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2" t="s">
        <v>34</v>
      </c>
      <c r="B84" s="443"/>
      <c r="C84" s="444"/>
      <c r="D84" s="331">
        <f>SUM(B67:C83)</f>
        <v>0</v>
      </c>
    </row>
    <row r="85" spans="1:6" x14ac:dyDescent="0.3">
      <c r="A85" s="442" t="s">
        <v>251</v>
      </c>
      <c r="B85" s="443"/>
      <c r="C85" s="44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7" t="s">
        <v>172</v>
      </c>
      <c r="B87" s="448"/>
      <c r="C87" s="448"/>
      <c r="D87" s="448"/>
      <c r="E87" s="448"/>
      <c r="F87" s="44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2" t="s">
        <v>34</v>
      </c>
      <c r="B102" s="443"/>
      <c r="C102" s="444"/>
      <c r="D102" s="331">
        <f>SUM(B88:C101)</f>
        <v>0</v>
      </c>
    </row>
    <row r="103" spans="1:6" x14ac:dyDescent="0.3">
      <c r="A103" s="442" t="s">
        <v>251</v>
      </c>
      <c r="B103" s="443"/>
      <c r="C103" s="44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7" t="s">
        <v>173</v>
      </c>
      <c r="B106" s="448"/>
      <c r="C106" s="448"/>
      <c r="D106" s="448"/>
      <c r="E106" s="448"/>
      <c r="F106" s="44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2" t="s">
        <v>34</v>
      </c>
      <c r="B118" s="443"/>
      <c r="C118" s="444"/>
      <c r="D118" s="331">
        <f>SUM(B107:C117)</f>
        <v>0</v>
      </c>
    </row>
    <row r="119" spans="1:6" x14ac:dyDescent="0.3">
      <c r="A119" s="442" t="s">
        <v>251</v>
      </c>
      <c r="B119" s="443"/>
      <c r="C119" s="44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7" t="s">
        <v>156</v>
      </c>
      <c r="B121" s="448"/>
      <c r="C121" s="448"/>
      <c r="D121" s="448"/>
      <c r="E121" s="448"/>
      <c r="F121" s="44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2" t="s">
        <v>34</v>
      </c>
      <c r="B133" s="443"/>
      <c r="C133" s="444"/>
      <c r="D133" s="331">
        <f>SUM(B122:C132)</f>
        <v>0</v>
      </c>
    </row>
    <row r="134" spans="1:6" x14ac:dyDescent="0.3">
      <c r="A134" s="442" t="s">
        <v>251</v>
      </c>
      <c r="B134" s="443"/>
      <c r="C134" s="44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7" t="s">
        <v>61</v>
      </c>
      <c r="B136" s="448"/>
      <c r="C136" s="448"/>
      <c r="D136" s="448"/>
      <c r="E136" s="448"/>
      <c r="F136" s="44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2" t="s">
        <v>34</v>
      </c>
      <c r="B149" s="443"/>
      <c r="C149" s="444"/>
      <c r="D149" s="331">
        <f>SUM(B137:C148)</f>
        <v>0</v>
      </c>
    </row>
    <row r="150" spans="1:6" x14ac:dyDescent="0.3">
      <c r="A150" s="442" t="s">
        <v>251</v>
      </c>
      <c r="B150" s="443"/>
      <c r="C150" s="44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7" t="s">
        <v>178</v>
      </c>
      <c r="B152" s="448"/>
      <c r="C152" s="448"/>
      <c r="D152" s="448"/>
      <c r="E152" s="448"/>
      <c r="F152" s="44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2" t="s">
        <v>34</v>
      </c>
      <c r="B161" s="451"/>
      <c r="C161" s="452"/>
      <c r="D161" s="334">
        <f>SUM(B153:C160)</f>
        <v>0</v>
      </c>
    </row>
    <row r="162" spans="1:6" x14ac:dyDescent="0.3">
      <c r="A162" s="442" t="s">
        <v>251</v>
      </c>
      <c r="B162" s="443"/>
      <c r="C162" s="444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7" t="s">
        <v>64</v>
      </c>
      <c r="B164" s="448"/>
      <c r="C164" s="448"/>
      <c r="D164" s="448"/>
      <c r="E164" s="448"/>
      <c r="F164" s="44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2" t="s">
        <v>34</v>
      </c>
      <c r="B169" s="443"/>
      <c r="C169" s="444"/>
      <c r="D169" s="331">
        <f>SUM(B165:C168)</f>
        <v>0</v>
      </c>
    </row>
    <row r="170" spans="1:6" x14ac:dyDescent="0.3">
      <c r="A170" s="442" t="s">
        <v>251</v>
      </c>
      <c r="B170" s="443"/>
      <c r="C170" s="444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5" t="s">
        <v>15</v>
      </c>
      <c r="B172" s="446"/>
      <c r="C172" s="446"/>
      <c r="D172" s="446"/>
      <c r="E172" s="446"/>
      <c r="F172" s="44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2" t="s">
        <v>34</v>
      </c>
      <c r="B177" s="443"/>
      <c r="C177" s="444"/>
      <c r="D177" s="331">
        <f>SUM(B173:C176)</f>
        <v>0</v>
      </c>
    </row>
    <row r="178" spans="1:7" x14ac:dyDescent="0.3">
      <c r="A178" s="442" t="s">
        <v>251</v>
      </c>
      <c r="B178" s="443"/>
      <c r="C178" s="444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7" t="s">
        <v>65</v>
      </c>
      <c r="B180" s="448"/>
      <c r="C180" s="448"/>
      <c r="D180" s="448"/>
      <c r="E180" s="448"/>
      <c r="F180" s="44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2" t="s">
        <v>34</v>
      </c>
      <c r="B186" s="443"/>
      <c r="C186" s="444"/>
      <c r="D186" s="331">
        <f>SUM(B181:C185)</f>
        <v>0</v>
      </c>
    </row>
    <row r="187" spans="1:7" x14ac:dyDescent="0.3">
      <c r="A187" s="442" t="s">
        <v>251</v>
      </c>
      <c r="B187" s="443"/>
      <c r="C187" s="444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7" t="s">
        <v>177</v>
      </c>
      <c r="B189" s="448"/>
      <c r="C189" s="448"/>
      <c r="D189" s="448"/>
      <c r="E189" s="448"/>
      <c r="F189" s="44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2" t="s">
        <v>34</v>
      </c>
      <c r="B194" s="443"/>
      <c r="C194" s="444"/>
      <c r="D194" s="335">
        <f>SUM(B190:C193)</f>
        <v>0</v>
      </c>
    </row>
    <row r="195" spans="1:6" x14ac:dyDescent="0.3">
      <c r="A195" s="442" t="s">
        <v>251</v>
      </c>
      <c r="B195" s="443"/>
      <c r="C195" s="444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COUNTIF('A1 Technique'!F17:F193,"ok")</f>
        <v>0</v>
      </c>
      <c r="F197" s="73">
        <f>COUNTA('A1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bgL3RXhjPlcrGQuvHzoAR6gJdzjGzPB8LxmevCdUvzMZ5kCbSsotfbvVutyTN9JW7Uj3m6X75DJOkyL8WBbCmg==" saltValue="20Wc+sh0cU0KNutl4FHdl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0"/>
      <c r="E1" s="420"/>
      <c r="F1" s="420"/>
      <c r="G1" s="42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1" t="s">
        <v>151</v>
      </c>
      <c r="B7" s="421"/>
      <c r="C7" s="421"/>
      <c r="D7" s="421"/>
      <c r="E7" s="421"/>
      <c r="F7" s="421"/>
      <c r="G7" s="82"/>
    </row>
    <row r="8" spans="1:7" ht="22.5" x14ac:dyDescent="0.45">
      <c r="A8" s="422" t="str">
        <f>'Page de garde'!D18</f>
        <v>KELIBIA</v>
      </c>
      <c r="B8" s="422"/>
      <c r="C8" s="422"/>
      <c r="D8" s="422"/>
      <c r="E8" s="422"/>
      <c r="F8" s="422"/>
      <c r="G8" s="82"/>
    </row>
    <row r="9" spans="1:7" ht="22.5" x14ac:dyDescent="0.45">
      <c r="A9" s="278" t="s">
        <v>39</v>
      </c>
      <c r="B9" s="467"/>
      <c r="C9" s="467"/>
      <c r="D9" s="467"/>
      <c r="E9" s="467"/>
      <c r="F9" s="467"/>
      <c r="G9" s="82"/>
    </row>
    <row r="10" spans="1:7" ht="22.5" x14ac:dyDescent="0.45">
      <c r="A10" s="279" t="s">
        <v>41</v>
      </c>
      <c r="B10" s="468"/>
      <c r="C10" s="468"/>
      <c r="D10" s="468"/>
      <c r="E10" s="468"/>
      <c r="F10" s="468"/>
      <c r="G10" s="82"/>
    </row>
    <row r="11" spans="1:7" ht="22.5" x14ac:dyDescent="0.45">
      <c r="A11" s="278" t="s">
        <v>40</v>
      </c>
      <c r="B11" s="419"/>
      <c r="C11" s="419"/>
      <c r="D11" s="419"/>
      <c r="E11" s="419"/>
      <c r="F11" s="419"/>
      <c r="G11" s="82"/>
    </row>
    <row r="12" spans="1:7" ht="22.5" x14ac:dyDescent="0.45">
      <c r="A12" s="278" t="s">
        <v>200</v>
      </c>
      <c r="B12" s="424" t="e">
        <f>D730</f>
        <v>#DIV/0!</v>
      </c>
      <c r="C12" s="424"/>
      <c r="D12" s="424"/>
      <c r="E12" s="424"/>
      <c r="F12" s="424"/>
      <c r="G12" s="82"/>
    </row>
    <row r="13" spans="1:7" ht="22.5" x14ac:dyDescent="0.45">
      <c r="A13" s="81"/>
      <c r="B13" s="79"/>
      <c r="C13" s="79"/>
      <c r="D13" s="420"/>
      <c r="E13" s="420"/>
      <c r="F13" s="420"/>
      <c r="G13" s="42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2"/>
      <c r="B49" s="352"/>
      <c r="C49" s="352"/>
      <c r="D49" s="352"/>
      <c r="E49" s="352"/>
      <c r="F49" s="352"/>
      <c r="G49" s="35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0"/>
      <c r="B64" s="351"/>
      <c r="C64" s="351"/>
      <c r="D64" s="351"/>
      <c r="E64" s="351"/>
      <c r="F64" s="351"/>
      <c r="G64" s="351"/>
    </row>
    <row r="65" spans="1:7" ht="43.5" customHeight="1" x14ac:dyDescent="0.4">
      <c r="A65" s="429" t="s">
        <v>350</v>
      </c>
      <c r="B65" s="429"/>
      <c r="C65" s="429"/>
      <c r="D65" s="429"/>
      <c r="E65" s="429"/>
      <c r="F65" s="42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9"/>
      <c r="B83" s="359"/>
      <c r="C83" s="359"/>
      <c r="D83" s="359"/>
      <c r="E83" s="359"/>
      <c r="F83" s="359"/>
      <c r="G83" s="359"/>
    </row>
    <row r="84" spans="1:7" ht="45" customHeight="1" x14ac:dyDescent="0.45">
      <c r="A84" s="430" t="s">
        <v>351</v>
      </c>
      <c r="B84" s="430"/>
      <c r="C84" s="430"/>
      <c r="D84" s="430"/>
      <c r="E84" s="430"/>
      <c r="F84" s="43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5"/>
      <c r="B103" s="353"/>
      <c r="C103" s="353"/>
      <c r="D103" s="353"/>
      <c r="E103" s="353"/>
      <c r="F103" s="360"/>
      <c r="G103" s="83"/>
    </row>
    <row r="104" spans="1:7" ht="46.5" customHeight="1" x14ac:dyDescent="0.4">
      <c r="A104" s="429" t="s">
        <v>352</v>
      </c>
      <c r="B104" s="429"/>
      <c r="C104" s="429"/>
      <c r="D104" s="429"/>
      <c r="E104" s="429"/>
      <c r="F104" s="42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5"/>
      <c r="B111" s="353"/>
      <c r="C111" s="353"/>
      <c r="D111" s="353"/>
      <c r="E111" s="353"/>
      <c r="F111" s="360"/>
      <c r="G111" s="83"/>
    </row>
    <row r="112" spans="1:7" ht="39.75" customHeight="1" x14ac:dyDescent="0.4">
      <c r="A112" s="429" t="s">
        <v>390</v>
      </c>
      <c r="B112" s="429"/>
      <c r="C112" s="429"/>
      <c r="D112" s="429"/>
      <c r="E112" s="429"/>
      <c r="F112" s="42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3"/>
      <c r="B120" s="353"/>
      <c r="C120" s="353"/>
      <c r="D120" s="353"/>
      <c r="E120" s="353"/>
      <c r="F120" s="353"/>
      <c r="G120" s="83"/>
    </row>
    <row r="121" spans="1:7" ht="22.5" x14ac:dyDescent="0.4">
      <c r="A121" s="429" t="s">
        <v>310</v>
      </c>
      <c r="B121" s="429"/>
      <c r="C121" s="429"/>
      <c r="D121" s="429"/>
      <c r="E121" s="429"/>
      <c r="F121" s="42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4"/>
      <c r="B132" s="354"/>
      <c r="C132" s="354"/>
      <c r="D132" s="354"/>
      <c r="E132" s="354"/>
      <c r="F132" s="354"/>
      <c r="G132" s="83"/>
    </row>
    <row r="133" spans="1:16384" ht="22.5" customHeight="1" x14ac:dyDescent="0.4">
      <c r="A133" s="431" t="s">
        <v>424</v>
      </c>
      <c r="B133" s="431"/>
      <c r="C133" s="431"/>
      <c r="D133" s="431"/>
      <c r="E133" s="431"/>
      <c r="F133" s="431"/>
      <c r="G133" s="83"/>
    </row>
    <row r="134" spans="1:16384" ht="22.5" customHeight="1" x14ac:dyDescent="0.4">
      <c r="A134" s="432"/>
      <c r="B134" s="432"/>
      <c r="C134" s="432"/>
      <c r="D134" s="432"/>
      <c r="E134" s="432"/>
      <c r="F134" s="432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3" t="s">
        <v>461</v>
      </c>
      <c r="B139" s="433"/>
      <c r="C139" s="433"/>
      <c r="D139" s="433"/>
      <c r="E139" s="433"/>
      <c r="F139" s="43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2" t="s">
        <v>349</v>
      </c>
      <c r="B147" s="392"/>
      <c r="C147" s="392"/>
      <c r="D147" s="392"/>
      <c r="E147" s="392"/>
      <c r="F147" s="39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5"/>
      <c r="B165" s="353"/>
      <c r="C165" s="353"/>
      <c r="D165" s="353"/>
      <c r="E165" s="353"/>
      <c r="F165" s="353"/>
      <c r="G165" s="83"/>
    </row>
    <row r="166" spans="1:7" ht="32.25" customHeight="1" x14ac:dyDescent="0.4">
      <c r="A166" s="433" t="s">
        <v>462</v>
      </c>
      <c r="B166" s="433"/>
      <c r="C166" s="433"/>
      <c r="D166" s="433"/>
      <c r="E166" s="433"/>
      <c r="F166" s="43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6"/>
      <c r="B176" s="357"/>
      <c r="C176" s="357"/>
      <c r="D176" s="357"/>
      <c r="E176" s="357"/>
      <c r="F176" s="357"/>
      <c r="G176" s="83"/>
    </row>
    <row r="177" spans="1:7" ht="32.25" customHeight="1" x14ac:dyDescent="0.4">
      <c r="A177" s="433" t="s">
        <v>310</v>
      </c>
      <c r="B177" s="433"/>
      <c r="C177" s="433"/>
      <c r="D177" s="433"/>
      <c r="E177" s="433"/>
      <c r="F177" s="43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393"/>
      <c r="C186" s="39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8"/>
      <c r="B188" s="358"/>
      <c r="C188" s="358"/>
      <c r="D188" s="358"/>
      <c r="E188" s="358"/>
      <c r="F188" s="35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9" t="s">
        <v>34</v>
      </c>
      <c r="B203" s="390"/>
      <c r="C203" s="391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2"/>
      <c r="B205" s="352"/>
      <c r="C205" s="352"/>
      <c r="D205" s="352"/>
      <c r="E205" s="352"/>
      <c r="F205" s="35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9" t="s">
        <v>34</v>
      </c>
      <c r="B227" s="390"/>
      <c r="C227" s="391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2"/>
      <c r="B229" s="352"/>
      <c r="C229" s="352"/>
      <c r="D229" s="352"/>
      <c r="E229" s="352"/>
      <c r="F229" s="35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5" t="s">
        <v>310</v>
      </c>
      <c r="B236" s="426"/>
      <c r="C236" s="426"/>
      <c r="D236" s="42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89" t="s">
        <v>34</v>
      </c>
      <c r="B245" s="390"/>
      <c r="C245" s="391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2"/>
      <c r="B250" s="352"/>
      <c r="C250" s="352"/>
      <c r="D250" s="352"/>
      <c r="E250" s="352"/>
      <c r="F250" s="35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9" t="s">
        <v>34</v>
      </c>
      <c r="B265" s="390"/>
      <c r="C265" s="391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2"/>
      <c r="B290" s="382"/>
      <c r="C290" s="382"/>
      <c r="D290" s="382"/>
      <c r="E290" s="382"/>
      <c r="F290" s="382"/>
      <c r="G290" s="83"/>
    </row>
    <row r="291" spans="1:7" ht="31.5" customHeight="1" x14ac:dyDescent="0.4">
      <c r="A291" s="428" t="s">
        <v>310</v>
      </c>
      <c r="B291" s="428"/>
      <c r="C291" s="428"/>
      <c r="D291" s="428"/>
      <c r="E291" s="428"/>
      <c r="F291" s="42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4"/>
      <c r="B357" s="374"/>
      <c r="C357" s="374"/>
      <c r="D357" s="374"/>
      <c r="E357" s="374"/>
      <c r="F357" s="374"/>
      <c r="G357" s="374"/>
    </row>
    <row r="358" spans="1:7" ht="32.25" customHeight="1" x14ac:dyDescent="0.4">
      <c r="A358" s="437" t="s">
        <v>310</v>
      </c>
      <c r="B358" s="437"/>
      <c r="C358" s="437"/>
      <c r="D358" s="437"/>
      <c r="E358" s="437"/>
      <c r="F358" s="437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7"/>
      <c r="B415" s="359"/>
      <c r="C415" s="359"/>
      <c r="D415" s="359"/>
      <c r="E415" s="359"/>
      <c r="F415" s="359"/>
      <c r="G415" s="359"/>
    </row>
    <row r="416" spans="1:7" ht="24.75" x14ac:dyDescent="0.4">
      <c r="A416" s="436" t="s">
        <v>319</v>
      </c>
      <c r="B416" s="436"/>
      <c r="C416" s="436"/>
      <c r="D416" s="436"/>
      <c r="E416" s="436"/>
      <c r="F416" s="43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6" t="s">
        <v>310</v>
      </c>
      <c r="B464" s="436"/>
      <c r="C464" s="436"/>
      <c r="D464" s="436"/>
      <c r="E464" s="436"/>
      <c r="F464" s="436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0" t="s">
        <v>425</v>
      </c>
      <c r="B478" s="440"/>
      <c r="C478" s="440"/>
      <c r="D478" s="440"/>
      <c r="E478" s="440"/>
      <c r="F478" s="44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0" t="s">
        <v>28</v>
      </c>
      <c r="B480" s="411" t="s">
        <v>29</v>
      </c>
      <c r="C480" s="411"/>
      <c r="D480" s="411" t="s">
        <v>42</v>
      </c>
      <c r="E480" s="403" t="s">
        <v>266</v>
      </c>
      <c r="F480" s="403" t="s">
        <v>301</v>
      </c>
      <c r="G480" s="83"/>
    </row>
    <row r="481" spans="1:7" ht="21" x14ac:dyDescent="0.4">
      <c r="A481" s="410"/>
      <c r="B481" s="291" t="s">
        <v>32</v>
      </c>
      <c r="C481" s="291" t="s">
        <v>31</v>
      </c>
      <c r="D481" s="411"/>
      <c r="E481" s="403"/>
      <c r="F481" s="40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8" t="s">
        <v>52</v>
      </c>
      <c r="B483" s="418"/>
      <c r="C483" s="418"/>
      <c r="D483" s="418"/>
      <c r="E483" s="418"/>
      <c r="F483" s="418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1" t="s">
        <v>463</v>
      </c>
      <c r="B491" s="402"/>
      <c r="C491" s="402"/>
      <c r="D491" s="402"/>
      <c r="E491" s="402"/>
      <c r="F491" s="40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2" t="s">
        <v>23</v>
      </c>
      <c r="B505" s="413"/>
      <c r="C505" s="413"/>
      <c r="D505" s="413"/>
      <c r="E505" s="413"/>
      <c r="F505" s="41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409"/>
      <c r="C518" s="409"/>
      <c r="D518" s="409"/>
      <c r="E518" s="409"/>
      <c r="F518" s="40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1" t="s">
        <v>97</v>
      </c>
      <c r="B530" s="441"/>
      <c r="C530" s="441"/>
      <c r="D530" s="441"/>
      <c r="E530" s="441"/>
      <c r="F530" s="44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5" t="s">
        <v>28</v>
      </c>
      <c r="B532" s="388" t="s">
        <v>29</v>
      </c>
      <c r="C532" s="417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416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8"/>
      <c r="D535" s="438"/>
      <c r="E535" s="438"/>
      <c r="F535" s="43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9" t="s">
        <v>34</v>
      </c>
      <c r="B542" s="390"/>
      <c r="C542" s="391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9" t="s">
        <v>33</v>
      </c>
      <c r="B543" s="390"/>
      <c r="C543" s="391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2"/>
      <c r="B544" s="352"/>
      <c r="C544" s="352"/>
      <c r="D544" s="352"/>
      <c r="E544" s="352"/>
      <c r="F544" s="35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8"/>
      <c r="B556" s="374"/>
      <c r="C556" s="374"/>
      <c r="D556" s="374"/>
      <c r="E556" s="374"/>
      <c r="F556" s="374"/>
      <c r="G556" s="374"/>
    </row>
    <row r="557" spans="1:7" ht="35.25" customHeight="1" x14ac:dyDescent="0.4">
      <c r="A557" s="246" t="s">
        <v>310</v>
      </c>
      <c r="B557" s="222"/>
      <c r="C557" s="372"/>
      <c r="D557" s="372"/>
      <c r="E557" s="372"/>
      <c r="F557" s="37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367" t="s">
        <v>34</v>
      </c>
      <c r="B566" s="367"/>
      <c r="C566" s="368"/>
      <c r="D566" s="296">
        <f>SUM(B558:C565,B546:C555)</f>
        <v>0</v>
      </c>
      <c r="E566" s="79"/>
      <c r="F566" s="83"/>
      <c r="G566" s="83"/>
    </row>
    <row r="567" spans="1:7" ht="21" x14ac:dyDescent="0.4">
      <c r="A567" s="367" t="s">
        <v>33</v>
      </c>
      <c r="B567" s="367"/>
      <c r="C567" s="36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2"/>
      <c r="B572" s="352"/>
      <c r="C572" s="352"/>
      <c r="D572" s="352"/>
      <c r="E572" s="352"/>
      <c r="F572" s="352"/>
      <c r="G572" s="83"/>
    </row>
    <row r="573" spans="1:7" ht="22.5" x14ac:dyDescent="0.45">
      <c r="A573" s="375" t="s">
        <v>19</v>
      </c>
      <c r="B573" s="375"/>
      <c r="C573" s="375"/>
      <c r="D573" s="375"/>
      <c r="E573" s="375"/>
      <c r="F573" s="37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0" t="s">
        <v>28</v>
      </c>
      <c r="B575" s="411" t="s">
        <v>29</v>
      </c>
      <c r="C575" s="411"/>
      <c r="D575" s="411" t="s">
        <v>42</v>
      </c>
      <c r="E575" s="403" t="s">
        <v>266</v>
      </c>
      <c r="F575" s="403" t="s">
        <v>301</v>
      </c>
      <c r="G575" s="83"/>
    </row>
    <row r="576" spans="1:7" ht="21" x14ac:dyDescent="0.4">
      <c r="A576" s="410"/>
      <c r="B576" s="291" t="s">
        <v>32</v>
      </c>
      <c r="C576" s="291" t="s">
        <v>31</v>
      </c>
      <c r="D576" s="411"/>
      <c r="E576" s="403"/>
      <c r="F576" s="40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5" t="s">
        <v>10</v>
      </c>
      <c r="B578" s="396"/>
      <c r="C578" s="396"/>
      <c r="D578" s="396"/>
      <c r="E578" s="396"/>
      <c r="F578" s="397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7" t="s">
        <v>34</v>
      </c>
      <c r="B588" s="367"/>
      <c r="C588" s="368"/>
      <c r="D588" s="296">
        <f>SUM(B579:C587)</f>
        <v>0</v>
      </c>
      <c r="E588" s="79"/>
      <c r="F588" s="83"/>
      <c r="G588" s="83"/>
    </row>
    <row r="589" spans="1:7" ht="21" x14ac:dyDescent="0.4">
      <c r="A589" s="367" t="s">
        <v>33</v>
      </c>
      <c r="B589" s="367"/>
      <c r="C589" s="36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8" t="s">
        <v>23</v>
      </c>
      <c r="B591" s="399"/>
      <c r="C591" s="399"/>
      <c r="D591" s="399"/>
      <c r="E591" s="399"/>
      <c r="F591" s="400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4" t="s">
        <v>383</v>
      </c>
      <c r="B598" s="435"/>
      <c r="C598" s="435"/>
      <c r="D598" s="435"/>
      <c r="E598" s="435"/>
      <c r="F598" s="435"/>
      <c r="G598" s="435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367" t="s">
        <v>34</v>
      </c>
      <c r="B606" s="367"/>
      <c r="C606" s="368"/>
      <c r="D606" s="296">
        <f>SUM(B592:C605)</f>
        <v>0</v>
      </c>
      <c r="E606" s="79"/>
      <c r="F606" s="83"/>
      <c r="G606" s="83"/>
    </row>
    <row r="607" spans="1:7" ht="21" x14ac:dyDescent="0.4">
      <c r="A607" s="367" t="s">
        <v>33</v>
      </c>
      <c r="B607" s="367"/>
      <c r="C607" s="36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9" t="s">
        <v>170</v>
      </c>
      <c r="B610" s="370"/>
      <c r="C610" s="371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5" t="s">
        <v>8</v>
      </c>
      <c r="B612" s="375"/>
      <c r="C612" s="375"/>
      <c r="D612" s="375"/>
      <c r="E612" s="375"/>
      <c r="F612" s="37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5"/>
      <c r="D617" s="385"/>
      <c r="E617" s="385"/>
      <c r="F617" s="386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7" t="s">
        <v>34</v>
      </c>
      <c r="B627" s="367"/>
      <c r="C627" s="367"/>
      <c r="D627" s="296">
        <f>SUM(B618:C626)</f>
        <v>0</v>
      </c>
      <c r="E627" s="381"/>
      <c r="F627" s="382"/>
      <c r="G627" s="83"/>
    </row>
    <row r="628" spans="1:7" ht="21" x14ac:dyDescent="0.4">
      <c r="A628" s="367" t="s">
        <v>33</v>
      </c>
      <c r="B628" s="367"/>
      <c r="C628" s="367"/>
      <c r="D628" s="295" t="e">
        <f>D627/(COUNT(B618:C626)*2)</f>
        <v>#DIV/0!</v>
      </c>
      <c r="E628" s="383"/>
      <c r="F628" s="384"/>
      <c r="G628" s="83"/>
    </row>
    <row r="629" spans="1:7" ht="21" x14ac:dyDescent="0.4">
      <c r="A629" s="104"/>
      <c r="B629" s="83"/>
      <c r="C629" s="380"/>
      <c r="D629" s="380"/>
      <c r="E629" s="380"/>
      <c r="F629" s="38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9" t="s">
        <v>34</v>
      </c>
      <c r="B639" s="390"/>
      <c r="C639" s="391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5"/>
      <c r="D642" s="385"/>
      <c r="E642" s="385"/>
      <c r="F642" s="38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9" t="s">
        <v>34</v>
      </c>
      <c r="B650" s="390"/>
      <c r="C650" s="391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7"/>
      <c r="B652" s="377"/>
      <c r="C652" s="377"/>
      <c r="D652" s="377"/>
      <c r="E652" s="377"/>
      <c r="F652" s="377"/>
      <c r="G652" s="377"/>
    </row>
    <row r="653" spans="1:16382" ht="24.75" x14ac:dyDescent="0.4">
      <c r="A653" s="241" t="s">
        <v>26</v>
      </c>
      <c r="B653" s="385"/>
      <c r="C653" s="385"/>
      <c r="D653" s="385"/>
      <c r="E653" s="385"/>
      <c r="F653" s="386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5" t="s">
        <v>355</v>
      </c>
      <c r="B676" s="375"/>
      <c r="C676" s="375"/>
      <c r="D676" s="375"/>
      <c r="E676" s="375"/>
      <c r="F676" s="37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6" t="s">
        <v>459</v>
      </c>
      <c r="B704" s="376"/>
      <c r="C704" s="376"/>
      <c r="D704" s="376"/>
      <c r="E704" s="376"/>
      <c r="F704" s="376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7" t="s">
        <v>28</v>
      </c>
      <c r="B706" s="388" t="s">
        <v>29</v>
      </c>
      <c r="C706" s="388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4" t="s">
        <v>305</v>
      </c>
      <c r="B709" s="365"/>
      <c r="C709" s="365"/>
      <c r="D709" s="365"/>
      <c r="E709" s="365"/>
      <c r="F709" s="36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8"/>
      <c r="C715" s="379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8"/>
      <c r="C716" s="379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4" t="s">
        <v>306</v>
      </c>
      <c r="B718" s="365"/>
      <c r="C718" s="365"/>
      <c r="D718" s="365"/>
      <c r="E718" s="365"/>
      <c r="F718" s="36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2"/>
      <c r="E1" s="462"/>
      <c r="F1" s="462"/>
      <c r="G1" s="46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3" t="s">
        <v>46</v>
      </c>
      <c r="B6" s="463"/>
      <c r="C6" s="463"/>
      <c r="D6" s="463"/>
      <c r="E6" s="463"/>
      <c r="F6" s="463"/>
      <c r="G6" s="66"/>
    </row>
    <row r="7" spans="1:7" s="2" customFormat="1" ht="21.75" customHeight="1" x14ac:dyDescent="0.45">
      <c r="A7" s="464" t="str">
        <f>'Page de garde'!D18</f>
        <v>KELIBIA</v>
      </c>
      <c r="B7" s="464"/>
      <c r="C7" s="464"/>
      <c r="D7" s="464"/>
      <c r="E7" s="464"/>
      <c r="F7" s="464"/>
      <c r="G7" s="66"/>
    </row>
    <row r="8" spans="1:7" s="2" customFormat="1" ht="24" x14ac:dyDescent="0.45">
      <c r="A8" s="329" t="s">
        <v>39</v>
      </c>
      <c r="B8" s="465" t="str">
        <f>'A1 Exploitation'!B9:F9</f>
        <v>M Souheil DRAOUI et Mme Imen SLITI</v>
      </c>
      <c r="C8" s="465"/>
      <c r="D8" s="465"/>
      <c r="E8" s="465"/>
      <c r="F8" s="465"/>
      <c r="G8" s="66"/>
    </row>
    <row r="9" spans="1:7" s="2" customFormat="1" ht="24" x14ac:dyDescent="0.45">
      <c r="A9" s="330" t="s">
        <v>41</v>
      </c>
      <c r="B9" s="466" t="str">
        <f>'A1 Exploitation'!B10:F10</f>
        <v>Directeur magasin et Gestionnaire de stock</v>
      </c>
      <c r="C9" s="466"/>
      <c r="D9" s="466"/>
      <c r="E9" s="466"/>
      <c r="F9" s="466"/>
      <c r="G9" s="66"/>
    </row>
    <row r="10" spans="1:7" s="2" customFormat="1" ht="24" x14ac:dyDescent="0.45">
      <c r="A10" s="329" t="s">
        <v>40</v>
      </c>
      <c r="B10" s="461">
        <f>'A1 Exploitation'!B11:F11</f>
        <v>43609</v>
      </c>
      <c r="C10" s="461"/>
      <c r="D10" s="461"/>
      <c r="E10" s="461"/>
      <c r="F10" s="461"/>
      <c r="G10" s="66"/>
    </row>
    <row r="11" spans="1:7" s="2" customFormat="1" ht="24" x14ac:dyDescent="0.45">
      <c r="A11" s="329" t="s">
        <v>250</v>
      </c>
      <c r="B11" s="458" t="e">
        <f>D199</f>
        <v>#DIV/0!</v>
      </c>
      <c r="C11" s="458"/>
      <c r="D11" s="458"/>
      <c r="E11" s="458"/>
      <c r="F11" s="458"/>
      <c r="G11" s="66"/>
    </row>
    <row r="12" spans="1:7" s="2" customFormat="1" ht="22.5" x14ac:dyDescent="0.45">
      <c r="A12" s="1"/>
      <c r="D12" s="420"/>
      <c r="E12" s="420"/>
      <c r="F12" s="420"/>
      <c r="G12" s="420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160</v>
      </c>
      <c r="F13" s="460" t="s">
        <v>161</v>
      </c>
    </row>
    <row r="14" spans="1:7" s="2" customFormat="1" ht="12.75" customHeight="1" x14ac:dyDescent="0.3">
      <c r="A14" s="459"/>
      <c r="B14" s="336" t="s">
        <v>32</v>
      </c>
      <c r="C14" s="336" t="s">
        <v>31</v>
      </c>
      <c r="D14" s="460"/>
      <c r="E14" s="460"/>
      <c r="F14" s="460"/>
      <c r="G14" s="65"/>
    </row>
    <row r="15" spans="1:7" x14ac:dyDescent="0.3">
      <c r="A15" s="449"/>
      <c r="B15" s="450"/>
      <c r="C15" s="450"/>
      <c r="D15" s="450"/>
      <c r="E15" s="450"/>
      <c r="F15" s="450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5" t="s">
        <v>34</v>
      </c>
      <c r="B22" s="451"/>
      <c r="C22" s="452"/>
      <c r="D22" s="334">
        <f>SUM(B17:C21)</f>
        <v>0</v>
      </c>
    </row>
    <row r="23" spans="1:7" x14ac:dyDescent="0.3">
      <c r="A23" s="442" t="s">
        <v>251</v>
      </c>
      <c r="B23" s="443"/>
      <c r="C23" s="444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7" t="s">
        <v>4</v>
      </c>
      <c r="B25" s="448"/>
      <c r="C25" s="448"/>
      <c r="D25" s="448"/>
      <c r="E25" s="448"/>
      <c r="F25" s="44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2" t="s">
        <v>34</v>
      </c>
      <c r="B33" s="443"/>
      <c r="C33" s="444"/>
      <c r="D33" s="331">
        <f>SUM(B26:C32)</f>
        <v>0</v>
      </c>
    </row>
    <row r="34" spans="1:6" x14ac:dyDescent="0.3">
      <c r="A34" s="442" t="s">
        <v>251</v>
      </c>
      <c r="B34" s="443"/>
      <c r="C34" s="44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7" t="s">
        <v>180</v>
      </c>
      <c r="B36" s="448"/>
      <c r="C36" s="448"/>
      <c r="D36" s="448"/>
      <c r="E36" s="448"/>
      <c r="F36" s="44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2" t="s">
        <v>34</v>
      </c>
      <c r="B42" s="443"/>
      <c r="C42" s="444"/>
      <c r="D42" s="331">
        <f>SUM(B37:C41)</f>
        <v>0</v>
      </c>
    </row>
    <row r="43" spans="1:6" x14ac:dyDescent="0.3">
      <c r="A43" s="442" t="s">
        <v>251</v>
      </c>
      <c r="B43" s="443"/>
      <c r="C43" s="44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6" t="s">
        <v>19</v>
      </c>
      <c r="B45" s="457"/>
      <c r="C45" s="457"/>
      <c r="D45" s="457"/>
      <c r="E45" s="457"/>
      <c r="F45" s="457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2" t="s">
        <v>34</v>
      </c>
      <c r="B52" s="443"/>
      <c r="C52" s="444"/>
      <c r="D52" s="331">
        <f>SUM(B46:C51)</f>
        <v>0</v>
      </c>
    </row>
    <row r="53" spans="1:6" x14ac:dyDescent="0.3">
      <c r="A53" s="442" t="s">
        <v>251</v>
      </c>
      <c r="B53" s="443"/>
      <c r="C53" s="444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7" t="s">
        <v>8</v>
      </c>
      <c r="B55" s="448"/>
      <c r="C55" s="448"/>
      <c r="D55" s="448"/>
      <c r="E55" s="448"/>
      <c r="F55" s="44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2" t="s">
        <v>34</v>
      </c>
      <c r="B63" s="443"/>
      <c r="C63" s="444"/>
      <c r="D63" s="331">
        <f>SUM(B56:C62)</f>
        <v>0</v>
      </c>
    </row>
    <row r="64" spans="1:6" x14ac:dyDescent="0.3">
      <c r="A64" s="442" t="s">
        <v>251</v>
      </c>
      <c r="B64" s="443"/>
      <c r="C64" s="444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7" t="s">
        <v>111</v>
      </c>
      <c r="B66" s="448"/>
      <c r="C66" s="448"/>
      <c r="D66" s="448"/>
      <c r="E66" s="448"/>
      <c r="F66" s="44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2" t="s">
        <v>34</v>
      </c>
      <c r="B84" s="443"/>
      <c r="C84" s="444"/>
      <c r="D84" s="331">
        <f>SUM(B67:C83)</f>
        <v>0</v>
      </c>
    </row>
    <row r="85" spans="1:6" x14ac:dyDescent="0.3">
      <c r="A85" s="442" t="s">
        <v>251</v>
      </c>
      <c r="B85" s="443"/>
      <c r="C85" s="44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7" t="s">
        <v>172</v>
      </c>
      <c r="B87" s="448"/>
      <c r="C87" s="448"/>
      <c r="D87" s="448"/>
      <c r="E87" s="448"/>
      <c r="F87" s="44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2" t="s">
        <v>34</v>
      </c>
      <c r="B102" s="443"/>
      <c r="C102" s="444"/>
      <c r="D102" s="331">
        <f>SUM(B88:C101)</f>
        <v>0</v>
      </c>
    </row>
    <row r="103" spans="1:6" x14ac:dyDescent="0.3">
      <c r="A103" s="442" t="s">
        <v>251</v>
      </c>
      <c r="B103" s="443"/>
      <c r="C103" s="44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7" t="s">
        <v>173</v>
      </c>
      <c r="B106" s="448"/>
      <c r="C106" s="448"/>
      <c r="D106" s="448"/>
      <c r="E106" s="448"/>
      <c r="F106" s="44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2" t="s">
        <v>34</v>
      </c>
      <c r="B118" s="443"/>
      <c r="C118" s="444"/>
      <c r="D118" s="331">
        <f>SUM(B107:C117)</f>
        <v>0</v>
      </c>
    </row>
    <row r="119" spans="1:6" x14ac:dyDescent="0.3">
      <c r="A119" s="442" t="s">
        <v>251</v>
      </c>
      <c r="B119" s="443"/>
      <c r="C119" s="44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7" t="s">
        <v>156</v>
      </c>
      <c r="B121" s="448"/>
      <c r="C121" s="448"/>
      <c r="D121" s="448"/>
      <c r="E121" s="448"/>
      <c r="F121" s="44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2" t="s">
        <v>34</v>
      </c>
      <c r="B133" s="443"/>
      <c r="C133" s="444"/>
      <c r="D133" s="331">
        <f>SUM(B122:C132)</f>
        <v>0</v>
      </c>
    </row>
    <row r="134" spans="1:6" x14ac:dyDescent="0.3">
      <c r="A134" s="442" t="s">
        <v>251</v>
      </c>
      <c r="B134" s="443"/>
      <c r="C134" s="44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7" t="s">
        <v>61</v>
      </c>
      <c r="B136" s="448"/>
      <c r="C136" s="448"/>
      <c r="D136" s="448"/>
      <c r="E136" s="448"/>
      <c r="F136" s="44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2" t="s">
        <v>34</v>
      </c>
      <c r="B149" s="443"/>
      <c r="C149" s="444"/>
      <c r="D149" s="331">
        <f>SUM(B137:C148)</f>
        <v>0</v>
      </c>
    </row>
    <row r="150" spans="1:6" x14ac:dyDescent="0.3">
      <c r="A150" s="442" t="s">
        <v>251</v>
      </c>
      <c r="B150" s="443"/>
      <c r="C150" s="44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7" t="s">
        <v>178</v>
      </c>
      <c r="B152" s="448"/>
      <c r="C152" s="448"/>
      <c r="D152" s="448"/>
      <c r="E152" s="448"/>
      <c r="F152" s="44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2" t="s">
        <v>34</v>
      </c>
      <c r="B161" s="451"/>
      <c r="C161" s="452"/>
      <c r="D161" s="334">
        <f>SUM(B153:C160)</f>
        <v>0</v>
      </c>
    </row>
    <row r="162" spans="1:6" x14ac:dyDescent="0.3">
      <c r="A162" s="442" t="s">
        <v>251</v>
      </c>
      <c r="B162" s="443"/>
      <c r="C162" s="444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7" t="s">
        <v>64</v>
      </c>
      <c r="B164" s="448"/>
      <c r="C164" s="448"/>
      <c r="D164" s="448"/>
      <c r="E164" s="448"/>
      <c r="F164" s="44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2" t="s">
        <v>34</v>
      </c>
      <c r="B169" s="443"/>
      <c r="C169" s="444"/>
      <c r="D169" s="331">
        <f>SUM(B165:C168)</f>
        <v>0</v>
      </c>
    </row>
    <row r="170" spans="1:6" x14ac:dyDescent="0.3">
      <c r="A170" s="442" t="s">
        <v>251</v>
      </c>
      <c r="B170" s="443"/>
      <c r="C170" s="444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5" t="s">
        <v>15</v>
      </c>
      <c r="B172" s="446"/>
      <c r="C172" s="446"/>
      <c r="D172" s="446"/>
      <c r="E172" s="446"/>
      <c r="F172" s="44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2" t="s">
        <v>34</v>
      </c>
      <c r="B177" s="443"/>
      <c r="C177" s="444"/>
      <c r="D177" s="331">
        <f>SUM(B173:C176)</f>
        <v>0</v>
      </c>
    </row>
    <row r="178" spans="1:7" x14ac:dyDescent="0.3">
      <c r="A178" s="442" t="s">
        <v>251</v>
      </c>
      <c r="B178" s="443"/>
      <c r="C178" s="444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7" t="s">
        <v>65</v>
      </c>
      <c r="B180" s="448"/>
      <c r="C180" s="448"/>
      <c r="D180" s="448"/>
      <c r="E180" s="448"/>
      <c r="F180" s="44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2" t="s">
        <v>34</v>
      </c>
      <c r="B186" s="443"/>
      <c r="C186" s="444"/>
      <c r="D186" s="331">
        <f>SUM(B181:C185)</f>
        <v>0</v>
      </c>
    </row>
    <row r="187" spans="1:7" x14ac:dyDescent="0.3">
      <c r="A187" s="442" t="s">
        <v>251</v>
      </c>
      <c r="B187" s="443"/>
      <c r="C187" s="444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7" t="s">
        <v>177</v>
      </c>
      <c r="B189" s="448"/>
      <c r="C189" s="448"/>
      <c r="D189" s="448"/>
      <c r="E189" s="448"/>
      <c r="F189" s="44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2" t="s">
        <v>34</v>
      </c>
      <c r="B194" s="443"/>
      <c r="C194" s="444"/>
      <c r="D194" s="335">
        <f>SUM(B190:C193)</f>
        <v>0</v>
      </c>
    </row>
    <row r="195" spans="1:6" x14ac:dyDescent="0.3">
      <c r="A195" s="442" t="s">
        <v>251</v>
      </c>
      <c r="B195" s="443"/>
      <c r="C195" s="444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420"/>
      <c r="E1" s="420"/>
      <c r="F1" s="420"/>
      <c r="G1" s="420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421" t="s">
        <v>151</v>
      </c>
      <c r="B7" s="421"/>
      <c r="C7" s="421"/>
      <c r="D7" s="421"/>
      <c r="E7" s="421"/>
      <c r="F7" s="421"/>
      <c r="G7" s="82"/>
    </row>
    <row r="8" spans="1:7" ht="22.5" x14ac:dyDescent="0.45">
      <c r="A8" s="422" t="str">
        <f>'Page de garde'!D18</f>
        <v>KELIBIA</v>
      </c>
      <c r="B8" s="422"/>
      <c r="C8" s="422"/>
      <c r="D8" s="422"/>
      <c r="E8" s="422"/>
      <c r="F8" s="422"/>
      <c r="G8" s="82"/>
    </row>
    <row r="9" spans="1:7" ht="22.5" x14ac:dyDescent="0.45">
      <c r="A9" s="278" t="s">
        <v>39</v>
      </c>
      <c r="B9" s="467"/>
      <c r="C9" s="467"/>
      <c r="D9" s="467"/>
      <c r="E9" s="467"/>
      <c r="F9" s="467"/>
      <c r="G9" s="82"/>
    </row>
    <row r="10" spans="1:7" ht="22.5" x14ac:dyDescent="0.45">
      <c r="A10" s="279" t="s">
        <v>41</v>
      </c>
      <c r="B10" s="468"/>
      <c r="C10" s="468"/>
      <c r="D10" s="468"/>
      <c r="E10" s="468"/>
      <c r="F10" s="468"/>
      <c r="G10" s="82"/>
    </row>
    <row r="11" spans="1:7" ht="22.5" x14ac:dyDescent="0.45">
      <c r="A11" s="278" t="s">
        <v>40</v>
      </c>
      <c r="B11" s="419"/>
      <c r="C11" s="419"/>
      <c r="D11" s="419"/>
      <c r="E11" s="419"/>
      <c r="F11" s="419"/>
      <c r="G11" s="82"/>
    </row>
    <row r="12" spans="1:7" ht="22.5" x14ac:dyDescent="0.45">
      <c r="A12" s="278" t="s">
        <v>200</v>
      </c>
      <c r="B12" s="424" t="e">
        <f>D730</f>
        <v>#DIV/0!</v>
      </c>
      <c r="C12" s="424"/>
      <c r="D12" s="424"/>
      <c r="E12" s="424"/>
      <c r="F12" s="424"/>
      <c r="G12" s="82"/>
    </row>
    <row r="13" spans="1:7" ht="22.5" x14ac:dyDescent="0.45">
      <c r="A13" s="81"/>
      <c r="B13" s="79"/>
      <c r="C13" s="79"/>
      <c r="D13" s="420"/>
      <c r="E13" s="420"/>
      <c r="F13" s="420"/>
      <c r="G13" s="420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52"/>
      <c r="B49" s="352"/>
      <c r="C49" s="352"/>
      <c r="D49" s="352"/>
      <c r="E49" s="352"/>
      <c r="F49" s="352"/>
      <c r="G49" s="352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350"/>
      <c r="B64" s="351"/>
      <c r="C64" s="351"/>
      <c r="D64" s="351"/>
      <c r="E64" s="351"/>
      <c r="F64" s="351"/>
      <c r="G64" s="351"/>
    </row>
    <row r="65" spans="1:7" ht="43.5" customHeight="1" x14ac:dyDescent="0.4">
      <c r="A65" s="429" t="s">
        <v>350</v>
      </c>
      <c r="B65" s="429"/>
      <c r="C65" s="429"/>
      <c r="D65" s="429"/>
      <c r="E65" s="429"/>
      <c r="F65" s="429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59"/>
      <c r="B83" s="359"/>
      <c r="C83" s="359"/>
      <c r="D83" s="359"/>
      <c r="E83" s="359"/>
      <c r="F83" s="359"/>
      <c r="G83" s="359"/>
    </row>
    <row r="84" spans="1:7" ht="45" customHeight="1" x14ac:dyDescent="0.45">
      <c r="A84" s="430" t="s">
        <v>351</v>
      </c>
      <c r="B84" s="430"/>
      <c r="C84" s="430"/>
      <c r="D84" s="430"/>
      <c r="E84" s="430"/>
      <c r="F84" s="430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355"/>
      <c r="B103" s="353"/>
      <c r="C103" s="353"/>
      <c r="D103" s="353"/>
      <c r="E103" s="353"/>
      <c r="F103" s="360"/>
      <c r="G103" s="83"/>
    </row>
    <row r="104" spans="1:7" ht="46.5" customHeight="1" x14ac:dyDescent="0.4">
      <c r="A104" s="429" t="s">
        <v>352</v>
      </c>
      <c r="B104" s="429"/>
      <c r="C104" s="429"/>
      <c r="D104" s="429"/>
      <c r="E104" s="429"/>
      <c r="F104" s="429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355"/>
      <c r="B111" s="353"/>
      <c r="C111" s="353"/>
      <c r="D111" s="353"/>
      <c r="E111" s="353"/>
      <c r="F111" s="360"/>
      <c r="G111" s="83"/>
    </row>
    <row r="112" spans="1:7" ht="39.75" customHeight="1" x14ac:dyDescent="0.4">
      <c r="A112" s="429" t="s">
        <v>390</v>
      </c>
      <c r="B112" s="429"/>
      <c r="C112" s="429"/>
      <c r="D112" s="429"/>
      <c r="E112" s="429"/>
      <c r="F112" s="429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353"/>
      <c r="B120" s="353"/>
      <c r="C120" s="353"/>
      <c r="D120" s="353"/>
      <c r="E120" s="353"/>
      <c r="F120" s="353"/>
      <c r="G120" s="83"/>
    </row>
    <row r="121" spans="1:7" ht="22.5" x14ac:dyDescent="0.4">
      <c r="A121" s="429" t="s">
        <v>310</v>
      </c>
      <c r="B121" s="429"/>
      <c r="C121" s="429"/>
      <c r="D121" s="429"/>
      <c r="E121" s="429"/>
      <c r="F121" s="429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354"/>
      <c r="B132" s="354"/>
      <c r="C132" s="354"/>
      <c r="D132" s="354"/>
      <c r="E132" s="354"/>
      <c r="F132" s="354"/>
      <c r="G132" s="83"/>
    </row>
    <row r="133" spans="1:16384" ht="22.5" customHeight="1" x14ac:dyDescent="0.4">
      <c r="A133" s="431" t="s">
        <v>424</v>
      </c>
      <c r="B133" s="431"/>
      <c r="C133" s="431"/>
      <c r="D133" s="431"/>
      <c r="E133" s="431"/>
      <c r="F133" s="431"/>
      <c r="G133" s="83"/>
    </row>
    <row r="134" spans="1:16384" ht="22.5" customHeight="1" x14ac:dyDescent="0.4">
      <c r="A134" s="432"/>
      <c r="B134" s="432"/>
      <c r="C134" s="432"/>
      <c r="D134" s="432"/>
      <c r="E134" s="432"/>
      <c r="F134" s="432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433" t="s">
        <v>461</v>
      </c>
      <c r="B139" s="433"/>
      <c r="C139" s="433"/>
      <c r="D139" s="433"/>
      <c r="E139" s="433"/>
      <c r="F139" s="433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392" t="s">
        <v>349</v>
      </c>
      <c r="B147" s="392"/>
      <c r="C147" s="392"/>
      <c r="D147" s="392"/>
      <c r="E147" s="392"/>
      <c r="F147" s="392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355"/>
      <c r="B165" s="353"/>
      <c r="C165" s="353"/>
      <c r="D165" s="353"/>
      <c r="E165" s="353"/>
      <c r="F165" s="353"/>
      <c r="G165" s="83"/>
    </row>
    <row r="166" spans="1:7" ht="32.25" customHeight="1" x14ac:dyDescent="0.4">
      <c r="A166" s="433" t="s">
        <v>462</v>
      </c>
      <c r="B166" s="433"/>
      <c r="C166" s="433"/>
      <c r="D166" s="433"/>
      <c r="E166" s="433"/>
      <c r="F166" s="433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356"/>
      <c r="B176" s="357"/>
      <c r="C176" s="357"/>
      <c r="D176" s="357"/>
      <c r="E176" s="357"/>
      <c r="F176" s="357"/>
      <c r="G176" s="83"/>
    </row>
    <row r="177" spans="1:7" ht="32.25" customHeight="1" x14ac:dyDescent="0.4">
      <c r="A177" s="433" t="s">
        <v>310</v>
      </c>
      <c r="B177" s="433"/>
      <c r="C177" s="433"/>
      <c r="D177" s="433"/>
      <c r="E177" s="433"/>
      <c r="F177" s="433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393"/>
      <c r="C186" s="394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358"/>
      <c r="B188" s="358"/>
      <c r="C188" s="358"/>
      <c r="D188" s="358"/>
      <c r="E188" s="358"/>
      <c r="F188" s="358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89" t="s">
        <v>34</v>
      </c>
      <c r="B203" s="390"/>
      <c r="C203" s="391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52"/>
      <c r="B205" s="352"/>
      <c r="C205" s="352"/>
      <c r="D205" s="352"/>
      <c r="E205" s="352"/>
      <c r="F205" s="352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89" t="s">
        <v>34</v>
      </c>
      <c r="B227" s="390"/>
      <c r="C227" s="391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52"/>
      <c r="B229" s="352"/>
      <c r="C229" s="352"/>
      <c r="D229" s="352"/>
      <c r="E229" s="352"/>
      <c r="F229" s="352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425" t="s">
        <v>310</v>
      </c>
      <c r="B236" s="426"/>
      <c r="C236" s="426"/>
      <c r="D236" s="427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89" t="s">
        <v>34</v>
      </c>
      <c r="B245" s="390"/>
      <c r="C245" s="391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52"/>
      <c r="B250" s="352"/>
      <c r="C250" s="352"/>
      <c r="D250" s="352"/>
      <c r="E250" s="352"/>
      <c r="F250" s="352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89" t="s">
        <v>34</v>
      </c>
      <c r="B265" s="390"/>
      <c r="C265" s="391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382"/>
      <c r="B290" s="382"/>
      <c r="C290" s="382"/>
      <c r="D290" s="382"/>
      <c r="E290" s="382"/>
      <c r="F290" s="382"/>
      <c r="G290" s="83"/>
    </row>
    <row r="291" spans="1:7" ht="31.5" customHeight="1" x14ac:dyDescent="0.4">
      <c r="A291" s="428" t="s">
        <v>310</v>
      </c>
      <c r="B291" s="428"/>
      <c r="C291" s="428"/>
      <c r="D291" s="428"/>
      <c r="E291" s="428"/>
      <c r="F291" s="428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74"/>
      <c r="B357" s="374"/>
      <c r="C357" s="374"/>
      <c r="D357" s="374"/>
      <c r="E357" s="374"/>
      <c r="F357" s="374"/>
      <c r="G357" s="374"/>
    </row>
    <row r="358" spans="1:7" ht="32.25" customHeight="1" x14ac:dyDescent="0.4">
      <c r="A358" s="437" t="s">
        <v>310</v>
      </c>
      <c r="B358" s="437"/>
      <c r="C358" s="437"/>
      <c r="D358" s="437"/>
      <c r="E358" s="437"/>
      <c r="F358" s="437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407"/>
      <c r="B415" s="359"/>
      <c r="C415" s="359"/>
      <c r="D415" s="359"/>
      <c r="E415" s="359"/>
      <c r="F415" s="359"/>
      <c r="G415" s="359"/>
    </row>
    <row r="416" spans="1:7" ht="24.75" x14ac:dyDescent="0.4">
      <c r="A416" s="436" t="s">
        <v>319</v>
      </c>
      <c r="B416" s="436"/>
      <c r="C416" s="436"/>
      <c r="D416" s="436"/>
      <c r="E416" s="436"/>
      <c r="F416" s="43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436" t="s">
        <v>310</v>
      </c>
      <c r="B464" s="436"/>
      <c r="C464" s="436"/>
      <c r="D464" s="436"/>
      <c r="E464" s="436"/>
      <c r="F464" s="436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440" t="s">
        <v>425</v>
      </c>
      <c r="B478" s="440"/>
      <c r="C478" s="440"/>
      <c r="D478" s="440"/>
      <c r="E478" s="440"/>
      <c r="F478" s="440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410" t="s">
        <v>28</v>
      </c>
      <c r="B480" s="411" t="s">
        <v>29</v>
      </c>
      <c r="C480" s="411"/>
      <c r="D480" s="411" t="s">
        <v>42</v>
      </c>
      <c r="E480" s="403" t="s">
        <v>266</v>
      </c>
      <c r="F480" s="403" t="s">
        <v>301</v>
      </c>
      <c r="G480" s="83"/>
    </row>
    <row r="481" spans="1:7" ht="21" x14ac:dyDescent="0.4">
      <c r="A481" s="410"/>
      <c r="B481" s="291" t="s">
        <v>32</v>
      </c>
      <c r="C481" s="291" t="s">
        <v>31</v>
      </c>
      <c r="D481" s="411"/>
      <c r="E481" s="403"/>
      <c r="F481" s="403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18" t="s">
        <v>52</v>
      </c>
      <c r="B483" s="418"/>
      <c r="C483" s="418"/>
      <c r="D483" s="418"/>
      <c r="E483" s="418"/>
      <c r="F483" s="418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01" t="s">
        <v>463</v>
      </c>
      <c r="B491" s="402"/>
      <c r="C491" s="402"/>
      <c r="D491" s="402"/>
      <c r="E491" s="402"/>
      <c r="F491" s="402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412" t="s">
        <v>23</v>
      </c>
      <c r="B505" s="413"/>
      <c r="C505" s="413"/>
      <c r="D505" s="413"/>
      <c r="E505" s="413"/>
      <c r="F505" s="414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4"/>
      <c r="B517" s="384"/>
      <c r="C517" s="384"/>
      <c r="D517" s="384"/>
      <c r="E517" s="384"/>
      <c r="F517" s="384"/>
      <c r="G517" s="384"/>
    </row>
    <row r="518" spans="1:7" ht="26.25" customHeight="1" x14ac:dyDescent="0.5">
      <c r="A518" s="244" t="s">
        <v>310</v>
      </c>
      <c r="B518" s="409"/>
      <c r="C518" s="409"/>
      <c r="D518" s="409"/>
      <c r="E518" s="409"/>
      <c r="F518" s="409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441" t="s">
        <v>97</v>
      </c>
      <c r="B530" s="441"/>
      <c r="C530" s="441"/>
      <c r="D530" s="441"/>
      <c r="E530" s="441"/>
      <c r="F530" s="441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415" t="s">
        <v>28</v>
      </c>
      <c r="B532" s="388" t="s">
        <v>29</v>
      </c>
      <c r="C532" s="417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416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438"/>
      <c r="D535" s="438"/>
      <c r="E535" s="438"/>
      <c r="F535" s="439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89" t="s">
        <v>34</v>
      </c>
      <c r="B542" s="390"/>
      <c r="C542" s="391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89" t="s">
        <v>33</v>
      </c>
      <c r="B543" s="390"/>
      <c r="C543" s="391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52"/>
      <c r="B544" s="352"/>
      <c r="C544" s="352"/>
      <c r="D544" s="352"/>
      <c r="E544" s="352"/>
      <c r="F544" s="352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408"/>
      <c r="B556" s="374"/>
      <c r="C556" s="374"/>
      <c r="D556" s="374"/>
      <c r="E556" s="374"/>
      <c r="F556" s="374"/>
      <c r="G556" s="374"/>
    </row>
    <row r="557" spans="1:7" ht="35.25" customHeight="1" x14ac:dyDescent="0.4">
      <c r="A557" s="246" t="s">
        <v>310</v>
      </c>
      <c r="B557" s="222"/>
      <c r="C557" s="372"/>
      <c r="D557" s="372"/>
      <c r="E557" s="372"/>
      <c r="F557" s="373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367" t="s">
        <v>34</v>
      </c>
      <c r="B566" s="367"/>
      <c r="C566" s="368"/>
      <c r="D566" s="296">
        <f>SUM(B558:C565,B546:C555)</f>
        <v>0</v>
      </c>
      <c r="E566" s="79"/>
      <c r="F566" s="83"/>
      <c r="G566" s="83"/>
    </row>
    <row r="567" spans="1:7" ht="21" x14ac:dyDescent="0.4">
      <c r="A567" s="367" t="s">
        <v>33</v>
      </c>
      <c r="B567" s="367"/>
      <c r="C567" s="367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52"/>
      <c r="B572" s="352"/>
      <c r="C572" s="352"/>
      <c r="D572" s="352"/>
      <c r="E572" s="352"/>
      <c r="F572" s="352"/>
      <c r="G572" s="83"/>
    </row>
    <row r="573" spans="1:7" ht="22.5" x14ac:dyDescent="0.45">
      <c r="A573" s="375" t="s">
        <v>19</v>
      </c>
      <c r="B573" s="375"/>
      <c r="C573" s="375"/>
      <c r="D573" s="375"/>
      <c r="E573" s="375"/>
      <c r="F573" s="375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410" t="s">
        <v>28</v>
      </c>
      <c r="B575" s="411" t="s">
        <v>29</v>
      </c>
      <c r="C575" s="411"/>
      <c r="D575" s="411" t="s">
        <v>42</v>
      </c>
      <c r="E575" s="403" t="s">
        <v>266</v>
      </c>
      <c r="F575" s="403" t="s">
        <v>301</v>
      </c>
      <c r="G575" s="83"/>
    </row>
    <row r="576" spans="1:7" ht="21" x14ac:dyDescent="0.4">
      <c r="A576" s="410"/>
      <c r="B576" s="291" t="s">
        <v>32</v>
      </c>
      <c r="C576" s="291" t="s">
        <v>31</v>
      </c>
      <c r="D576" s="411"/>
      <c r="E576" s="403"/>
      <c r="F576" s="403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395" t="s">
        <v>10</v>
      </c>
      <c r="B578" s="396"/>
      <c r="C578" s="396"/>
      <c r="D578" s="396"/>
      <c r="E578" s="396"/>
      <c r="F578" s="397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367" t="s">
        <v>34</v>
      </c>
      <c r="B588" s="367"/>
      <c r="C588" s="368"/>
      <c r="D588" s="296">
        <f>SUM(B579:C587)</f>
        <v>0</v>
      </c>
      <c r="E588" s="79"/>
      <c r="F588" s="83"/>
      <c r="G588" s="83"/>
    </row>
    <row r="589" spans="1:7" ht="21" x14ac:dyDescent="0.4">
      <c r="A589" s="367" t="s">
        <v>33</v>
      </c>
      <c r="B589" s="367"/>
      <c r="C589" s="367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398" t="s">
        <v>23</v>
      </c>
      <c r="B591" s="399"/>
      <c r="C591" s="399"/>
      <c r="D591" s="399"/>
      <c r="E591" s="399"/>
      <c r="F591" s="400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434" t="s">
        <v>383</v>
      </c>
      <c r="B598" s="435"/>
      <c r="C598" s="435"/>
      <c r="D598" s="435"/>
      <c r="E598" s="435"/>
      <c r="F598" s="435"/>
      <c r="G598" s="435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367" t="s">
        <v>34</v>
      </c>
      <c r="B606" s="367"/>
      <c r="C606" s="368"/>
      <c r="D606" s="296">
        <f>SUM(B592:C605)</f>
        <v>0</v>
      </c>
      <c r="E606" s="79"/>
      <c r="F606" s="83"/>
      <c r="G606" s="83"/>
    </row>
    <row r="607" spans="1:7" ht="21" x14ac:dyDescent="0.4">
      <c r="A607" s="367" t="s">
        <v>33</v>
      </c>
      <c r="B607" s="367"/>
      <c r="C607" s="367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369" t="s">
        <v>170</v>
      </c>
      <c r="B610" s="370"/>
      <c r="C610" s="371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75" t="s">
        <v>8</v>
      </c>
      <c r="B612" s="375"/>
      <c r="C612" s="375"/>
      <c r="D612" s="375"/>
      <c r="E612" s="375"/>
      <c r="F612" s="375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385"/>
      <c r="D617" s="385"/>
      <c r="E617" s="385"/>
      <c r="F617" s="386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367" t="s">
        <v>34</v>
      </c>
      <c r="B627" s="367"/>
      <c r="C627" s="367"/>
      <c r="D627" s="296">
        <f>SUM(B618:C626)</f>
        <v>0</v>
      </c>
      <c r="E627" s="381"/>
      <c r="F627" s="382"/>
      <c r="G627" s="83"/>
    </row>
    <row r="628" spans="1:7" ht="21" x14ac:dyDescent="0.4">
      <c r="A628" s="367" t="s">
        <v>33</v>
      </c>
      <c r="B628" s="367"/>
      <c r="C628" s="367"/>
      <c r="D628" s="295" t="e">
        <f>D627/(COUNT(B618:C626)*2)</f>
        <v>#DIV/0!</v>
      </c>
      <c r="E628" s="383"/>
      <c r="F628" s="384"/>
      <c r="G628" s="83"/>
    </row>
    <row r="629" spans="1:7" ht="21" x14ac:dyDescent="0.4">
      <c r="A629" s="104"/>
      <c r="B629" s="83"/>
      <c r="C629" s="380"/>
      <c r="D629" s="380"/>
      <c r="E629" s="380"/>
      <c r="F629" s="380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89" t="s">
        <v>34</v>
      </c>
      <c r="B639" s="390"/>
      <c r="C639" s="391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385"/>
      <c r="D642" s="385"/>
      <c r="E642" s="385"/>
      <c r="F642" s="386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89" t="s">
        <v>34</v>
      </c>
      <c r="B650" s="390"/>
      <c r="C650" s="391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377"/>
      <c r="B652" s="377"/>
      <c r="C652" s="377"/>
      <c r="D652" s="377"/>
      <c r="E652" s="377"/>
      <c r="F652" s="377"/>
      <c r="G652" s="377"/>
    </row>
    <row r="653" spans="1:16382" ht="24.75" x14ac:dyDescent="0.4">
      <c r="A653" s="241" t="s">
        <v>26</v>
      </c>
      <c r="B653" s="385"/>
      <c r="C653" s="385"/>
      <c r="D653" s="385"/>
      <c r="E653" s="385"/>
      <c r="F653" s="386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4" t="s">
        <v>310</v>
      </c>
      <c r="B661" s="405"/>
      <c r="C661" s="405"/>
      <c r="D661" s="405"/>
      <c r="E661" s="405"/>
      <c r="F661" s="406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75" t="s">
        <v>355</v>
      </c>
      <c r="B676" s="375"/>
      <c r="C676" s="375"/>
      <c r="D676" s="375"/>
      <c r="E676" s="375"/>
      <c r="F676" s="375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376" t="s">
        <v>459</v>
      </c>
      <c r="B704" s="376"/>
      <c r="C704" s="376"/>
      <c r="D704" s="376"/>
      <c r="E704" s="376"/>
      <c r="F704" s="376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387" t="s">
        <v>28</v>
      </c>
      <c r="B706" s="388" t="s">
        <v>29</v>
      </c>
      <c r="C706" s="388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364" t="s">
        <v>305</v>
      </c>
      <c r="B709" s="365"/>
      <c r="C709" s="365"/>
      <c r="D709" s="365"/>
      <c r="E709" s="365"/>
      <c r="F709" s="366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378"/>
      <c r="C715" s="379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378"/>
      <c r="C716" s="379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364" t="s">
        <v>306</v>
      </c>
      <c r="B718" s="365"/>
      <c r="C718" s="365"/>
      <c r="D718" s="365"/>
      <c r="E718" s="365"/>
      <c r="F718" s="366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62"/>
      <c r="E1" s="462"/>
      <c r="F1" s="462"/>
      <c r="G1" s="462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63" t="s">
        <v>46</v>
      </c>
      <c r="B6" s="463"/>
      <c r="C6" s="463"/>
      <c r="D6" s="463"/>
      <c r="E6" s="463"/>
      <c r="F6" s="463"/>
      <c r="G6" s="66"/>
    </row>
    <row r="7" spans="1:7" s="2" customFormat="1" ht="21.75" customHeight="1" x14ac:dyDescent="0.45">
      <c r="A7" s="464" t="str">
        <f>'Page de garde'!D18</f>
        <v>KELIBIA</v>
      </c>
      <c r="B7" s="464"/>
      <c r="C7" s="464"/>
      <c r="D7" s="464"/>
      <c r="E7" s="464"/>
      <c r="F7" s="464"/>
      <c r="G7" s="66"/>
    </row>
    <row r="8" spans="1:7" s="2" customFormat="1" ht="24" x14ac:dyDescent="0.45">
      <c r="A8" s="329" t="s">
        <v>39</v>
      </c>
      <c r="B8" s="465" t="str">
        <f>'A1 Exploitation'!B9:F9</f>
        <v>M Souheil DRAOUI et Mme Imen SLITI</v>
      </c>
      <c r="C8" s="465"/>
      <c r="D8" s="465"/>
      <c r="E8" s="465"/>
      <c r="F8" s="465"/>
      <c r="G8" s="66"/>
    </row>
    <row r="9" spans="1:7" s="2" customFormat="1" ht="24" x14ac:dyDescent="0.45">
      <c r="A9" s="330" t="s">
        <v>41</v>
      </c>
      <c r="B9" s="466" t="str">
        <f>'A1 Exploitation'!B10:F10</f>
        <v>Directeur magasin et Gestionnaire de stock</v>
      </c>
      <c r="C9" s="466"/>
      <c r="D9" s="466"/>
      <c r="E9" s="466"/>
      <c r="F9" s="466"/>
      <c r="G9" s="66"/>
    </row>
    <row r="10" spans="1:7" s="2" customFormat="1" ht="24" x14ac:dyDescent="0.45">
      <c r="A10" s="329" t="s">
        <v>40</v>
      </c>
      <c r="B10" s="461">
        <f>'A1 Exploitation'!B11:F11</f>
        <v>43609</v>
      </c>
      <c r="C10" s="461"/>
      <c r="D10" s="461"/>
      <c r="E10" s="461"/>
      <c r="F10" s="461"/>
      <c r="G10" s="66"/>
    </row>
    <row r="11" spans="1:7" s="2" customFormat="1" ht="24" x14ac:dyDescent="0.45">
      <c r="A11" s="329" t="s">
        <v>250</v>
      </c>
      <c r="B11" s="458" t="e">
        <f>D199</f>
        <v>#DIV/0!</v>
      </c>
      <c r="C11" s="458"/>
      <c r="D11" s="458"/>
      <c r="E11" s="458"/>
      <c r="F11" s="458"/>
      <c r="G11" s="66"/>
    </row>
    <row r="12" spans="1:7" s="2" customFormat="1" ht="22.5" x14ac:dyDescent="0.45">
      <c r="A12" s="1"/>
      <c r="D12" s="420"/>
      <c r="E12" s="420"/>
      <c r="F12" s="420"/>
      <c r="G12" s="420"/>
    </row>
    <row r="13" spans="1:7" s="2" customFormat="1" ht="11.25" customHeight="1" x14ac:dyDescent="0.3">
      <c r="A13" s="459" t="s">
        <v>28</v>
      </c>
      <c r="B13" s="460" t="s">
        <v>29</v>
      </c>
      <c r="C13" s="460"/>
      <c r="D13" s="460" t="s">
        <v>42</v>
      </c>
      <c r="E13" s="460" t="s">
        <v>160</v>
      </c>
      <c r="F13" s="460" t="s">
        <v>161</v>
      </c>
    </row>
    <row r="14" spans="1:7" s="2" customFormat="1" ht="12.75" customHeight="1" x14ac:dyDescent="0.3">
      <c r="A14" s="459"/>
      <c r="B14" s="336" t="s">
        <v>32</v>
      </c>
      <c r="C14" s="336" t="s">
        <v>31</v>
      </c>
      <c r="D14" s="460"/>
      <c r="E14" s="460"/>
      <c r="F14" s="460"/>
      <c r="G14" s="65"/>
    </row>
    <row r="15" spans="1:7" x14ac:dyDescent="0.3">
      <c r="A15" s="449"/>
      <c r="B15" s="450"/>
      <c r="C15" s="450"/>
      <c r="D15" s="450"/>
      <c r="E15" s="450"/>
      <c r="F15" s="450"/>
    </row>
    <row r="16" spans="1:7" ht="19.5" x14ac:dyDescent="0.4">
      <c r="A16" s="453" t="s">
        <v>0</v>
      </c>
      <c r="B16" s="454"/>
      <c r="C16" s="454"/>
      <c r="D16" s="454"/>
      <c r="E16" s="454"/>
      <c r="F16" s="454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55" t="s">
        <v>34</v>
      </c>
      <c r="B22" s="451"/>
      <c r="C22" s="452"/>
      <c r="D22" s="334">
        <f>SUM(B17:C21)</f>
        <v>0</v>
      </c>
    </row>
    <row r="23" spans="1:7" x14ac:dyDescent="0.3">
      <c r="A23" s="442" t="s">
        <v>251</v>
      </c>
      <c r="B23" s="443"/>
      <c r="C23" s="444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47" t="s">
        <v>4</v>
      </c>
      <c r="B25" s="448"/>
      <c r="C25" s="448"/>
      <c r="D25" s="448"/>
      <c r="E25" s="448"/>
      <c r="F25" s="448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42" t="s">
        <v>34</v>
      </c>
      <c r="B33" s="443"/>
      <c r="C33" s="444"/>
      <c r="D33" s="331">
        <f>SUM(B26:C32)</f>
        <v>0</v>
      </c>
    </row>
    <row r="34" spans="1:6" x14ac:dyDescent="0.3">
      <c r="A34" s="442" t="s">
        <v>251</v>
      </c>
      <c r="B34" s="443"/>
      <c r="C34" s="444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47" t="s">
        <v>180</v>
      </c>
      <c r="B36" s="448"/>
      <c r="C36" s="448"/>
      <c r="D36" s="448"/>
      <c r="E36" s="448"/>
      <c r="F36" s="448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42" t="s">
        <v>34</v>
      </c>
      <c r="B42" s="443"/>
      <c r="C42" s="444"/>
      <c r="D42" s="331">
        <f>SUM(B37:C41)</f>
        <v>0</v>
      </c>
    </row>
    <row r="43" spans="1:6" x14ac:dyDescent="0.3">
      <c r="A43" s="442" t="s">
        <v>251</v>
      </c>
      <c r="B43" s="443"/>
      <c r="C43" s="444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56" t="s">
        <v>19</v>
      </c>
      <c r="B45" s="457"/>
      <c r="C45" s="457"/>
      <c r="D45" s="457"/>
      <c r="E45" s="457"/>
      <c r="F45" s="457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42" t="s">
        <v>34</v>
      </c>
      <c r="B52" s="443"/>
      <c r="C52" s="444"/>
      <c r="D52" s="331">
        <f>SUM(B46:C51)</f>
        <v>0</v>
      </c>
    </row>
    <row r="53" spans="1:6" x14ac:dyDescent="0.3">
      <c r="A53" s="442" t="s">
        <v>251</v>
      </c>
      <c r="B53" s="443"/>
      <c r="C53" s="444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47" t="s">
        <v>8</v>
      </c>
      <c r="B55" s="448"/>
      <c r="C55" s="448"/>
      <c r="D55" s="448"/>
      <c r="E55" s="448"/>
      <c r="F55" s="448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42" t="s">
        <v>34</v>
      </c>
      <c r="B63" s="443"/>
      <c r="C63" s="444"/>
      <c r="D63" s="331">
        <f>SUM(B56:C62)</f>
        <v>0</v>
      </c>
    </row>
    <row r="64" spans="1:6" x14ac:dyDescent="0.3">
      <c r="A64" s="442" t="s">
        <v>251</v>
      </c>
      <c r="B64" s="443"/>
      <c r="C64" s="444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47" t="s">
        <v>111</v>
      </c>
      <c r="B66" s="448"/>
      <c r="C66" s="448"/>
      <c r="D66" s="448"/>
      <c r="E66" s="448"/>
      <c r="F66" s="448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42" t="s">
        <v>34</v>
      </c>
      <c r="B84" s="443"/>
      <c r="C84" s="444"/>
      <c r="D84" s="331">
        <f>SUM(B67:C83)</f>
        <v>0</v>
      </c>
    </row>
    <row r="85" spans="1:6" x14ac:dyDescent="0.3">
      <c r="A85" s="442" t="s">
        <v>251</v>
      </c>
      <c r="B85" s="443"/>
      <c r="C85" s="444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47" t="s">
        <v>172</v>
      </c>
      <c r="B87" s="448"/>
      <c r="C87" s="448"/>
      <c r="D87" s="448"/>
      <c r="E87" s="448"/>
      <c r="F87" s="448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42" t="s">
        <v>34</v>
      </c>
      <c r="B102" s="443"/>
      <c r="C102" s="444"/>
      <c r="D102" s="331">
        <f>SUM(B88:C101)</f>
        <v>0</v>
      </c>
    </row>
    <row r="103" spans="1:6" x14ac:dyDescent="0.3">
      <c r="A103" s="442" t="s">
        <v>251</v>
      </c>
      <c r="B103" s="443"/>
      <c r="C103" s="444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47" t="s">
        <v>173</v>
      </c>
      <c r="B106" s="448"/>
      <c r="C106" s="448"/>
      <c r="D106" s="448"/>
      <c r="E106" s="448"/>
      <c r="F106" s="448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42" t="s">
        <v>34</v>
      </c>
      <c r="B118" s="443"/>
      <c r="C118" s="444"/>
      <c r="D118" s="331">
        <f>SUM(B107:C117)</f>
        <v>0</v>
      </c>
    </row>
    <row r="119" spans="1:6" x14ac:dyDescent="0.3">
      <c r="A119" s="442" t="s">
        <v>251</v>
      </c>
      <c r="B119" s="443"/>
      <c r="C119" s="444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47" t="s">
        <v>156</v>
      </c>
      <c r="B121" s="448"/>
      <c r="C121" s="448"/>
      <c r="D121" s="448"/>
      <c r="E121" s="448"/>
      <c r="F121" s="448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42" t="s">
        <v>34</v>
      </c>
      <c r="B133" s="443"/>
      <c r="C133" s="444"/>
      <c r="D133" s="331">
        <f>SUM(B122:C132)</f>
        <v>0</v>
      </c>
    </row>
    <row r="134" spans="1:6" x14ac:dyDescent="0.3">
      <c r="A134" s="442" t="s">
        <v>251</v>
      </c>
      <c r="B134" s="443"/>
      <c r="C134" s="444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47" t="s">
        <v>61</v>
      </c>
      <c r="B136" s="448"/>
      <c r="C136" s="448"/>
      <c r="D136" s="448"/>
      <c r="E136" s="448"/>
      <c r="F136" s="448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42" t="s">
        <v>34</v>
      </c>
      <c r="B149" s="443"/>
      <c r="C149" s="444"/>
      <c r="D149" s="331">
        <f>SUM(B137:C148)</f>
        <v>0</v>
      </c>
    </row>
    <row r="150" spans="1:6" x14ac:dyDescent="0.3">
      <c r="A150" s="442" t="s">
        <v>251</v>
      </c>
      <c r="B150" s="443"/>
      <c r="C150" s="444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47" t="s">
        <v>178</v>
      </c>
      <c r="B152" s="448"/>
      <c r="C152" s="448"/>
      <c r="D152" s="448"/>
      <c r="E152" s="448"/>
      <c r="F152" s="448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42" t="s">
        <v>34</v>
      </c>
      <c r="B161" s="451"/>
      <c r="C161" s="452"/>
      <c r="D161" s="334">
        <f>SUM(B153:C160)</f>
        <v>0</v>
      </c>
    </row>
    <row r="162" spans="1:6" x14ac:dyDescent="0.3">
      <c r="A162" s="442" t="s">
        <v>251</v>
      </c>
      <c r="B162" s="443"/>
      <c r="C162" s="444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47" t="s">
        <v>64</v>
      </c>
      <c r="B164" s="448"/>
      <c r="C164" s="448"/>
      <c r="D164" s="448"/>
      <c r="E164" s="448"/>
      <c r="F164" s="448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42" t="s">
        <v>34</v>
      </c>
      <c r="B169" s="443"/>
      <c r="C169" s="444"/>
      <c r="D169" s="331">
        <f>SUM(B165:C168)</f>
        <v>0</v>
      </c>
    </row>
    <row r="170" spans="1:6" x14ac:dyDescent="0.3">
      <c r="A170" s="442" t="s">
        <v>251</v>
      </c>
      <c r="B170" s="443"/>
      <c r="C170" s="444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45" t="s">
        <v>15</v>
      </c>
      <c r="B172" s="446"/>
      <c r="C172" s="446"/>
      <c r="D172" s="446"/>
      <c r="E172" s="446"/>
      <c r="F172" s="446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42" t="s">
        <v>34</v>
      </c>
      <c r="B177" s="443"/>
      <c r="C177" s="444"/>
      <c r="D177" s="331">
        <f>SUM(B173:C176)</f>
        <v>0</v>
      </c>
    </row>
    <row r="178" spans="1:7" x14ac:dyDescent="0.3">
      <c r="A178" s="442" t="s">
        <v>251</v>
      </c>
      <c r="B178" s="443"/>
      <c r="C178" s="444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47" t="s">
        <v>65</v>
      </c>
      <c r="B180" s="448"/>
      <c r="C180" s="448"/>
      <c r="D180" s="448"/>
      <c r="E180" s="448"/>
      <c r="F180" s="448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42" t="s">
        <v>34</v>
      </c>
      <c r="B186" s="443"/>
      <c r="C186" s="444"/>
      <c r="D186" s="331">
        <f>SUM(B181:C185)</f>
        <v>0</v>
      </c>
    </row>
    <row r="187" spans="1:7" x14ac:dyDescent="0.3">
      <c r="A187" s="442" t="s">
        <v>251</v>
      </c>
      <c r="B187" s="443"/>
      <c r="C187" s="444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47" t="s">
        <v>177</v>
      </c>
      <c r="B189" s="448"/>
      <c r="C189" s="448"/>
      <c r="D189" s="448"/>
      <c r="E189" s="448"/>
      <c r="F189" s="448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42" t="s">
        <v>34</v>
      </c>
      <c r="B194" s="443"/>
      <c r="C194" s="444"/>
      <c r="D194" s="335">
        <f>SUM(B190:C193)</f>
        <v>0</v>
      </c>
    </row>
    <row r="195" spans="1:6" x14ac:dyDescent="0.3">
      <c r="A195" s="442" t="s">
        <v>251</v>
      </c>
      <c r="B195" s="443"/>
      <c r="C195" s="444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2019-05-28T20:29:10Z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