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98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D183" i="35" l="1"/>
  <c r="D182" i="35"/>
  <c r="D179" i="35"/>
  <c r="D178" i="35"/>
  <c r="C175" i="35"/>
  <c r="D171" i="35"/>
  <c r="D170" i="35"/>
  <c r="D162" i="35"/>
  <c r="D161" i="35"/>
  <c r="D154" i="35"/>
  <c r="D153" i="35"/>
  <c r="C149" i="35"/>
  <c r="D146" i="35"/>
  <c r="D145" i="35"/>
  <c r="C141" i="35"/>
  <c r="C140" i="35"/>
  <c r="C139" i="35"/>
  <c r="D133" i="35"/>
  <c r="D132" i="35"/>
  <c r="C131" i="35"/>
  <c r="C129" i="35"/>
  <c r="C127" i="35"/>
  <c r="C126" i="35"/>
  <c r="D118" i="35"/>
  <c r="D117" i="35"/>
  <c r="C115" i="35"/>
  <c r="C114" i="35"/>
  <c r="C111" i="35"/>
  <c r="D102" i="35"/>
  <c r="D101" i="35"/>
  <c r="C99" i="35"/>
  <c r="C98" i="35"/>
  <c r="C93" i="35"/>
  <c r="C92" i="35"/>
  <c r="D84" i="35"/>
  <c r="D83" i="35"/>
  <c r="C81" i="35"/>
  <c r="C79" i="35"/>
  <c r="C76" i="35"/>
  <c r="C75" i="35"/>
  <c r="C74" i="35"/>
  <c r="D63" i="35"/>
  <c r="D62" i="35"/>
  <c r="C60" i="35"/>
  <c r="C59" i="35"/>
  <c r="C55" i="35"/>
  <c r="D52" i="35"/>
  <c r="D51" i="35"/>
  <c r="C50" i="35"/>
  <c r="D42" i="35"/>
  <c r="D41" i="35"/>
  <c r="C36" i="35"/>
  <c r="D33" i="35"/>
  <c r="D32" i="35"/>
  <c r="C26" i="35"/>
  <c r="D23" i="35"/>
  <c r="D22" i="35"/>
  <c r="B11" i="35"/>
  <c r="B10" i="35"/>
  <c r="B9" i="35"/>
  <c r="B8" i="35"/>
  <c r="D463" i="34"/>
  <c r="D462" i="34"/>
  <c r="D461" i="34"/>
  <c r="D459" i="34"/>
  <c r="D458" i="34"/>
  <c r="C456" i="34"/>
  <c r="D450" i="34"/>
  <c r="D449" i="34"/>
  <c r="C435" i="34"/>
  <c r="C434" i="34"/>
  <c r="D429" i="34"/>
  <c r="D428" i="34"/>
  <c r="C425" i="34"/>
  <c r="D420" i="34"/>
  <c r="D419" i="34"/>
  <c r="D410" i="34"/>
  <c r="D409" i="34"/>
  <c r="D407" i="34"/>
  <c r="D406" i="34"/>
  <c r="D401" i="34"/>
  <c r="D400" i="34"/>
  <c r="C397" i="34"/>
  <c r="A394" i="34"/>
  <c r="D391" i="34"/>
  <c r="D390" i="34"/>
  <c r="D388" i="34"/>
  <c r="D387" i="34"/>
  <c r="C384" i="34"/>
  <c r="C381" i="34"/>
  <c r="C377" i="34"/>
  <c r="D374" i="34"/>
  <c r="D373" i="34"/>
  <c r="C371" i="34"/>
  <c r="A364" i="34"/>
  <c r="D361" i="34"/>
  <c r="D360" i="34"/>
  <c r="D358" i="34"/>
  <c r="D357" i="34"/>
  <c r="C354" i="34"/>
  <c r="C353" i="34"/>
  <c r="D347" i="34"/>
  <c r="D346" i="34"/>
  <c r="C345" i="34"/>
  <c r="C342" i="34"/>
  <c r="D338" i="34"/>
  <c r="D337" i="34"/>
  <c r="C332" i="34"/>
  <c r="C327" i="34"/>
  <c r="D322" i="34"/>
  <c r="D321" i="34"/>
  <c r="C317" i="34"/>
  <c r="A311" i="34"/>
  <c r="D308" i="34"/>
  <c r="D307" i="34"/>
  <c r="D305" i="34"/>
  <c r="D304" i="34"/>
  <c r="C299" i="34"/>
  <c r="D295" i="34"/>
  <c r="D294" i="34"/>
  <c r="C291" i="34"/>
  <c r="C289" i="34"/>
  <c r="C288" i="34"/>
  <c r="A283" i="34"/>
  <c r="D280" i="34"/>
  <c r="D279" i="34"/>
  <c r="D277" i="34"/>
  <c r="D276" i="34"/>
  <c r="C273" i="34"/>
  <c r="C269" i="34"/>
  <c r="C267" i="34"/>
  <c r="D261" i="34"/>
  <c r="D260" i="34"/>
  <c r="C258" i="34"/>
  <c r="A250" i="34"/>
  <c r="D246" i="34"/>
  <c r="D245" i="34"/>
  <c r="D243" i="34"/>
  <c r="D242" i="34"/>
  <c r="C236" i="34"/>
  <c r="C235" i="34"/>
  <c r="D230" i="34"/>
  <c r="D229" i="34"/>
  <c r="C224" i="34"/>
  <c r="C222" i="34"/>
  <c r="C214" i="34"/>
  <c r="C211" i="34"/>
  <c r="D207" i="34"/>
  <c r="D206" i="34"/>
  <c r="C204" i="34"/>
  <c r="C203" i="34"/>
  <c r="C195" i="34"/>
  <c r="A193" i="34"/>
  <c r="D190" i="34"/>
  <c r="D189" i="34"/>
  <c r="D187" i="34"/>
  <c r="D186" i="34"/>
  <c r="C180" i="34"/>
  <c r="C176" i="34"/>
  <c r="C174" i="34"/>
  <c r="C172" i="34"/>
  <c r="D164" i="34"/>
  <c r="D163" i="34"/>
  <c r="C160" i="34"/>
  <c r="A153" i="34"/>
  <c r="D150" i="34"/>
  <c r="D149" i="34"/>
  <c r="D147" i="34"/>
  <c r="D146" i="34"/>
  <c r="C143" i="34"/>
  <c r="C141" i="34"/>
  <c r="C140" i="34"/>
  <c r="D135" i="34"/>
  <c r="D134" i="34"/>
  <c r="C129" i="34"/>
  <c r="C127" i="34"/>
  <c r="C125" i="34"/>
  <c r="C121" i="34"/>
  <c r="D111" i="34"/>
  <c r="D110" i="34"/>
  <c r="C109" i="34"/>
  <c r="C107" i="34"/>
  <c r="A100" i="34"/>
  <c r="D97" i="34"/>
  <c r="D96" i="34"/>
  <c r="D94" i="34"/>
  <c r="D93" i="34"/>
  <c r="C87" i="34"/>
  <c r="D82" i="34"/>
  <c r="D81" i="34"/>
  <c r="C76" i="34"/>
  <c r="C75" i="34"/>
  <c r="C70" i="34"/>
  <c r="C64" i="34"/>
  <c r="C62" i="34"/>
  <c r="D55" i="34"/>
  <c r="D54" i="34"/>
  <c r="C53" i="34"/>
  <c r="C51" i="34"/>
  <c r="A44" i="34"/>
  <c r="D41" i="34"/>
  <c r="D40" i="34"/>
  <c r="D38" i="34"/>
  <c r="D37" i="34"/>
  <c r="C33" i="34"/>
  <c r="C28" i="34"/>
  <c r="D24" i="34"/>
  <c r="D23" i="34"/>
  <c r="A17" i="34"/>
  <c r="B12" i="34"/>
  <c r="A8" i="34"/>
  <c r="A7" i="35" s="1"/>
  <c r="D183" i="33"/>
  <c r="D182" i="33"/>
  <c r="D179" i="33"/>
  <c r="D178" i="33"/>
  <c r="C175" i="33"/>
  <c r="D171" i="33"/>
  <c r="D170" i="33"/>
  <c r="D162" i="33"/>
  <c r="D161" i="33"/>
  <c r="D154" i="33"/>
  <c r="D153" i="33"/>
  <c r="C149" i="33"/>
  <c r="D146" i="33"/>
  <c r="D145" i="33"/>
  <c r="C141" i="33"/>
  <c r="C140" i="33"/>
  <c r="C139" i="33"/>
  <c r="D133" i="33"/>
  <c r="D132" i="33"/>
  <c r="C131" i="33"/>
  <c r="C129" i="33"/>
  <c r="C127" i="33"/>
  <c r="C126" i="33"/>
  <c r="D118" i="33"/>
  <c r="D117" i="33"/>
  <c r="C115" i="33"/>
  <c r="C114" i="33"/>
  <c r="C111" i="33"/>
  <c r="D102" i="33"/>
  <c r="D101" i="33"/>
  <c r="C99" i="33"/>
  <c r="C98" i="33"/>
  <c r="C93" i="33"/>
  <c r="C92" i="33"/>
  <c r="D84" i="33"/>
  <c r="D83" i="33"/>
  <c r="C81" i="33"/>
  <c r="C79" i="33"/>
  <c r="C76" i="33"/>
  <c r="C75" i="33"/>
  <c r="C74" i="33"/>
  <c r="D63" i="33"/>
  <c r="D62" i="33"/>
  <c r="C60" i="33"/>
  <c r="C59" i="33"/>
  <c r="C55" i="33"/>
  <c r="D52" i="33"/>
  <c r="D51" i="33"/>
  <c r="C50" i="33"/>
  <c r="D42" i="33"/>
  <c r="D41" i="33"/>
  <c r="C36" i="33"/>
  <c r="D33" i="33"/>
  <c r="D32" i="33"/>
  <c r="C26" i="33"/>
  <c r="D23" i="33"/>
  <c r="D22" i="33"/>
  <c r="B11" i="33"/>
  <c r="B10" i="33"/>
  <c r="B9" i="33"/>
  <c r="B8" i="33"/>
  <c r="D463" i="32"/>
  <c r="D462" i="32"/>
  <c r="D461" i="32"/>
  <c r="D459" i="32"/>
  <c r="D458" i="32"/>
  <c r="C456" i="32"/>
  <c r="D450" i="32"/>
  <c r="D449" i="32"/>
  <c r="C435" i="32"/>
  <c r="C434" i="32"/>
  <c r="D429" i="32"/>
  <c r="D428" i="32"/>
  <c r="C425" i="32"/>
  <c r="D420" i="32"/>
  <c r="D419" i="32"/>
  <c r="D410" i="32"/>
  <c r="D409" i="32"/>
  <c r="D407" i="32"/>
  <c r="D406" i="32"/>
  <c r="D401" i="32"/>
  <c r="D400" i="32"/>
  <c r="C397" i="32"/>
  <c r="A394" i="32"/>
  <c r="D391" i="32"/>
  <c r="D390" i="32"/>
  <c r="D388" i="32"/>
  <c r="D387" i="32"/>
  <c r="C384" i="32"/>
  <c r="C381" i="32"/>
  <c r="C377" i="32"/>
  <c r="D374" i="32"/>
  <c r="D373" i="32"/>
  <c r="C371" i="32"/>
  <c r="A364" i="32"/>
  <c r="D361" i="32"/>
  <c r="D360" i="32"/>
  <c r="D358" i="32"/>
  <c r="D357" i="32"/>
  <c r="C354" i="32"/>
  <c r="C353" i="32"/>
  <c r="D347" i="32"/>
  <c r="D346" i="32"/>
  <c r="C345" i="32"/>
  <c r="C342" i="32"/>
  <c r="D338" i="32"/>
  <c r="D337" i="32"/>
  <c r="C332" i="32"/>
  <c r="C327" i="32"/>
  <c r="D322" i="32"/>
  <c r="D321" i="32"/>
  <c r="C317" i="32"/>
  <c r="A311" i="32"/>
  <c r="D308" i="32"/>
  <c r="D307" i="32"/>
  <c r="D305" i="32"/>
  <c r="D304" i="32"/>
  <c r="C299" i="32"/>
  <c r="D295" i="32"/>
  <c r="D294" i="32"/>
  <c r="C291" i="32"/>
  <c r="C289" i="32"/>
  <c r="C288" i="32"/>
  <c r="A283" i="32"/>
  <c r="D280" i="32"/>
  <c r="D279" i="32"/>
  <c r="D277" i="32"/>
  <c r="D276" i="32"/>
  <c r="C273" i="32"/>
  <c r="C269" i="32"/>
  <c r="C267" i="32"/>
  <c r="D261" i="32"/>
  <c r="D260" i="32"/>
  <c r="C258" i="32"/>
  <c r="A250" i="32"/>
  <c r="D246" i="32"/>
  <c r="D245" i="32"/>
  <c r="D243" i="32"/>
  <c r="D242" i="32"/>
  <c r="C236" i="32"/>
  <c r="C235" i="32"/>
  <c r="D230" i="32"/>
  <c r="D229" i="32"/>
  <c r="C224" i="32"/>
  <c r="C222" i="32"/>
  <c r="C214" i="32"/>
  <c r="C211" i="32"/>
  <c r="D207" i="32"/>
  <c r="D206" i="32"/>
  <c r="C204" i="32"/>
  <c r="C203" i="32"/>
  <c r="C195" i="32"/>
  <c r="A193" i="32"/>
  <c r="D190" i="32"/>
  <c r="D189" i="32"/>
  <c r="D187" i="32"/>
  <c r="D186" i="32"/>
  <c r="C180" i="32"/>
  <c r="C176" i="32"/>
  <c r="C174" i="32"/>
  <c r="C172" i="32"/>
  <c r="D164" i="32"/>
  <c r="D163" i="32"/>
  <c r="C160" i="32"/>
  <c r="A153" i="32"/>
  <c r="D150" i="32"/>
  <c r="D149" i="32"/>
  <c r="D147" i="32"/>
  <c r="D146" i="32"/>
  <c r="C143" i="32"/>
  <c r="C141" i="32"/>
  <c r="C140" i="32"/>
  <c r="D135" i="32"/>
  <c r="D134" i="32"/>
  <c r="C129" i="32"/>
  <c r="C127" i="32"/>
  <c r="C125" i="32"/>
  <c r="C121" i="32"/>
  <c r="D111" i="32"/>
  <c r="D110" i="32"/>
  <c r="C109" i="32"/>
  <c r="C107" i="32"/>
  <c r="A100" i="32"/>
  <c r="D97" i="32"/>
  <c r="D96" i="32"/>
  <c r="D94" i="32"/>
  <c r="D93" i="32"/>
  <c r="C87" i="32"/>
  <c r="D82" i="32"/>
  <c r="D81" i="32"/>
  <c r="C76" i="32"/>
  <c r="C75" i="32"/>
  <c r="C70" i="32"/>
  <c r="C64" i="32"/>
  <c r="C62" i="32"/>
  <c r="D55" i="32"/>
  <c r="D54" i="32"/>
  <c r="C53" i="32"/>
  <c r="C51" i="32"/>
  <c r="A44" i="32"/>
  <c r="D41" i="32"/>
  <c r="D40" i="32"/>
  <c r="D38" i="32"/>
  <c r="D37" i="32"/>
  <c r="C33" i="32"/>
  <c r="C28" i="32"/>
  <c r="D24" i="32"/>
  <c r="D23" i="32"/>
  <c r="A17" i="32"/>
  <c r="B12" i="32"/>
  <c r="A8" i="32"/>
  <c r="A7" i="33" s="1"/>
  <c r="D183" i="31"/>
  <c r="D182" i="31"/>
  <c r="D179" i="31"/>
  <c r="D178" i="31"/>
  <c r="C175" i="31"/>
  <c r="D171" i="31"/>
  <c r="D170" i="31"/>
  <c r="D162" i="31"/>
  <c r="D161" i="31"/>
  <c r="D154" i="31"/>
  <c r="D153" i="31"/>
  <c r="C149" i="31"/>
  <c r="D146" i="31"/>
  <c r="D145" i="31"/>
  <c r="C141" i="31"/>
  <c r="C140" i="31"/>
  <c r="C139" i="31"/>
  <c r="D133" i="31"/>
  <c r="D132" i="31"/>
  <c r="C131" i="31"/>
  <c r="C129" i="31"/>
  <c r="C127" i="31"/>
  <c r="C126" i="31"/>
  <c r="D118" i="31"/>
  <c r="D117" i="31"/>
  <c r="C115" i="31"/>
  <c r="C114" i="31"/>
  <c r="C111" i="31"/>
  <c r="D102" i="31"/>
  <c r="D101" i="31"/>
  <c r="C99" i="31"/>
  <c r="C98" i="31"/>
  <c r="C93" i="31"/>
  <c r="C92" i="31"/>
  <c r="D84" i="31"/>
  <c r="D83" i="31"/>
  <c r="C81" i="31"/>
  <c r="C79" i="31"/>
  <c r="C76" i="31"/>
  <c r="C75" i="31"/>
  <c r="C74" i="31"/>
  <c r="D63" i="31"/>
  <c r="D62" i="31"/>
  <c r="C60" i="31"/>
  <c r="C59" i="31"/>
  <c r="C55" i="31"/>
  <c r="D52" i="31"/>
  <c r="D51" i="31"/>
  <c r="C50" i="31"/>
  <c r="D42" i="31"/>
  <c r="D41" i="31"/>
  <c r="C36" i="31"/>
  <c r="D33" i="31"/>
  <c r="D32" i="31"/>
  <c r="C26" i="31"/>
  <c r="D23" i="31"/>
  <c r="D22" i="31"/>
  <c r="B11" i="31"/>
  <c r="B10" i="31"/>
  <c r="B9" i="31"/>
  <c r="B8" i="31"/>
  <c r="D463" i="30"/>
  <c r="D462" i="30"/>
  <c r="D461" i="30"/>
  <c r="D459" i="30"/>
  <c r="D458" i="30"/>
  <c r="C456" i="30"/>
  <c r="D450" i="30"/>
  <c r="D449" i="30"/>
  <c r="C435" i="30"/>
  <c r="C434" i="30"/>
  <c r="D429" i="30"/>
  <c r="D428" i="30"/>
  <c r="C425" i="30"/>
  <c r="D420" i="30"/>
  <c r="D419" i="30"/>
  <c r="D410" i="30"/>
  <c r="D409" i="30"/>
  <c r="D407" i="30"/>
  <c r="D406" i="30"/>
  <c r="D401" i="30"/>
  <c r="D400" i="30"/>
  <c r="C397" i="30"/>
  <c r="A394" i="30"/>
  <c r="D391" i="30"/>
  <c r="D390" i="30"/>
  <c r="D388" i="30"/>
  <c r="D387" i="30"/>
  <c r="C384" i="30"/>
  <c r="C381" i="30"/>
  <c r="C377" i="30"/>
  <c r="D374" i="30"/>
  <c r="D373" i="30"/>
  <c r="C371" i="30"/>
  <c r="A364" i="30"/>
  <c r="D361" i="30"/>
  <c r="D360" i="30"/>
  <c r="D358" i="30"/>
  <c r="D357" i="30"/>
  <c r="C354" i="30"/>
  <c r="C353" i="30"/>
  <c r="D347" i="30"/>
  <c r="D346" i="30"/>
  <c r="C345" i="30"/>
  <c r="C342" i="30"/>
  <c r="D338" i="30"/>
  <c r="D337" i="30"/>
  <c r="C332" i="30"/>
  <c r="C327" i="30"/>
  <c r="D322" i="30"/>
  <c r="D321" i="30"/>
  <c r="C317" i="30"/>
  <c r="A311" i="30"/>
  <c r="D308" i="30"/>
  <c r="D307" i="30"/>
  <c r="D305" i="30"/>
  <c r="D304" i="30"/>
  <c r="C299" i="30"/>
  <c r="D295" i="30"/>
  <c r="D294" i="30"/>
  <c r="C291" i="30"/>
  <c r="C289" i="30"/>
  <c r="C288" i="30"/>
  <c r="A283" i="30"/>
  <c r="D280" i="30"/>
  <c r="D279" i="30"/>
  <c r="D277" i="30"/>
  <c r="D276" i="30"/>
  <c r="C273" i="30"/>
  <c r="C269" i="30"/>
  <c r="C267" i="30"/>
  <c r="D261" i="30"/>
  <c r="D260" i="30"/>
  <c r="C258" i="30"/>
  <c r="A250" i="30"/>
  <c r="D246" i="30"/>
  <c r="D245" i="30"/>
  <c r="D243" i="30"/>
  <c r="D242" i="30"/>
  <c r="C236" i="30"/>
  <c r="C235" i="30"/>
  <c r="D230" i="30"/>
  <c r="D229" i="30"/>
  <c r="C224" i="30"/>
  <c r="C222" i="30"/>
  <c r="C214" i="30"/>
  <c r="C211" i="30"/>
  <c r="D207" i="30"/>
  <c r="D206" i="30"/>
  <c r="C204" i="30"/>
  <c r="C203" i="30"/>
  <c r="C195" i="30"/>
  <c r="A193" i="30"/>
  <c r="D190" i="30"/>
  <c r="D189" i="30"/>
  <c r="D187" i="30"/>
  <c r="D186" i="30"/>
  <c r="C180" i="30"/>
  <c r="C176" i="30"/>
  <c r="C174" i="30"/>
  <c r="C172" i="30"/>
  <c r="D164" i="30"/>
  <c r="D163" i="30"/>
  <c r="C160" i="30"/>
  <c r="A153" i="30"/>
  <c r="D150" i="30"/>
  <c r="D149" i="30"/>
  <c r="D147" i="30"/>
  <c r="D146" i="30"/>
  <c r="C143" i="30"/>
  <c r="C141" i="30"/>
  <c r="C140" i="30"/>
  <c r="D135" i="30"/>
  <c r="D134" i="30"/>
  <c r="C129" i="30"/>
  <c r="C127" i="30"/>
  <c r="C125" i="30"/>
  <c r="C121" i="30"/>
  <c r="D111" i="30"/>
  <c r="D110" i="30"/>
  <c r="C109" i="30"/>
  <c r="C107" i="30"/>
  <c r="A100" i="30"/>
  <c r="D97" i="30"/>
  <c r="D96" i="30"/>
  <c r="D94" i="30"/>
  <c r="D93" i="30"/>
  <c r="C87" i="30"/>
  <c r="D82" i="30"/>
  <c r="D81" i="30"/>
  <c r="C76" i="30"/>
  <c r="C75" i="30"/>
  <c r="C70" i="30"/>
  <c r="C64" i="30"/>
  <c r="C62" i="30"/>
  <c r="D55" i="30"/>
  <c r="D54" i="30"/>
  <c r="C53" i="30"/>
  <c r="C51" i="30"/>
  <c r="A44" i="30"/>
  <c r="D41" i="30"/>
  <c r="D40" i="30"/>
  <c r="D38" i="30"/>
  <c r="D37" i="30"/>
  <c r="C33" i="30"/>
  <c r="C28" i="30"/>
  <c r="D24" i="30"/>
  <c r="D23" i="30"/>
  <c r="A17" i="30"/>
  <c r="B12" i="30"/>
  <c r="A8" i="30"/>
  <c r="A7" i="31" s="1"/>
  <c r="D178" i="17"/>
  <c r="D179" i="17" s="1"/>
  <c r="C175" i="17"/>
  <c r="D170" i="17"/>
  <c r="D171" i="17" s="1"/>
  <c r="D161" i="17"/>
  <c r="D162" i="17" s="1"/>
  <c r="D154" i="17"/>
  <c r="D153" i="17"/>
  <c r="C149" i="17"/>
  <c r="D145" i="17"/>
  <c r="D146" i="17" s="1"/>
  <c r="C141" i="17"/>
  <c r="C140" i="17"/>
  <c r="C139" i="17"/>
  <c r="C131" i="17"/>
  <c r="C129" i="17"/>
  <c r="D132" i="17" s="1"/>
  <c r="D133" i="17" s="1"/>
  <c r="C127" i="17"/>
  <c r="C126" i="17"/>
  <c r="C115" i="17"/>
  <c r="C114" i="17"/>
  <c r="C111" i="17"/>
  <c r="D117" i="17" s="1"/>
  <c r="D118" i="17" s="1"/>
  <c r="D102" i="17"/>
  <c r="D101" i="17"/>
  <c r="C99" i="17"/>
  <c r="C98" i="17"/>
  <c r="C93" i="17"/>
  <c r="C92" i="17"/>
  <c r="D84" i="17"/>
  <c r="D83" i="17"/>
  <c r="C81" i="17"/>
  <c r="C79" i="17"/>
  <c r="C76" i="17"/>
  <c r="C75" i="17"/>
  <c r="C74" i="17"/>
  <c r="C60" i="17"/>
  <c r="C59" i="17"/>
  <c r="C55" i="17"/>
  <c r="D62" i="17" s="1"/>
  <c r="D63" i="17" s="1"/>
  <c r="D51" i="17"/>
  <c r="D52" i="17" s="1"/>
  <c r="C50" i="17"/>
  <c r="D42" i="17"/>
  <c r="D41" i="17"/>
  <c r="C36" i="17"/>
  <c r="C26" i="17"/>
  <c r="D32" i="17" s="1"/>
  <c r="D22" i="17"/>
  <c r="D23" i="17" s="1"/>
  <c r="B10" i="17"/>
  <c r="B9" i="17"/>
  <c r="B8" i="17"/>
  <c r="D461" i="16"/>
  <c r="B39" i="29" s="1"/>
  <c r="D458" i="16"/>
  <c r="D459" i="16" s="1"/>
  <c r="B137" i="29" s="1"/>
  <c r="C456" i="16"/>
  <c r="C435" i="16"/>
  <c r="C434" i="16"/>
  <c r="D449" i="16" s="1"/>
  <c r="D450" i="16" s="1"/>
  <c r="B130" i="29" s="1"/>
  <c r="D428" i="16"/>
  <c r="D429" i="16" s="1"/>
  <c r="B123" i="29" s="1"/>
  <c r="C425" i="16"/>
  <c r="D419" i="16"/>
  <c r="D420" i="16" s="1"/>
  <c r="B116" i="29" s="1"/>
  <c r="D409" i="16"/>
  <c r="D410" i="16" s="1"/>
  <c r="B109" i="29" s="1"/>
  <c r="D407" i="16"/>
  <c r="D406" i="16"/>
  <c r="D400" i="16"/>
  <c r="D401" i="16" s="1"/>
  <c r="C397" i="16"/>
  <c r="A394" i="16"/>
  <c r="D391" i="16"/>
  <c r="D390" i="16"/>
  <c r="D388" i="16"/>
  <c r="D387" i="16"/>
  <c r="C384" i="16"/>
  <c r="C381" i="16"/>
  <c r="C377" i="16"/>
  <c r="D374" i="16"/>
  <c r="D373" i="16"/>
  <c r="C371" i="16"/>
  <c r="A364" i="16"/>
  <c r="D358" i="16"/>
  <c r="D357" i="16"/>
  <c r="C354" i="16"/>
  <c r="C353" i="16"/>
  <c r="C345" i="16"/>
  <c r="C342" i="16"/>
  <c r="D346" i="16" s="1"/>
  <c r="D347" i="16" s="1"/>
  <c r="C332" i="16"/>
  <c r="D337" i="16" s="1"/>
  <c r="C327" i="16"/>
  <c r="C317" i="16"/>
  <c r="D321" i="16" s="1"/>
  <c r="D322" i="16" s="1"/>
  <c r="A311" i="16"/>
  <c r="C299" i="16"/>
  <c r="D304" i="16" s="1"/>
  <c r="D305" i="16" s="1"/>
  <c r="D294" i="16"/>
  <c r="C291" i="16"/>
  <c r="C289" i="16"/>
  <c r="C288" i="16"/>
  <c r="A283" i="16"/>
  <c r="C273" i="16"/>
  <c r="C269" i="16"/>
  <c r="C267" i="16"/>
  <c r="D261" i="16"/>
  <c r="D260" i="16"/>
  <c r="C258" i="16"/>
  <c r="A250" i="16"/>
  <c r="D246" i="16"/>
  <c r="D245" i="16"/>
  <c r="D243" i="16"/>
  <c r="D242" i="16"/>
  <c r="C236" i="16"/>
  <c r="C235" i="16"/>
  <c r="D230" i="16"/>
  <c r="D229" i="16"/>
  <c r="C224" i="16"/>
  <c r="C222" i="16"/>
  <c r="C214" i="16"/>
  <c r="C211" i="16"/>
  <c r="D207" i="16"/>
  <c r="D206" i="16"/>
  <c r="C204" i="16"/>
  <c r="C203" i="16"/>
  <c r="C195" i="16"/>
  <c r="A193" i="16"/>
  <c r="D190" i="16"/>
  <c r="D189" i="16"/>
  <c r="D187" i="16"/>
  <c r="D186" i="16"/>
  <c r="C180" i="16"/>
  <c r="C176" i="16"/>
  <c r="C174" i="16"/>
  <c r="C172" i="16"/>
  <c r="D164" i="16"/>
  <c r="D163" i="16"/>
  <c r="C160" i="16"/>
  <c r="A153" i="16"/>
  <c r="D150" i="16"/>
  <c r="D149" i="16"/>
  <c r="D147" i="16"/>
  <c r="D146" i="16"/>
  <c r="C143" i="16"/>
  <c r="C141" i="16"/>
  <c r="C140" i="16"/>
  <c r="D135" i="16"/>
  <c r="D134" i="16"/>
  <c r="C129" i="16"/>
  <c r="C127" i="16"/>
  <c r="C125" i="16"/>
  <c r="C121" i="16"/>
  <c r="D111" i="16"/>
  <c r="D110" i="16"/>
  <c r="C109" i="16"/>
  <c r="C107" i="16"/>
  <c r="A100" i="16"/>
  <c r="D97" i="16"/>
  <c r="D96" i="16"/>
  <c r="D94" i="16"/>
  <c r="D93" i="16"/>
  <c r="C87" i="16"/>
  <c r="D82" i="16"/>
  <c r="D81" i="16"/>
  <c r="C76" i="16"/>
  <c r="C75" i="16"/>
  <c r="C70" i="16"/>
  <c r="C64" i="16"/>
  <c r="C62" i="16"/>
  <c r="D55" i="16"/>
  <c r="D54" i="16"/>
  <c r="C53" i="16"/>
  <c r="C51" i="16"/>
  <c r="A44" i="16"/>
  <c r="C33" i="16"/>
  <c r="C28" i="16"/>
  <c r="D37" i="16" s="1"/>
  <c r="D24" i="16"/>
  <c r="D23" i="16"/>
  <c r="A17" i="16"/>
  <c r="A7" i="17"/>
  <c r="B147" i="29"/>
  <c r="B146" i="29"/>
  <c r="B145" i="29"/>
  <c r="J143" i="29"/>
  <c r="B140" i="29"/>
  <c r="B139" i="29"/>
  <c r="B138" i="29"/>
  <c r="J136" i="29"/>
  <c r="B133" i="29"/>
  <c r="B132" i="29"/>
  <c r="B131" i="29"/>
  <c r="J129" i="29"/>
  <c r="B126" i="29"/>
  <c r="B125" i="29"/>
  <c r="B124" i="29"/>
  <c r="J122" i="29"/>
  <c r="B119" i="29"/>
  <c r="B118" i="29"/>
  <c r="B117" i="29"/>
  <c r="J115" i="29"/>
  <c r="B112" i="29"/>
  <c r="B111" i="29"/>
  <c r="B110" i="29"/>
  <c r="J108" i="29"/>
  <c r="B105" i="29"/>
  <c r="B104" i="29"/>
  <c r="B103" i="29"/>
  <c r="B102" i="29"/>
  <c r="J101" i="29"/>
  <c r="B98" i="29"/>
  <c r="B97" i="29"/>
  <c r="B96" i="29"/>
  <c r="J94" i="29"/>
  <c r="B91" i="29"/>
  <c r="B90" i="29"/>
  <c r="B89" i="29"/>
  <c r="J87" i="29"/>
  <c r="B84" i="29"/>
  <c r="B83" i="29"/>
  <c r="B82" i="29"/>
  <c r="J80" i="29"/>
  <c r="B77" i="29"/>
  <c r="B76" i="29"/>
  <c r="B75" i="29"/>
  <c r="B74" i="29"/>
  <c r="J73" i="29"/>
  <c r="B70" i="29"/>
  <c r="B69" i="29"/>
  <c r="B68" i="29"/>
  <c r="B67" i="29"/>
  <c r="J66" i="29"/>
  <c r="B63" i="29"/>
  <c r="B62" i="29"/>
  <c r="B61" i="29"/>
  <c r="B60" i="29"/>
  <c r="J59" i="29"/>
  <c r="B56" i="29"/>
  <c r="B55" i="29"/>
  <c r="B54" i="29"/>
  <c r="B53" i="29"/>
  <c r="J52" i="29"/>
  <c r="B49" i="29"/>
  <c r="B48" i="29"/>
  <c r="B47" i="29"/>
  <c r="J45" i="29"/>
  <c r="B42" i="29"/>
  <c r="B41" i="29"/>
  <c r="B40" i="29"/>
  <c r="J38" i="29"/>
  <c r="B35" i="29"/>
  <c r="B34" i="29"/>
  <c r="B33" i="29"/>
  <c r="J31" i="29"/>
  <c r="B27" i="29"/>
  <c r="B26" i="29"/>
  <c r="B25" i="29"/>
  <c r="J23" i="29"/>
  <c r="D307" i="16" l="1"/>
  <c r="D308" i="16" s="1"/>
  <c r="B88" i="29" s="1"/>
  <c r="D295" i="16"/>
  <c r="D276" i="16"/>
  <c r="D279" i="16" s="1"/>
  <c r="D280" i="16" s="1"/>
  <c r="B81" i="29" s="1"/>
  <c r="D338" i="16"/>
  <c r="D360" i="16"/>
  <c r="D361" i="16" s="1"/>
  <c r="B95" i="29" s="1"/>
  <c r="D38" i="16"/>
  <c r="D40" i="16"/>
  <c r="D41" i="16" s="1"/>
  <c r="B46" i="29" s="1"/>
  <c r="D182" i="17"/>
  <c r="D33" i="17"/>
  <c r="D277" i="16" l="1"/>
  <c r="D183" i="17"/>
  <c r="B11" i="17" s="1"/>
  <c r="D462" i="16"/>
  <c r="D463" i="16" s="1"/>
  <c r="B24" i="29" l="1"/>
  <c r="B144" i="29"/>
  <c r="B12" i="16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<sst xmlns="http://schemas.openxmlformats.org/spreadsheetml/2006/main" count="2943" uniqueCount="404">
  <si>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</si>
  <si>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</si>
  <si>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</si>
  <si>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</si>
  <si>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</si>
  <si>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</si>
  <si>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</si>
  <si>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</si>
  <si>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</si>
  <si>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</si>
  <si>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</si>
  <si>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</si>
  <si>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</si>
  <si>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</si>
  <si>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</si>
  <si>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</si>
  <si>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</si>
  <si>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</si>
  <si>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</si>
  <si>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</si>
  <si>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</si>
  <si>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</si>
  <si>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</si>
  <si>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</si>
  <si>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</si>
  <si>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</si>
  <si>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</si>
  <si>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</si>
  <si>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</si>
  <si>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</si>
  <si>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</si>
  <si>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</si>
  <si>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</si>
  <si>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</si>
  <si>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</si>
  <si>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</si>
  <si>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</si>
  <si>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</si>
  <si>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</si>
  <si>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</si>
  <si>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</si>
  <si>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</si>
  <si>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</si>
  <si>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</si>
  <si>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</si>
  <si>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</si>
  <si>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</si>
  <si>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</si>
  <si>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</si>
  <si>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</si>
  <si>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</si>
  <si>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</si>
  <si>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</si>
  <si>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</si>
  <si>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</si>
  <si>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</si>
  <si>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</si>
  <si>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</si>
  <si>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</si>
  <si>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</si>
  <si>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</si>
  <si>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</si>
  <si>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</si>
  <si>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</si>
  <si>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</si>
  <si>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</si>
  <si>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</si>
  <si>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</si>
  <si>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</si>
  <si>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</si>
  <si>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</si>
  <si>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</si>
  <si>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</si>
  <si>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</si>
  <si>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</si>
  <si>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</si>
  <si>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</si>
  <si>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</si>
  <si>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</si>
  <si>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</si>
  <si>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</si>
  <si>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</si>
  <si>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</si>
  <si>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</si>
  <si>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</si>
  <si>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</si>
  <si>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</si>
  <si>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</si>
  <si>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</si>
  <si>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</si>
  <si>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</si>
  <si>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</si>
  <si>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</si>
  <si>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</si>
  <si>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</si>
  <si>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</si>
  <si>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</si>
  <si>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</si>
  <si>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</si>
  <si>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</si>
  <si>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</si>
  <si>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</si>
  <si>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</si>
  <si>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</si>
  <si>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</si>
  <si>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</si>
  <si>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</si>
  <si>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</si>
  <si>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</si>
  <si>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</si>
  <si>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</si>
  <si>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</si>
  <si>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</si>
  <si>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</si>
  <si>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</si>
  <si>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</si>
  <si>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</si>
  <si>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</si>
  <si>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</si>
  <si>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</si>
  <si>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</si>
  <si>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</si>
  <si>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</si>
  <si>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</si>
  <si>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</si>
  <si>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</si>
  <si>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</si>
  <si>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</si>
  <si>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</si>
  <si>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</si>
  <si>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</si>
  <si>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</si>
  <si>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</si>
  <si>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</si>
  <si>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</si>
  <si>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</si>
  <si>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</si>
  <si>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</si>
  <si>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</si>
  <si>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</si>
  <si>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</si>
  <si>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</si>
  <si>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</si>
  <si>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</si>
  <si>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</si>
  <si>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</si>
  <si>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</si>
  <si>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</si>
  <si>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</si>
  <si>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</si>
  <si>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</si>
  <si>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</si>
  <si>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</si>
  <si>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</si>
  <si>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</si>
  <si>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</si>
  <si>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</si>
  <si>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</si>
  <si>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</si>
  <si>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</si>
  <si>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</si>
  <si>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</si>
  <si>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</si>
  <si>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</si>
  <si>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</si>
  <si>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</si>
  <si>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</si>
  <si>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</si>
  <si>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</si>
  <si>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</si>
  <si>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</si>
  <si>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</si>
  <si>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</si>
  <si>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</si>
  <si>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</si>
  <si>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</si>
  <si>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</si>
  <si>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</si>
  <si>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</si>
  <si>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</si>
  <si>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</si>
  <si>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</si>
  <si>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</si>
  <si>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</si>
  <si>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</si>
  <si>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</si>
  <si>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</si>
  <si>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</si>
  <si>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</si>
  <si>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</si>
  <si>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</si>
  <si>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</si>
  <si>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</si>
  <si>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</si>
  <si>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</si>
  <si>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</si>
  <si>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</si>
  <si>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</si>
  <si>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</si>
  <si>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</si>
  <si>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</si>
  <si>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</si>
  <si>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</si>
  <si>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</si>
  <si>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</si>
  <si>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</si>
  <si>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</si>
  <si>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</si>
  <si>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</si>
  <si>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</si>
  <si>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</si>
  <si>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</si>
  <si>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</si>
  <si>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</si>
  <si>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</si>
  <si>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</si>
  <si>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</si>
  <si>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</si>
  <si>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</si>
  <si>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</si>
  <si>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</si>
  <si>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</si>
  <si>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</si>
  <si>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</si>
  <si>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</si>
  <si>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</si>
  <si>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</si>
  <si>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</si>
  <si>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</si>
  <si>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</si>
  <si>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</si>
  <si>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</si>
  <si>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</si>
  <si>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</si>
  <si>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</si>
  <si>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</si>
  <si>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</si>
  <si>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</si>
  <si>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</si>
  <si>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</si>
  <si>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</si>
  <si>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</si>
  <si>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</si>
  <si>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</si>
  <si>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</si>
  <si>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</si>
  <si>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</si>
  <si>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</si>
  <si>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</si>
  <si>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</si>
  <si>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</si>
  <si>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</si>
  <si>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</si>
  <si>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</si>
  <si>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</si>
  <si>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</si>
  <si>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</si>
  <si>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</si>
  <si>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</si>
  <si>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</si>
  <si>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</si>
  <si>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</si>
  <si>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</si>
  <si>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</si>
  <si>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</si>
  <si>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</si>
  <si>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</si>
  <si>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</si>
  <si>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</si>
  <si>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</si>
  <si>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</si>
  <si>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</si>
  <si>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</si>
  <si>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</si>
  <si>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</si>
  <si>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</si>
  <si>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</si>
  <si>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</si>
  <si>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</si>
  <si>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</si>
  <si>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</si>
  <si>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</si>
  <si>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</si>
  <si>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</si>
  <si>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</si>
  <si>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</si>
  <si>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</si>
  <si>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</si>
  <si>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</si>
  <si>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</si>
  <si>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</si>
  <si>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</si>
  <si>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</si>
  <si>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</si>
  <si>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</si>
  <si>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</si>
  <si>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</si>
  <si>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</si>
  <si>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</si>
  <si>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</si>
  <si>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</si>
  <si>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</si>
  <si>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</si>
  <si>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</si>
  <si>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</si>
  <si>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</si>
  <si>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</si>
  <si>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</si>
  <si>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</si>
  <si>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</si>
  <si>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</si>
  <si>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</si>
  <si>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</si>
  <si>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</si>
  <si>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</si>
  <si>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</si>
  <si>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</si>
  <si>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</si>
  <si>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</si>
  <si>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</si>
  <si>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</si>
  <si>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</si>
  <si>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</si>
  <si>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</si>
  <si>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</si>
  <si>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</si>
  <si>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</si>
  <si>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</si>
  <si>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</si>
  <si>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</si>
  <si>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</si>
  <si>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</si>
  <si>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</si>
  <si>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</si>
  <si>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</si>
  <si>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</si>
  <si>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</si>
  <si>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</si>
  <si>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</si>
  <si>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</si>
  <si>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</si>
  <si>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</si>
  <si>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</si>
  <si>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</si>
  <si>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</si>
  <si>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</si>
  <si>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</si>
  <si>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</si>
  <si>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</si>
  <si>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</si>
  <si>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</si>
  <si>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</si>
  <si>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</si>
  <si>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</si>
  <si>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</si>
  <si>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</si>
  <si>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</si>
  <si>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</si>
  <si>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</si>
  <si>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</si>
  <si>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</si>
  <si>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</si>
  <si>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</si>
  <si>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</si>
  <si>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</si>
  <si>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</si>
  <si>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</si>
  <si>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</si>
  <si>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</si>
  <si>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</si>
  <si>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</si>
  <si>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</si>
  <si>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</si>
  <si>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</si>
  <si>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</si>
  <si>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</si>
  <si>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</si>
  <si>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</si>
  <si>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</si>
  <si>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 xml:space="preserve">
</t>
  </si>
  <si>
    <t xml:space="preserve">Absence d'odeur nauséabonde </t>
  </si>
  <si>
    <t>Durée d'exposition des produits</t>
  </si>
  <si>
    <t xml:space="preserve">Respect des durées de vie des produits trad. exposés dans le stand </t>
  </si>
  <si>
    <t>Taux de réalisation du plan d'action précédent</t>
  </si>
  <si>
    <t>KELIBIA</t>
  </si>
  <si>
    <t>Dr Hend KAMOUN</t>
  </si>
  <si>
    <t>Directeur magasin et chef rayons</t>
  </si>
  <si>
    <t xml:space="preserve">l'entrée des clients fait l'objet de l'aire de réception </t>
  </si>
  <si>
    <t>manque d'enregistrement du contrôle a la réception  des produits surgelés</t>
  </si>
  <si>
    <t>micro ondes située au niveau de la réserve vu l'absence de salle de pause</t>
  </si>
  <si>
    <t>presence de canettes de boissons gazeuses présentant un bombage</t>
  </si>
  <si>
    <t>meuble yaourt surchargé</t>
  </si>
  <si>
    <t>présence de 15 paquets de panini congelés sur place et périmés dont la DLC 31/05/17</t>
  </si>
  <si>
    <t>Manque de papier sèche main</t>
  </si>
  <si>
    <t>manque de plan d'action</t>
  </si>
  <si>
    <t>appliquer la fiche de suivi de l'hygiene de personnel</t>
  </si>
  <si>
    <t>assurer un meilleur classement des dossiers retraits (demandes retrait et réponses)</t>
  </si>
  <si>
    <t>Absence de salle de pause et d’équipement pour la conservation des repas personnel</t>
  </si>
  <si>
    <t>Absence d’équipement pour la conservation des repas personnel</t>
  </si>
  <si>
    <t xml:space="preserve">Absence de salle de pause </t>
  </si>
  <si>
    <t>au meuble PLS: dépôt de givre au niveau du meuble surgelés , le joint est abimé</t>
  </si>
  <si>
    <t>dépôt de givre au niveau du meuble surgelés , le joint est abimé</t>
  </si>
  <si>
    <t>réserve tres étroite</t>
  </si>
  <si>
    <t>l'entrée des clients fait l'objet de l'aire de réception , absence de quai de reception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</si>
</sst>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7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57760"/>
        <c:axId val="194759296"/>
      </c:barChart>
      <c:catAx>
        <c:axId val="19475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59296"/>
        <c:crosses val="autoZero"/>
        <c:auto val="1"/>
        <c:lblAlgn val="ctr"/>
        <c:lblOffset val="100"/>
        <c:noMultiLvlLbl val="0"/>
      </c:catAx>
      <c:valAx>
        <c:axId val="19475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5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740800"/>
        <c:axId val="195742336"/>
      </c:barChart>
      <c:catAx>
        <c:axId val="1957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42336"/>
        <c:crosses val="autoZero"/>
        <c:auto val="1"/>
        <c:lblAlgn val="ctr"/>
        <c:lblOffset val="100"/>
        <c:noMultiLvlLbl val="0"/>
      </c:catAx>
      <c:valAx>
        <c:axId val="19574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74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174592"/>
        <c:axId val="196176128"/>
      </c:barChart>
      <c:catAx>
        <c:axId val="19617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176128"/>
        <c:crosses val="autoZero"/>
        <c:auto val="1"/>
        <c:lblAlgn val="ctr"/>
        <c:lblOffset val="100"/>
        <c:noMultiLvlLbl val="0"/>
      </c:catAx>
      <c:valAx>
        <c:axId val="19617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17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227456"/>
        <c:axId val="196228992"/>
      </c:barChart>
      <c:catAx>
        <c:axId val="19622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228992"/>
        <c:crosses val="autoZero"/>
        <c:auto val="1"/>
        <c:lblAlgn val="ctr"/>
        <c:lblOffset val="100"/>
        <c:noMultiLvlLbl val="0"/>
      </c:catAx>
      <c:valAx>
        <c:axId val="19622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22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272128"/>
        <c:axId val="196273664"/>
      </c:barChart>
      <c:catAx>
        <c:axId val="19627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273664"/>
        <c:crosses val="autoZero"/>
        <c:auto val="1"/>
        <c:lblAlgn val="ctr"/>
        <c:lblOffset val="100"/>
        <c:noMultiLvlLbl val="0"/>
      </c:catAx>
      <c:valAx>
        <c:axId val="19627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27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919232"/>
        <c:axId val="195929216"/>
      </c:barChart>
      <c:catAx>
        <c:axId val="195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29216"/>
        <c:crosses val="autoZero"/>
        <c:auto val="1"/>
        <c:lblAlgn val="ctr"/>
        <c:lblOffset val="100"/>
        <c:noMultiLvlLbl val="0"/>
      </c:catAx>
      <c:valAx>
        <c:axId val="19592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9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0.86764705882352944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021248"/>
        <c:axId val="196027136"/>
      </c:barChart>
      <c:catAx>
        <c:axId val="19602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027136"/>
        <c:crosses val="autoZero"/>
        <c:auto val="1"/>
        <c:lblAlgn val="ctr"/>
        <c:lblOffset val="100"/>
        <c:noMultiLvlLbl val="0"/>
      </c:catAx>
      <c:valAx>
        <c:axId val="19602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02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0.89873417721518989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082304"/>
        <c:axId val="196096384"/>
      </c:barChart>
      <c:catAx>
        <c:axId val="19608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096384"/>
        <c:crosses val="autoZero"/>
        <c:auto val="1"/>
        <c:lblAlgn val="ctr"/>
        <c:lblOffset val="100"/>
        <c:noMultiLvlLbl val="0"/>
      </c:catAx>
      <c:valAx>
        <c:axId val="19609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08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0.88319061801935961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6126592"/>
        <c:axId val="196128128"/>
        <c:extLst xmlns:c16r2="http://schemas.microsoft.com/office/drawing/2015/06/chart"/>
      </c:barChart>
      <c:catAx>
        <c:axId val="1961265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128128"/>
        <c:crosses val="autoZero"/>
        <c:auto val="1"/>
        <c:lblAlgn val="ctr"/>
        <c:lblOffset val="100"/>
        <c:noMultiLvlLbl val="0"/>
      </c:catAx>
      <c:valAx>
        <c:axId val="1961281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12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0.74642857142857144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6561920"/>
        <c:axId val="196580096"/>
        <c:extLst xmlns:c16r2="http://schemas.microsoft.com/office/drawing/2015/06/chart"/>
      </c:barChart>
      <c:catAx>
        <c:axId val="1965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580096"/>
        <c:crosses val="autoZero"/>
        <c:auto val="1"/>
        <c:lblAlgn val="ctr"/>
        <c:lblOffset val="100"/>
        <c:noMultiLvlLbl val="0"/>
      </c:catAx>
      <c:valAx>
        <c:axId val="19658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5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343104"/>
        <c:axId val="195344640"/>
      </c:barChart>
      <c:catAx>
        <c:axId val="19534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344640"/>
        <c:crosses val="autoZero"/>
        <c:auto val="1"/>
        <c:lblAlgn val="ctr"/>
        <c:lblOffset val="100"/>
        <c:noMultiLvlLbl val="0"/>
      </c:catAx>
      <c:valAx>
        <c:axId val="19534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34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404160"/>
        <c:axId val="195405696"/>
      </c:barChart>
      <c:catAx>
        <c:axId val="1954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405696"/>
        <c:crosses val="autoZero"/>
        <c:auto val="1"/>
        <c:lblAlgn val="ctr"/>
        <c:lblOffset val="100"/>
        <c:noMultiLvlLbl val="0"/>
      </c:catAx>
      <c:valAx>
        <c:axId val="19540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40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768320"/>
        <c:axId val="195769856"/>
      </c:barChart>
      <c:catAx>
        <c:axId val="19576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69856"/>
        <c:crosses val="autoZero"/>
        <c:auto val="1"/>
        <c:lblAlgn val="ctr"/>
        <c:lblOffset val="100"/>
        <c:noMultiLvlLbl val="0"/>
      </c:catAx>
      <c:valAx>
        <c:axId val="19576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76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814528"/>
        <c:axId val="195816064"/>
      </c:barChart>
      <c:catAx>
        <c:axId val="19581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816064"/>
        <c:crosses val="autoZero"/>
        <c:auto val="1"/>
        <c:lblAlgn val="ctr"/>
        <c:lblOffset val="100"/>
        <c:noMultiLvlLbl val="0"/>
      </c:catAx>
      <c:valAx>
        <c:axId val="19581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81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544192"/>
        <c:axId val="195545728"/>
      </c:barChart>
      <c:catAx>
        <c:axId val="19554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545728"/>
        <c:crosses val="autoZero"/>
        <c:auto val="1"/>
        <c:lblAlgn val="ctr"/>
        <c:lblOffset val="100"/>
        <c:noMultiLvlLbl val="0"/>
      </c:catAx>
      <c:valAx>
        <c:axId val="19554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54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588864"/>
        <c:axId val="195590400"/>
      </c:barChart>
      <c:catAx>
        <c:axId val="1955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590400"/>
        <c:crosses val="autoZero"/>
        <c:auto val="1"/>
        <c:lblAlgn val="ctr"/>
        <c:lblOffset val="100"/>
        <c:noMultiLvlLbl val="0"/>
      </c:catAx>
      <c:valAx>
        <c:axId val="19559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58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0.83870967741935487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635840"/>
        <c:axId val="195641728"/>
      </c:barChart>
      <c:catAx>
        <c:axId val="19563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641728"/>
        <c:crosses val="autoZero"/>
        <c:auto val="1"/>
        <c:lblAlgn val="ctr"/>
        <c:lblOffset val="100"/>
        <c:noMultiLvlLbl val="0"/>
      </c:catAx>
      <c:valAx>
        <c:axId val="19564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63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675648"/>
        <c:axId val="195677184"/>
      </c:barChart>
      <c:catAx>
        <c:axId val="19567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677184"/>
        <c:crosses val="autoZero"/>
        <c:auto val="1"/>
        <c:lblAlgn val="ctr"/>
        <c:lblOffset val="100"/>
        <c:noMultiLvlLbl val="0"/>
      </c:catAx>
      <c:valAx>
        <c:axId val="19567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67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G20" sqref="G20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3" t="s">
        <v>378</v>
      </c>
      <c r="B18" s="243"/>
      <c r="C18" s="243"/>
      <c r="D18" s="244" t="s">
        <v>384</v>
      </c>
      <c r="E18" s="244"/>
      <c r="F18" s="244"/>
      <c r="G18" s="244"/>
      <c r="H18" s="244"/>
      <c r="I18" s="244"/>
      <c r="J18" s="244"/>
      <c r="K18" s="244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5" t="s">
        <v>350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39" t="s">
        <v>352</v>
      </c>
      <c r="C23" s="239"/>
      <c r="D23" s="150"/>
      <c r="E23" s="150"/>
      <c r="F23" s="150"/>
      <c r="G23" s="150"/>
      <c r="H23" s="150"/>
      <c r="I23" s="150"/>
      <c r="J23" s="149" t="str">
        <f>D18</f>
        <v>KELIBIA</v>
      </c>
    </row>
    <row r="24" spans="1:11" ht="33" customHeight="1" x14ac:dyDescent="0.25">
      <c r="A24" s="191" t="s">
        <v>353</v>
      </c>
      <c r="B24" s="238">
        <f>AVERAGE('A1 Exploitation'!D463,'A1 Technique'!D183)</f>
        <v>0.88319061801935961</v>
      </c>
      <c r="C24" s="238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38">
        <f>AVERAGE('A2 Exploitation'!D463,'A2 Technique'!D183)</f>
        <v>0</v>
      </c>
      <c r="C25" s="238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38">
        <f>AVERAGE('A3 Exploitation'!D463,'A3 Technique'!D183)</f>
        <v>0</v>
      </c>
      <c r="C26" s="238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38">
        <f>AVERAGE('A4 Exploitation'!D463,'A4 Technique'!D183)</f>
        <v>0</v>
      </c>
      <c r="C27" s="238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39" t="s">
        <v>357</v>
      </c>
      <c r="C31" s="239"/>
      <c r="D31" s="150"/>
      <c r="E31" s="150"/>
      <c r="F31" s="150"/>
      <c r="G31" s="150"/>
      <c r="H31" s="150"/>
      <c r="I31" s="150"/>
      <c r="J31" s="149" t="str">
        <f>D18</f>
        <v>KELIBIA</v>
      </c>
    </row>
    <row r="32" spans="1:11" ht="33" customHeight="1" x14ac:dyDescent="0.25">
      <c r="A32" s="191" t="s">
        <v>353</v>
      </c>
      <c r="B32" s="238">
        <f>'A1 Exploitation'!D463</f>
        <v>0.89873417721518989</v>
      </c>
      <c r="C32" s="238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38">
        <f>'A2 Exploitation'!D463</f>
        <v>0</v>
      </c>
      <c r="C33" s="238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38">
        <f>'A3 Exploitation'!D463</f>
        <v>0</v>
      </c>
      <c r="C34" s="238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38">
        <f>'A4 Exploitation'!D463</f>
        <v>0</v>
      </c>
      <c r="C35" s="238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2" t="s">
        <v>358</v>
      </c>
      <c r="C38" s="242"/>
      <c r="D38" s="150"/>
      <c r="E38" s="150"/>
      <c r="F38" s="150"/>
      <c r="G38" s="150"/>
      <c r="H38" s="150"/>
      <c r="I38" s="150"/>
      <c r="J38" s="149" t="str">
        <f>D18</f>
        <v>KELIBIA</v>
      </c>
    </row>
    <row r="39" spans="1:10" ht="33" customHeight="1" x14ac:dyDescent="0.25">
      <c r="A39" s="191" t="s">
        <v>353</v>
      </c>
      <c r="B39" s="238">
        <f>AVERAGE('A1 Exploitation'!D461, 'A1 Technique'!D181)</f>
        <v>0.74642857142857144</v>
      </c>
      <c r="C39" s="238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38">
        <f>AVERAGE('A2 Exploitation'!D461, 'A2 Technique'!D181)</f>
        <v>0</v>
      </c>
      <c r="C40" s="238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38">
        <f>AVERAGE('A3 Exploitation'!D461, 'A3 Technique'!D181)</f>
        <v>0</v>
      </c>
      <c r="C41" s="238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38">
        <f>AVERAGE('A4 Exploitation'!D461, 'A4 Technique'!D181)</f>
        <v>0</v>
      </c>
      <c r="C42" s="238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39" t="s">
        <v>359</v>
      </c>
      <c r="C45" s="239"/>
      <c r="D45" s="150"/>
      <c r="E45" s="150"/>
      <c r="F45" s="150"/>
      <c r="G45" s="150"/>
      <c r="H45" s="150"/>
      <c r="I45" s="150"/>
      <c r="J45" s="149" t="str">
        <f>D18</f>
        <v>KELIBIA</v>
      </c>
    </row>
    <row r="46" spans="1:10" ht="33" customHeight="1" x14ac:dyDescent="0.25">
      <c r="A46" s="191" t="s">
        <v>353</v>
      </c>
      <c r="B46" s="241">
        <f>'A1 Exploitation'!D41</f>
        <v>0.95833333333333337</v>
      </c>
      <c r="C46" s="241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1">
        <f>'A2 Exploitation'!D41</f>
        <v>0</v>
      </c>
      <c r="C47" s="241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1">
        <f>'A3 Exploitation'!D41</f>
        <v>0</v>
      </c>
      <c r="C48" s="241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1">
        <f>'A4 Exploitation'!D41</f>
        <v>0</v>
      </c>
      <c r="C49" s="241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39" t="s">
        <v>360</v>
      </c>
      <c r="C52" s="239"/>
      <c r="D52" s="150"/>
      <c r="E52" s="150"/>
      <c r="F52" s="150"/>
      <c r="G52" s="150"/>
      <c r="H52" s="150"/>
      <c r="I52" s="150"/>
      <c r="J52" s="149" t="str">
        <f>D18</f>
        <v>KELIBIA</v>
      </c>
    </row>
    <row r="53" spans="1:10" ht="33" customHeight="1" x14ac:dyDescent="0.25">
      <c r="A53" s="191" t="s">
        <v>353</v>
      </c>
      <c r="B53" s="238" t="e">
        <f>'A1 Exploitation'!D97</f>
        <v>#DIV/0!</v>
      </c>
      <c r="C53" s="238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38">
        <f>'A2 Exploitation'!D97</f>
        <v>0</v>
      </c>
      <c r="C54" s="238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38">
        <f>'A3 Exploitation'!D97</f>
        <v>0</v>
      </c>
      <c r="C55" s="238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38">
        <f>'A4 Exploitation'!D97</f>
        <v>0</v>
      </c>
      <c r="C56" s="238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39" t="s">
        <v>361</v>
      </c>
      <c r="C59" s="239"/>
      <c r="D59" s="150"/>
      <c r="E59" s="150"/>
      <c r="F59" s="150"/>
      <c r="G59" s="150"/>
      <c r="H59" s="150"/>
      <c r="I59" s="150"/>
      <c r="J59" s="149" t="str">
        <f>D18</f>
        <v>KELIBIA</v>
      </c>
    </row>
    <row r="60" spans="1:10" ht="33" customHeight="1" x14ac:dyDescent="0.25">
      <c r="A60" s="191" t="s">
        <v>353</v>
      </c>
      <c r="B60" s="238" t="e">
        <f>'A1 Exploitation'!D150</f>
        <v>#DIV/0!</v>
      </c>
      <c r="C60" s="238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38">
        <f>'A2 Exploitation'!D150</f>
        <v>0</v>
      </c>
      <c r="C61" s="238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38">
        <f>'A3 Exploitation'!D150</f>
        <v>0</v>
      </c>
      <c r="C62" s="238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38">
        <f>'A4 Exploitation'!D150</f>
        <v>0</v>
      </c>
      <c r="C63" s="238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39" t="s">
        <v>362</v>
      </c>
      <c r="C66" s="239"/>
      <c r="D66" s="150"/>
      <c r="E66" s="150"/>
      <c r="F66" s="150"/>
      <c r="G66" s="150"/>
      <c r="H66" s="150"/>
      <c r="I66" s="150"/>
      <c r="J66" s="149" t="str">
        <f>D18</f>
        <v>KELIBIA</v>
      </c>
    </row>
    <row r="67" spans="1:10" ht="33" customHeight="1" x14ac:dyDescent="0.25">
      <c r="A67" s="191" t="s">
        <v>353</v>
      </c>
      <c r="B67" s="238" t="e">
        <f>'A1 Exploitation'!D190</f>
        <v>#DIV/0!</v>
      </c>
      <c r="C67" s="238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38">
        <f>'A2 Exploitation'!D190</f>
        <v>0</v>
      </c>
      <c r="C68" s="238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38">
        <f>'A3 Exploitation'!D190</f>
        <v>0</v>
      </c>
      <c r="C69" s="238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38">
        <f>'A4 Exploitation'!D190</f>
        <v>0</v>
      </c>
      <c r="C70" s="238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39" t="s">
        <v>363</v>
      </c>
      <c r="C73" s="239"/>
      <c r="D73" s="150"/>
      <c r="E73" s="150"/>
      <c r="F73" s="150"/>
      <c r="G73" s="150"/>
      <c r="H73" s="150"/>
      <c r="I73" s="150"/>
      <c r="J73" s="149" t="str">
        <f>D18</f>
        <v>KELIBIA</v>
      </c>
    </row>
    <row r="74" spans="1:10" ht="33" customHeight="1" x14ac:dyDescent="0.25">
      <c r="A74" s="191" t="s">
        <v>353</v>
      </c>
      <c r="B74" s="238" t="e">
        <f>'A1 Exploitation'!D246</f>
        <v>#DIV/0!</v>
      </c>
      <c r="C74" s="238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38">
        <f>'A2 Exploitation'!D246</f>
        <v>0</v>
      </c>
      <c r="C75" s="238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38">
        <f>'A3 Exploitation'!D246</f>
        <v>0</v>
      </c>
      <c r="C76" s="238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38">
        <f>'A4 Exploitation'!D246</f>
        <v>0</v>
      </c>
      <c r="C77" s="238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39" t="s">
        <v>364</v>
      </c>
      <c r="C80" s="239"/>
      <c r="D80" s="150"/>
      <c r="E80" s="150"/>
      <c r="F80" s="150"/>
      <c r="G80" s="150"/>
      <c r="H80" s="150"/>
      <c r="I80" s="150"/>
      <c r="J80" s="149" t="str">
        <f>D18</f>
        <v>KELIBIA</v>
      </c>
    </row>
    <row r="81" spans="1:10" ht="33" customHeight="1" x14ac:dyDescent="0.25">
      <c r="A81" s="191" t="s">
        <v>353</v>
      </c>
      <c r="B81" s="238" t="e">
        <f>'A1 Exploitation'!D280</f>
        <v>#DIV/0!</v>
      </c>
      <c r="C81" s="238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38">
        <f>'A2 Exploitation'!D280</f>
        <v>0</v>
      </c>
      <c r="C82" s="238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38">
        <f>'A3 Exploitation'!D280</f>
        <v>0</v>
      </c>
      <c r="C83" s="238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38">
        <f>'A4 Exploitation'!D280</f>
        <v>0</v>
      </c>
      <c r="C84" s="238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39" t="s">
        <v>365</v>
      </c>
      <c r="C87" s="239"/>
      <c r="D87" s="150"/>
      <c r="E87" s="150"/>
      <c r="F87" s="150"/>
      <c r="G87" s="150"/>
      <c r="H87" s="150"/>
      <c r="I87" s="150"/>
      <c r="J87" s="149" t="str">
        <f>D18</f>
        <v>KELIBIA</v>
      </c>
    </row>
    <row r="88" spans="1:10" ht="33" customHeight="1" x14ac:dyDescent="0.25">
      <c r="A88" s="191" t="s">
        <v>353</v>
      </c>
      <c r="B88" s="238">
        <f>'A1 Exploitation'!D308</f>
        <v>0.9285714285714286</v>
      </c>
      <c r="C88" s="238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38">
        <f>'A2 Exploitation'!D308</f>
        <v>0</v>
      </c>
      <c r="C89" s="238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38">
        <f>'A3 Exploitation'!D308</f>
        <v>0</v>
      </c>
      <c r="C90" s="238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38">
        <f>'A4 Exploitation'!D308</f>
        <v>0</v>
      </c>
      <c r="C91" s="238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39" t="s">
        <v>366</v>
      </c>
      <c r="C94" s="239"/>
      <c r="D94" s="150"/>
      <c r="E94" s="150"/>
      <c r="F94" s="150"/>
      <c r="G94" s="150"/>
      <c r="H94" s="150"/>
      <c r="I94" s="150"/>
      <c r="J94" s="149" t="str">
        <f>D18</f>
        <v>KELIBIA</v>
      </c>
    </row>
    <row r="95" spans="1:10" ht="33" customHeight="1" x14ac:dyDescent="0.25">
      <c r="A95" s="191" t="s">
        <v>353</v>
      </c>
      <c r="B95" s="238">
        <f>'A1 Exploitation'!D361</f>
        <v>0.83870967741935487</v>
      </c>
      <c r="C95" s="238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38">
        <f>'A2 Exploitation'!D361</f>
        <v>0</v>
      </c>
      <c r="C96" s="238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38">
        <f>'A3 Exploitation'!D361</f>
        <v>0</v>
      </c>
      <c r="C97" s="238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38">
        <f>'A4 Exploitation'!D361</f>
        <v>0</v>
      </c>
      <c r="C98" s="238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39" t="s">
        <v>367</v>
      </c>
      <c r="C101" s="239"/>
      <c r="D101" s="150"/>
      <c r="E101" s="150"/>
      <c r="F101" s="150"/>
      <c r="G101" s="150"/>
      <c r="H101" s="150"/>
      <c r="I101" s="150"/>
      <c r="J101" s="149" t="str">
        <f>D18</f>
        <v>KELIBIA</v>
      </c>
    </row>
    <row r="102" spans="1:10" ht="33" customHeight="1" x14ac:dyDescent="0.25">
      <c r="A102" s="191" t="s">
        <v>353</v>
      </c>
      <c r="B102" s="238" t="e">
        <f>'A1 Exploitation'!D391</f>
        <v>#DIV/0!</v>
      </c>
      <c r="C102" s="238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38">
        <f>'A2 Exploitation'!D391</f>
        <v>0</v>
      </c>
      <c r="C103" s="238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38">
        <f>'A3 Exploitation'!D391</f>
        <v>0</v>
      </c>
      <c r="C104" s="238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38">
        <f>'A4 Exploitation'!D391</f>
        <v>0</v>
      </c>
      <c r="C105" s="238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39" t="s">
        <v>368</v>
      </c>
      <c r="C108" s="239"/>
      <c r="D108" s="150"/>
      <c r="E108" s="150"/>
      <c r="F108" s="150"/>
      <c r="G108" s="150"/>
      <c r="H108" s="150"/>
      <c r="I108" s="150"/>
      <c r="J108" s="149" t="str">
        <f>D18</f>
        <v>KELIBIA</v>
      </c>
    </row>
    <row r="109" spans="1:10" ht="33" customHeight="1" x14ac:dyDescent="0.25">
      <c r="A109" s="191" t="s">
        <v>353</v>
      </c>
      <c r="B109" s="238">
        <f>'A1 Exploitation'!D410</f>
        <v>0.875</v>
      </c>
      <c r="C109" s="238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38">
        <f>'A2 Exploitation'!D410</f>
        <v>0</v>
      </c>
      <c r="C110" s="238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38">
        <f>'A3 Exploitation'!D410</f>
        <v>0</v>
      </c>
      <c r="C111" s="238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38">
        <f>'A4 Exploitation'!D410</f>
        <v>0</v>
      </c>
      <c r="C112" s="238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39" t="s">
        <v>369</v>
      </c>
      <c r="C115" s="239"/>
      <c r="D115" s="150"/>
      <c r="E115" s="150"/>
      <c r="F115" s="150"/>
      <c r="G115" s="150"/>
      <c r="H115" s="150"/>
      <c r="I115" s="150"/>
      <c r="J115" s="149" t="str">
        <f>D18</f>
        <v>KELIBIA</v>
      </c>
    </row>
    <row r="116" spans="1:10" ht="33" customHeight="1" x14ac:dyDescent="0.25">
      <c r="A116" s="191" t="s">
        <v>353</v>
      </c>
      <c r="B116" s="238">
        <f>'A1 Exploitation'!D420</f>
        <v>1</v>
      </c>
      <c r="C116" s="238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38">
        <f>'A2 Exploitation'!D420</f>
        <v>0</v>
      </c>
      <c r="C117" s="238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38">
        <f>'A3 Exploitation'!D420</f>
        <v>0</v>
      </c>
      <c r="C118" s="238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38">
        <f>'A4 Exploitation'!D420</f>
        <v>0</v>
      </c>
      <c r="C119" s="238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39" t="s">
        <v>370</v>
      </c>
      <c r="C122" s="239"/>
      <c r="D122" s="150"/>
      <c r="E122" s="150"/>
      <c r="F122" s="150"/>
      <c r="G122" s="150"/>
      <c r="H122" s="150"/>
      <c r="I122" s="150"/>
      <c r="J122" s="149" t="str">
        <f>D18</f>
        <v>KELIBIA</v>
      </c>
    </row>
    <row r="123" spans="1:10" ht="33" customHeight="1" x14ac:dyDescent="0.25">
      <c r="A123" s="191" t="s">
        <v>353</v>
      </c>
      <c r="B123" s="238">
        <f>'A1 Exploitation'!D429</f>
        <v>1</v>
      </c>
      <c r="C123" s="238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38">
        <f>'A2 Exploitation'!D429</f>
        <v>0</v>
      </c>
      <c r="C124" s="238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38">
        <f>'A3 Exploitation'!D429</f>
        <v>0</v>
      </c>
      <c r="C125" s="238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38">
        <f>'A4 Exploitation'!D429</f>
        <v>0</v>
      </c>
      <c r="C126" s="238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0"/>
      <c r="C127" s="240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0"/>
      <c r="C128" s="240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39" t="s">
        <v>371</v>
      </c>
      <c r="C129" s="239"/>
      <c r="D129" s="150"/>
      <c r="E129" s="150"/>
      <c r="F129" s="150"/>
      <c r="G129" s="150"/>
      <c r="H129" s="150"/>
      <c r="I129" s="150"/>
      <c r="J129" s="149" t="str">
        <f>D18</f>
        <v>KELIBIA</v>
      </c>
    </row>
    <row r="130" spans="1:10" ht="33" customHeight="1" x14ac:dyDescent="0.25">
      <c r="A130" s="191" t="s">
        <v>353</v>
      </c>
      <c r="B130" s="238">
        <f>'A1 Exploitation'!D450</f>
        <v>0.95</v>
      </c>
      <c r="C130" s="238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38">
        <f>'A2 Exploitation'!D450</f>
        <v>0</v>
      </c>
      <c r="C131" s="238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38">
        <f>'A3 Exploitation'!D450</f>
        <v>0</v>
      </c>
      <c r="C132" s="238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38">
        <f>'A4 Exploitation'!D450</f>
        <v>0</v>
      </c>
      <c r="C133" s="238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39" t="s">
        <v>372</v>
      </c>
      <c r="C136" s="239"/>
      <c r="J136" s="149" t="str">
        <f>D18</f>
        <v>KELIBIA</v>
      </c>
    </row>
    <row r="137" spans="1:10" ht="33" customHeight="1" x14ac:dyDescent="0.25">
      <c r="A137" s="191" t="s">
        <v>353</v>
      </c>
      <c r="B137" s="238">
        <f>'A1 Exploitation'!D459</f>
        <v>0.83333333333333337</v>
      </c>
      <c r="C137" s="238"/>
    </row>
    <row r="138" spans="1:10" ht="33" customHeight="1" x14ac:dyDescent="0.25">
      <c r="A138" s="190" t="s">
        <v>354</v>
      </c>
      <c r="B138" s="238">
        <f>'A2 Exploitation'!D459</f>
        <v>0</v>
      </c>
      <c r="C138" s="238"/>
    </row>
    <row r="139" spans="1:10" ht="33" customHeight="1" x14ac:dyDescent="0.25">
      <c r="A139" s="191" t="s">
        <v>355</v>
      </c>
      <c r="B139" s="238">
        <f>'A3 Exploitation'!D459</f>
        <v>0</v>
      </c>
      <c r="C139" s="238"/>
    </row>
    <row r="140" spans="1:10" ht="33" customHeight="1" x14ac:dyDescent="0.25">
      <c r="A140" s="191" t="s">
        <v>356</v>
      </c>
      <c r="B140" s="238">
        <f>'A4 Exploitation'!D459</f>
        <v>0</v>
      </c>
      <c r="C140" s="238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39" t="s">
        <v>373</v>
      </c>
      <c r="C143" s="239"/>
      <c r="J143" s="149" t="str">
        <f>D18</f>
        <v>KELIBIA</v>
      </c>
    </row>
    <row r="144" spans="1:10" ht="33" customHeight="1" x14ac:dyDescent="0.25">
      <c r="A144" s="191" t="s">
        <v>353</v>
      </c>
      <c r="B144" s="238">
        <f>'A1 Technique'!D183</f>
        <v>0.86764705882352944</v>
      </c>
      <c r="C144" s="238"/>
    </row>
    <row r="145" spans="1:3" ht="33" customHeight="1" x14ac:dyDescent="0.25">
      <c r="A145" s="190" t="s">
        <v>354</v>
      </c>
      <c r="B145" s="238">
        <f>'A2 Technique'!D183</f>
        <v>0</v>
      </c>
      <c r="C145" s="238"/>
    </row>
    <row r="146" spans="1:3" ht="33" customHeight="1" x14ac:dyDescent="0.25">
      <c r="A146" s="191" t="s">
        <v>355</v>
      </c>
      <c r="B146" s="238">
        <f>'A3 Technique'!D183</f>
        <v>0</v>
      </c>
      <c r="C146" s="238"/>
    </row>
    <row r="147" spans="1:3" ht="33" customHeight="1" x14ac:dyDescent="0.25">
      <c r="A147" s="191" t="s">
        <v>356</v>
      </c>
      <c r="B147" s="238">
        <f>'A4 Technique'!D183</f>
        <v>0</v>
      </c>
      <c r="C147" s="23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443" zoomScale="70" zoomScaleNormal="71" zoomScaleSheetLayoutView="70" workbookViewId="0">
      <selection activeCell="B468" sqref="B468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84"/>
      <c r="H7" s="84"/>
      <c r="I7" s="84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85"/>
      <c r="H8" s="85"/>
      <c r="I8" s="84"/>
    </row>
    <row r="9" spans="1:9" ht="24" x14ac:dyDescent="0.45">
      <c r="A9" s="192" t="s">
        <v>44</v>
      </c>
      <c r="B9" s="265" t="s">
        <v>385</v>
      </c>
      <c r="C9" s="265"/>
      <c r="D9" s="265"/>
      <c r="E9" s="265"/>
      <c r="F9" s="266"/>
      <c r="G9" s="85"/>
      <c r="H9" s="85"/>
      <c r="I9" s="84"/>
    </row>
    <row r="10" spans="1:9" ht="24" x14ac:dyDescent="0.45">
      <c r="A10" s="193" t="s">
        <v>46</v>
      </c>
      <c r="B10" s="267" t="s">
        <v>386</v>
      </c>
      <c r="C10" s="267"/>
      <c r="D10" s="267"/>
      <c r="E10" s="267"/>
      <c r="F10" s="267"/>
      <c r="G10" s="85"/>
      <c r="H10" s="85"/>
      <c r="I10" s="84"/>
    </row>
    <row r="11" spans="1:9" ht="24" x14ac:dyDescent="0.45">
      <c r="A11" s="192" t="s">
        <v>45</v>
      </c>
      <c r="B11" s="261">
        <v>42892</v>
      </c>
      <c r="C11" s="261"/>
      <c r="D11" s="261"/>
      <c r="E11" s="261"/>
      <c r="F11" s="261"/>
      <c r="G11" s="85"/>
      <c r="H11" s="85"/>
      <c r="I11" s="84"/>
    </row>
    <row r="12" spans="1:9" ht="24" x14ac:dyDescent="0.45">
      <c r="A12" s="192" t="s">
        <v>260</v>
      </c>
      <c r="B12" s="253">
        <f>D463</f>
        <v>0.89873417721518989</v>
      </c>
      <c r="C12" s="253"/>
      <c r="D12" s="253"/>
      <c r="E12" s="253"/>
      <c r="F12" s="253"/>
      <c r="G12" s="85"/>
      <c r="H12" s="85"/>
      <c r="I12" s="84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42892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6" t="s">
        <v>10</v>
      </c>
      <c r="B19" s="94">
        <v>2</v>
      </c>
      <c r="C19" s="94"/>
      <c r="D19" s="93" t="s">
        <v>387</v>
      </c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388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42892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42892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381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42892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42892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382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42892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42892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ht="30" x14ac:dyDescent="0.25">
      <c r="A287" s="16" t="s">
        <v>95</v>
      </c>
      <c r="B287" s="122">
        <v>1</v>
      </c>
      <c r="C287" s="106"/>
      <c r="D287" s="99" t="s">
        <v>389</v>
      </c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ht="30" x14ac:dyDescent="0.25">
      <c r="A302" s="20" t="s">
        <v>105</v>
      </c>
      <c r="B302" s="122">
        <v>1</v>
      </c>
      <c r="C302" s="106"/>
      <c r="D302" s="99" t="s">
        <v>390</v>
      </c>
      <c r="E302" s="103"/>
      <c r="F302" s="103"/>
    </row>
    <row r="303" spans="1:9" ht="45" x14ac:dyDescent="0.25">
      <c r="A303" s="71" t="s">
        <v>271</v>
      </c>
      <c r="B303" s="122">
        <v>1</v>
      </c>
      <c r="C303" s="107"/>
      <c r="D303" s="92">
        <v>0.75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42892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1</v>
      </c>
      <c r="C331" s="106"/>
      <c r="D331" s="87" t="s">
        <v>391</v>
      </c>
      <c r="E331" s="103"/>
      <c r="F331" s="103"/>
    </row>
    <row r="332" spans="1:6" ht="64.5" customHeight="1" x14ac:dyDescent="0.35">
      <c r="A332" s="54" t="s">
        <v>109</v>
      </c>
      <c r="B332" s="123">
        <v>2</v>
      </c>
      <c r="C332" s="161" t="str">
        <f>IF(B332=0, -5, "0")</f>
        <v>0</v>
      </c>
      <c r="D332" s="99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21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0.95454545454545459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31.5" x14ac:dyDescent="0.35">
      <c r="A342" s="54" t="s">
        <v>59</v>
      </c>
      <c r="B342" s="122">
        <v>0</v>
      </c>
      <c r="C342" s="161">
        <f>IF(B342=0, -5, "0")</f>
        <v>-5</v>
      </c>
      <c r="D342" s="120" t="s">
        <v>392</v>
      </c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3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1</v>
      </c>
      <c r="C356" s="107"/>
      <c r="D356" s="236">
        <v>0.5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0.83870967741935487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42892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120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46" t="s">
        <v>346</v>
      </c>
      <c r="B393" s="247"/>
      <c r="C393" s="247"/>
      <c r="D393" s="247"/>
      <c r="E393" s="247"/>
      <c r="F393" s="248"/>
    </row>
    <row r="394" spans="1:7" s="119" customFormat="1" x14ac:dyDescent="0.25">
      <c r="A394" s="146">
        <f>+B11</f>
        <v>42892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380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01"/>
      <c r="D399" s="102" t="s">
        <v>393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06" t="s">
        <v>34</v>
      </c>
      <c r="C403" s="106"/>
      <c r="D403" s="120"/>
      <c r="E403" s="103"/>
      <c r="F403" s="103"/>
    </row>
    <row r="404" spans="1:6" ht="30" x14ac:dyDescent="0.25">
      <c r="A404" s="25" t="s">
        <v>30</v>
      </c>
      <c r="B404" s="122" t="s">
        <v>34</v>
      </c>
      <c r="C404" s="106"/>
      <c r="D404" s="120" t="s">
        <v>397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7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 t="s">
        <v>34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1</v>
      </c>
      <c r="C434" s="161" t="str">
        <f>IF(B434=0, -5, "0")</f>
        <v>0</v>
      </c>
      <c r="D434" s="120" t="s">
        <v>394</v>
      </c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 t="s">
        <v>395</v>
      </c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19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46" t="s">
        <v>144</v>
      </c>
      <c r="B452" s="247"/>
      <c r="C452" s="247"/>
      <c r="D452" s="247"/>
      <c r="E452" s="247"/>
      <c r="F452" s="248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1</v>
      </c>
      <c r="C454" s="106"/>
      <c r="D454" s="120" t="s">
        <v>396</v>
      </c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5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0.83333333333333337</v>
      </c>
    </row>
    <row r="461" spans="1:14" x14ac:dyDescent="0.25">
      <c r="A461" s="212" t="s">
        <v>267</v>
      </c>
      <c r="B461" s="213"/>
      <c r="C461" s="213"/>
      <c r="D461" s="214">
        <f>AVERAGE(D36,D92,D145,D185,D241,D275,D303,D356,D386,D405,D418,D427,D448,D457)</f>
        <v>0.8928571428571429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142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0.89873417721518989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3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9" zoomScale="87" zoomScaleSheetLayoutView="87" workbookViewId="0">
      <selection activeCell="D19" sqref="D1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85"/>
      <c r="H6" s="85"/>
      <c r="I6" s="85"/>
    </row>
    <row r="7" spans="1:9" s="29" customFormat="1" ht="21.75" customHeight="1" x14ac:dyDescent="0.45">
      <c r="A7" s="264" t="str">
        <f>'A1 Exploitation'!A8:F8</f>
        <v>KELIBIA</v>
      </c>
      <c r="B7" s="264"/>
      <c r="C7" s="264"/>
      <c r="D7" s="264"/>
      <c r="E7" s="264"/>
      <c r="F7" s="264"/>
      <c r="G7" s="85"/>
      <c r="H7" s="85"/>
      <c r="I7" s="85"/>
    </row>
    <row r="8" spans="1:9" s="29" customFormat="1" ht="24" x14ac:dyDescent="0.45">
      <c r="A8" s="192" t="s">
        <v>44</v>
      </c>
      <c r="B8" s="271" t="str">
        <f>'A1 Exploitation'!B9:F9</f>
        <v>Dr Hend KAMOUN</v>
      </c>
      <c r="C8" s="271"/>
      <c r="D8" s="271"/>
      <c r="E8" s="271"/>
      <c r="F8" s="272"/>
      <c r="G8" s="85"/>
      <c r="H8" s="85"/>
      <c r="I8" s="85"/>
    </row>
    <row r="9" spans="1:9" s="29" customFormat="1" ht="24" x14ac:dyDescent="0.45">
      <c r="A9" s="193" t="s">
        <v>46</v>
      </c>
      <c r="B9" s="273" t="str">
        <f>'A1 Exploitation'!B10:F10</f>
        <v>Directeur magasin et chef rayons</v>
      </c>
      <c r="C9" s="273"/>
      <c r="D9" s="273"/>
      <c r="E9" s="273"/>
      <c r="F9" s="273"/>
      <c r="G9" s="85"/>
      <c r="H9" s="85"/>
      <c r="I9" s="85"/>
    </row>
    <row r="10" spans="1:9" s="29" customFormat="1" ht="24" x14ac:dyDescent="0.45">
      <c r="A10" s="192" t="s">
        <v>45</v>
      </c>
      <c r="B10" s="269">
        <f>'A1 Exploitation'!B11:F11</f>
        <v>42892</v>
      </c>
      <c r="C10" s="269"/>
      <c r="D10" s="269"/>
      <c r="E10" s="269"/>
      <c r="F10" s="269"/>
      <c r="G10" s="85"/>
      <c r="H10" s="85"/>
      <c r="I10" s="85"/>
    </row>
    <row r="11" spans="1:9" s="29" customFormat="1" ht="24" x14ac:dyDescent="0.45">
      <c r="A11" s="192" t="s">
        <v>318</v>
      </c>
      <c r="B11" s="274">
        <f>D183</f>
        <v>0.86764705882352944</v>
      </c>
      <c r="C11" s="274"/>
      <c r="D11" s="274"/>
      <c r="E11" s="274"/>
      <c r="F11" s="274"/>
      <c r="G11" s="85"/>
      <c r="H11" s="85"/>
      <c r="I11" s="85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ht="30.75" x14ac:dyDescent="0.3">
      <c r="A17" s="32" t="s">
        <v>296</v>
      </c>
      <c r="B17" s="164">
        <v>0</v>
      </c>
      <c r="C17" s="164"/>
      <c r="D17" s="120" t="s">
        <v>403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1</v>
      </c>
      <c r="C45" s="164"/>
      <c r="D45" s="165" t="s">
        <v>402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5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33" x14ac:dyDescent="0.3">
      <c r="A58" s="42" t="s">
        <v>96</v>
      </c>
      <c r="B58" s="164">
        <v>1</v>
      </c>
      <c r="C58" s="164"/>
      <c r="D58" s="165" t="s">
        <v>401</v>
      </c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65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ht="21" customHeight="1" x14ac:dyDescent="0.3">
      <c r="A112" s="40" t="s">
        <v>172</v>
      </c>
      <c r="B112" s="180" t="s">
        <v>34</v>
      </c>
      <c r="C112" s="164"/>
      <c r="D112" s="183" t="s">
        <v>379</v>
      </c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20" t="s">
        <v>399</v>
      </c>
      <c r="E143" s="164"/>
      <c r="F143" s="164"/>
    </row>
    <row r="144" spans="1:6" ht="30.75" x14ac:dyDescent="0.3">
      <c r="A144" s="147" t="s">
        <v>171</v>
      </c>
      <c r="B144" s="164">
        <v>0</v>
      </c>
      <c r="C144" s="164"/>
      <c r="D144" s="120" t="s">
        <v>398</v>
      </c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10</v>
      </c>
    </row>
    <row r="146" spans="1:6" x14ac:dyDescent="0.3">
      <c r="A146" s="194" t="s">
        <v>319</v>
      </c>
      <c r="B146" s="195"/>
      <c r="C146" s="196"/>
      <c r="D146" s="198">
        <f>D145/(COUNT(B137:C144)*2)</f>
        <v>0.7142857142857143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65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3" x14ac:dyDescent="0.3">
      <c r="A176" s="39" t="s">
        <v>333</v>
      </c>
      <c r="B176" s="164">
        <v>1</v>
      </c>
      <c r="C176" s="164"/>
      <c r="D176" s="165" t="s">
        <v>400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383</v>
      </c>
      <c r="B181" s="80"/>
      <c r="C181" s="80"/>
      <c r="D181" s="163">
        <v>0.6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59</v>
      </c>
    </row>
    <row r="183" spans="1:6" ht="18" x14ac:dyDescent="0.35">
      <c r="A183" s="81" t="s">
        <v>349</v>
      </c>
      <c r="B183" s="81"/>
      <c r="C183" s="81"/>
      <c r="D183" s="237">
        <f>D182/(COUNT(B174:C177,B165:C169,B157:C160,B149:C152,B137:C144,B55:C61,B45:C50,B26:C31,B17:C21,B106:C116,#REF!,B121:C131,B87:C100,B66:C82,B36:C40)*2)</f>
        <v>0.86764705882352944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137:B144 B36:B40 B45:B50 B55:B61 B174:B177 B87:B100 B106:B116 B121:B131 B66:B82 B149:B152 B157:B160 B165:B169 B26:B31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D416" sqref="D416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0"/>
      <c r="H7" s="230"/>
      <c r="I7" s="230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1"/>
      <c r="H8" s="231"/>
      <c r="I8" s="230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1"/>
      <c r="H9" s="231"/>
      <c r="I9" s="230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1"/>
      <c r="H10" s="231"/>
      <c r="I10" s="230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1"/>
      <c r="H11" s="231"/>
      <c r="I11" s="230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1"/>
      <c r="H12" s="231"/>
      <c r="I12" s="230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1"/>
      <c r="H6" s="231"/>
      <c r="I6" s="231"/>
    </row>
    <row r="7" spans="1:9" s="29" customFormat="1" ht="21.75" customHeight="1" x14ac:dyDescent="0.45">
      <c r="A7" s="264" t="str">
        <f>'A2 Exploitation'!A8:F8</f>
        <v>KELIBIA</v>
      </c>
      <c r="B7" s="264"/>
      <c r="C7" s="264"/>
      <c r="D7" s="264"/>
      <c r="E7" s="264"/>
      <c r="F7" s="264"/>
      <c r="G7" s="231"/>
      <c r="H7" s="231"/>
      <c r="I7" s="231"/>
    </row>
    <row r="8" spans="1:9" s="29" customFormat="1" ht="24" x14ac:dyDescent="0.45">
      <c r="A8" s="192" t="s">
        <v>44</v>
      </c>
      <c r="B8" s="273">
        <f>'A2 Exploitation'!B9:F9</f>
        <v>0</v>
      </c>
      <c r="C8" s="273"/>
      <c r="D8" s="273"/>
      <c r="E8" s="273"/>
      <c r="F8" s="273"/>
      <c r="G8" s="231"/>
      <c r="H8" s="231"/>
      <c r="I8" s="231"/>
    </row>
    <row r="9" spans="1:9" s="29" customFormat="1" ht="24" x14ac:dyDescent="0.45">
      <c r="A9" s="193" t="s">
        <v>46</v>
      </c>
      <c r="B9" s="273">
        <f>'A2 Exploitation'!B10:F10</f>
        <v>0</v>
      </c>
      <c r="C9" s="273"/>
      <c r="D9" s="273"/>
      <c r="E9" s="273"/>
      <c r="F9" s="273"/>
      <c r="G9" s="231"/>
      <c r="H9" s="231"/>
      <c r="I9" s="231"/>
    </row>
    <row r="10" spans="1:9" s="29" customFormat="1" ht="24" x14ac:dyDescent="0.45">
      <c r="A10" s="192" t="s">
        <v>45</v>
      </c>
      <c r="B10" s="269">
        <f>'A2 Exploitation'!B11:F11</f>
        <v>0</v>
      </c>
      <c r="C10" s="269"/>
      <c r="D10" s="269"/>
      <c r="E10" s="269"/>
      <c r="F10" s="269"/>
      <c r="G10" s="231"/>
      <c r="H10" s="231"/>
      <c r="I10" s="231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1"/>
      <c r="H11" s="231"/>
      <c r="I11" s="231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'A3 Exploitation'!A8:F8</f>
        <v>KELIBIA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5">
        <f>'A3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'A3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'A3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'A4 Exploitation'!A8:F8</f>
        <v>KELIBIA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3">
        <f>'A4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'A4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'A4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2017-06-09T12:51:53Z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