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490" windowHeight="7755" tabRatio="998" activeTab="4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6" l="1"/>
  <c r="D183" i="35" l="1"/>
  <c r="D182" i="35"/>
  <c r="D179" i="35"/>
  <c r="D178" i="35"/>
  <c r="C175" i="35"/>
  <c r="D171" i="35"/>
  <c r="D170" i="35"/>
  <c r="D162" i="35"/>
  <c r="D161" i="35"/>
  <c r="D154" i="35"/>
  <c r="D153" i="35"/>
  <c r="C149" i="35"/>
  <c r="D146" i="35"/>
  <c r="D145" i="35"/>
  <c r="C141" i="35"/>
  <c r="C140" i="35"/>
  <c r="C139" i="35"/>
  <c r="D133" i="35"/>
  <c r="D132" i="35"/>
  <c r="C131" i="35"/>
  <c r="C129" i="35"/>
  <c r="C127" i="35"/>
  <c r="C126" i="35"/>
  <c r="D118" i="35"/>
  <c r="D117" i="35"/>
  <c r="C115" i="35"/>
  <c r="C114" i="35"/>
  <c r="C111" i="35"/>
  <c r="D102" i="35"/>
  <c r="D101" i="35"/>
  <c r="C99" i="35"/>
  <c r="C98" i="35"/>
  <c r="C93" i="35"/>
  <c r="C92" i="35"/>
  <c r="D84" i="35"/>
  <c r="D83" i="35"/>
  <c r="C81" i="35"/>
  <c r="C79" i="35"/>
  <c r="C76" i="35"/>
  <c r="C75" i="35"/>
  <c r="C74" i="35"/>
  <c r="D63" i="35"/>
  <c r="D62" i="35"/>
  <c r="C60" i="35"/>
  <c r="C59" i="35"/>
  <c r="C55" i="35"/>
  <c r="D52" i="35"/>
  <c r="D51" i="35"/>
  <c r="C50" i="35"/>
  <c r="D42" i="35"/>
  <c r="D41" i="35"/>
  <c r="C36" i="35"/>
  <c r="D33" i="35"/>
  <c r="D32" i="35"/>
  <c r="C26" i="35"/>
  <c r="D23" i="35"/>
  <c r="D22" i="35"/>
  <c r="B11" i="35"/>
  <c r="B10" i="35"/>
  <c r="B9" i="35"/>
  <c r="B8" i="35"/>
  <c r="D463" i="34"/>
  <c r="D462" i="34"/>
  <c r="D461" i="34"/>
  <c r="D459" i="34"/>
  <c r="D458" i="34"/>
  <c r="C456" i="34"/>
  <c r="D450" i="34"/>
  <c r="D449" i="34"/>
  <c r="C435" i="34"/>
  <c r="C434" i="34"/>
  <c r="D429" i="34"/>
  <c r="D428" i="34"/>
  <c r="C425" i="34"/>
  <c r="D420" i="34"/>
  <c r="D419" i="34"/>
  <c r="D410" i="34"/>
  <c r="D409" i="34"/>
  <c r="D407" i="34"/>
  <c r="D406" i="34"/>
  <c r="D401" i="34"/>
  <c r="D400" i="34"/>
  <c r="C397" i="34"/>
  <c r="A394" i="34"/>
  <c r="D391" i="34"/>
  <c r="D390" i="34"/>
  <c r="D388" i="34"/>
  <c r="D387" i="34"/>
  <c r="C384" i="34"/>
  <c r="C381" i="34"/>
  <c r="C377" i="34"/>
  <c r="D374" i="34"/>
  <c r="D373" i="34"/>
  <c r="C371" i="34"/>
  <c r="A364" i="34"/>
  <c r="D361" i="34"/>
  <c r="D360" i="34"/>
  <c r="D358" i="34"/>
  <c r="D357" i="34"/>
  <c r="C354" i="34"/>
  <c r="C353" i="34"/>
  <c r="D347" i="34"/>
  <c r="D346" i="34"/>
  <c r="C345" i="34"/>
  <c r="C342" i="34"/>
  <c r="D338" i="34"/>
  <c r="D337" i="34"/>
  <c r="C332" i="34"/>
  <c r="C327" i="34"/>
  <c r="D322" i="34"/>
  <c r="D321" i="34"/>
  <c r="C317" i="34"/>
  <c r="A311" i="34"/>
  <c r="D308" i="34"/>
  <c r="D307" i="34"/>
  <c r="D305" i="34"/>
  <c r="D304" i="34"/>
  <c r="C299" i="34"/>
  <c r="D295" i="34"/>
  <c r="D294" i="34"/>
  <c r="C291" i="34"/>
  <c r="C289" i="34"/>
  <c r="C288" i="34"/>
  <c r="A283" i="34"/>
  <c r="D280" i="34"/>
  <c r="D279" i="34"/>
  <c r="D277" i="34"/>
  <c r="D276" i="34"/>
  <c r="C273" i="34"/>
  <c r="C269" i="34"/>
  <c r="C267" i="34"/>
  <c r="D261" i="34"/>
  <c r="D260" i="34"/>
  <c r="C258" i="34"/>
  <c r="A250" i="34"/>
  <c r="D246" i="34"/>
  <c r="D245" i="34"/>
  <c r="D243" i="34"/>
  <c r="D242" i="34"/>
  <c r="C236" i="34"/>
  <c r="C235" i="34"/>
  <c r="D230" i="34"/>
  <c r="D229" i="34"/>
  <c r="C224" i="34"/>
  <c r="C222" i="34"/>
  <c r="C214" i="34"/>
  <c r="C211" i="34"/>
  <c r="D207" i="34"/>
  <c r="D206" i="34"/>
  <c r="C204" i="34"/>
  <c r="C203" i="34"/>
  <c r="C195" i="34"/>
  <c r="A193" i="34"/>
  <c r="D190" i="34"/>
  <c r="D189" i="34"/>
  <c r="D187" i="34"/>
  <c r="D186" i="34"/>
  <c r="C180" i="34"/>
  <c r="C176" i="34"/>
  <c r="C174" i="34"/>
  <c r="C172" i="34"/>
  <c r="D164" i="34"/>
  <c r="D163" i="34"/>
  <c r="C160" i="34"/>
  <c r="A153" i="34"/>
  <c r="D150" i="34"/>
  <c r="D149" i="34"/>
  <c r="D147" i="34"/>
  <c r="D146" i="34"/>
  <c r="C143" i="34"/>
  <c r="C141" i="34"/>
  <c r="C140" i="34"/>
  <c r="D135" i="34"/>
  <c r="D134" i="34"/>
  <c r="C129" i="34"/>
  <c r="C127" i="34"/>
  <c r="C125" i="34"/>
  <c r="C121" i="34"/>
  <c r="D111" i="34"/>
  <c r="D110" i="34"/>
  <c r="C109" i="34"/>
  <c r="C107" i="34"/>
  <c r="A100" i="34"/>
  <c r="D97" i="34"/>
  <c r="D96" i="34"/>
  <c r="D94" i="34"/>
  <c r="D93" i="34"/>
  <c r="C87" i="34"/>
  <c r="D82" i="34"/>
  <c r="D81" i="34"/>
  <c r="C76" i="34"/>
  <c r="C75" i="34"/>
  <c r="C70" i="34"/>
  <c r="C64" i="34"/>
  <c r="C62" i="34"/>
  <c r="D55" i="34"/>
  <c r="D54" i="34"/>
  <c r="C53" i="34"/>
  <c r="C51" i="34"/>
  <c r="A44" i="34"/>
  <c r="D41" i="34"/>
  <c r="D40" i="34"/>
  <c r="D38" i="34"/>
  <c r="D37" i="34"/>
  <c r="C33" i="34"/>
  <c r="C28" i="34"/>
  <c r="D24" i="34"/>
  <c r="D23" i="34"/>
  <c r="A17" i="34"/>
  <c r="B12" i="34"/>
  <c r="A8" i="34"/>
  <c r="A7" i="35" s="1"/>
  <c r="D183" i="33"/>
  <c r="D182" i="33"/>
  <c r="D179" i="33"/>
  <c r="D178" i="33"/>
  <c r="C175" i="33"/>
  <c r="D171" i="33"/>
  <c r="D170" i="33"/>
  <c r="D162" i="33"/>
  <c r="D161" i="33"/>
  <c r="D154" i="33"/>
  <c r="D153" i="33"/>
  <c r="C149" i="33"/>
  <c r="D146" i="33"/>
  <c r="D145" i="33"/>
  <c r="C141" i="33"/>
  <c r="C140" i="33"/>
  <c r="C139" i="33"/>
  <c r="D133" i="33"/>
  <c r="D132" i="33"/>
  <c r="C131" i="33"/>
  <c r="C129" i="33"/>
  <c r="C127" i="33"/>
  <c r="C126" i="33"/>
  <c r="D118" i="33"/>
  <c r="D117" i="33"/>
  <c r="C115" i="33"/>
  <c r="C114" i="33"/>
  <c r="C111" i="33"/>
  <c r="D102" i="33"/>
  <c r="D101" i="33"/>
  <c r="C99" i="33"/>
  <c r="C98" i="33"/>
  <c r="C93" i="33"/>
  <c r="C92" i="33"/>
  <c r="D84" i="33"/>
  <c r="D83" i="33"/>
  <c r="C81" i="33"/>
  <c r="C79" i="33"/>
  <c r="C76" i="33"/>
  <c r="C75" i="33"/>
  <c r="C74" i="33"/>
  <c r="D63" i="33"/>
  <c r="D62" i="33"/>
  <c r="C60" i="33"/>
  <c r="C59" i="33"/>
  <c r="C55" i="33"/>
  <c r="D52" i="33"/>
  <c r="D51" i="33"/>
  <c r="C50" i="33"/>
  <c r="D42" i="33"/>
  <c r="D41" i="33"/>
  <c r="C36" i="33"/>
  <c r="D33" i="33"/>
  <c r="D32" i="33"/>
  <c r="C26" i="33"/>
  <c r="D23" i="33"/>
  <c r="D22" i="33"/>
  <c r="B11" i="33"/>
  <c r="B10" i="33"/>
  <c r="B9" i="33"/>
  <c r="B8" i="33"/>
  <c r="D463" i="32"/>
  <c r="D462" i="32"/>
  <c r="D461" i="32"/>
  <c r="D459" i="32"/>
  <c r="D458" i="32"/>
  <c r="C456" i="32"/>
  <c r="D450" i="32"/>
  <c r="D449" i="32"/>
  <c r="C435" i="32"/>
  <c r="C434" i="32"/>
  <c r="D429" i="32"/>
  <c r="D428" i="32"/>
  <c r="C425" i="32"/>
  <c r="D420" i="32"/>
  <c r="D419" i="32"/>
  <c r="D410" i="32"/>
  <c r="D409" i="32"/>
  <c r="D407" i="32"/>
  <c r="D406" i="32"/>
  <c r="D401" i="32"/>
  <c r="D400" i="32"/>
  <c r="C397" i="32"/>
  <c r="A394" i="32"/>
  <c r="D391" i="32"/>
  <c r="D390" i="32"/>
  <c r="D388" i="32"/>
  <c r="D387" i="32"/>
  <c r="C384" i="32"/>
  <c r="C381" i="32"/>
  <c r="C377" i="32"/>
  <c r="D374" i="32"/>
  <c r="D373" i="32"/>
  <c r="C371" i="32"/>
  <c r="A364" i="32"/>
  <c r="D361" i="32"/>
  <c r="D360" i="32"/>
  <c r="D358" i="32"/>
  <c r="D357" i="32"/>
  <c r="C354" i="32"/>
  <c r="C353" i="32"/>
  <c r="D347" i="32"/>
  <c r="D346" i="32"/>
  <c r="C345" i="32"/>
  <c r="C342" i="32"/>
  <c r="D338" i="32"/>
  <c r="D337" i="32"/>
  <c r="C332" i="32"/>
  <c r="C327" i="32"/>
  <c r="D322" i="32"/>
  <c r="D321" i="32"/>
  <c r="C317" i="32"/>
  <c r="A311" i="32"/>
  <c r="D308" i="32"/>
  <c r="D307" i="32"/>
  <c r="D305" i="32"/>
  <c r="D304" i="32"/>
  <c r="C299" i="32"/>
  <c r="D295" i="32"/>
  <c r="D294" i="32"/>
  <c r="C291" i="32"/>
  <c r="C289" i="32"/>
  <c r="C288" i="32"/>
  <c r="A283" i="32"/>
  <c r="D280" i="32"/>
  <c r="D279" i="32"/>
  <c r="D277" i="32"/>
  <c r="D276" i="32"/>
  <c r="C273" i="32"/>
  <c r="C269" i="32"/>
  <c r="C267" i="32"/>
  <c r="D261" i="32"/>
  <c r="D260" i="32"/>
  <c r="C258" i="32"/>
  <c r="A250" i="32"/>
  <c r="D246" i="32"/>
  <c r="D245" i="32"/>
  <c r="D243" i="32"/>
  <c r="D242" i="32"/>
  <c r="C236" i="32"/>
  <c r="C235" i="32"/>
  <c r="D230" i="32"/>
  <c r="D229" i="32"/>
  <c r="C224" i="32"/>
  <c r="C222" i="32"/>
  <c r="C214" i="32"/>
  <c r="C211" i="32"/>
  <c r="D207" i="32"/>
  <c r="D206" i="32"/>
  <c r="C204" i="32"/>
  <c r="C203" i="32"/>
  <c r="C195" i="32"/>
  <c r="A193" i="32"/>
  <c r="D190" i="32"/>
  <c r="D189" i="32"/>
  <c r="D187" i="32"/>
  <c r="D186" i="32"/>
  <c r="C180" i="32"/>
  <c r="C176" i="32"/>
  <c r="C174" i="32"/>
  <c r="C172" i="32"/>
  <c r="D164" i="32"/>
  <c r="D163" i="32"/>
  <c r="C160" i="32"/>
  <c r="A153" i="32"/>
  <c r="D150" i="32"/>
  <c r="D149" i="32"/>
  <c r="D147" i="32"/>
  <c r="D146" i="32"/>
  <c r="C143" i="32"/>
  <c r="C141" i="32"/>
  <c r="C140" i="32"/>
  <c r="D135" i="32"/>
  <c r="D134" i="32"/>
  <c r="C129" i="32"/>
  <c r="C127" i="32"/>
  <c r="C125" i="32"/>
  <c r="C121" i="32"/>
  <c r="D111" i="32"/>
  <c r="D110" i="32"/>
  <c r="C109" i="32"/>
  <c r="C107" i="32"/>
  <c r="A100" i="32"/>
  <c r="D97" i="32"/>
  <c r="D96" i="32"/>
  <c r="D94" i="32"/>
  <c r="D93" i="32"/>
  <c r="C87" i="32"/>
  <c r="D82" i="32"/>
  <c r="D81" i="32"/>
  <c r="C76" i="32"/>
  <c r="C75" i="32"/>
  <c r="C70" i="32"/>
  <c r="C64" i="32"/>
  <c r="C62" i="32"/>
  <c r="D55" i="32"/>
  <c r="D54" i="32"/>
  <c r="C53" i="32"/>
  <c r="C51" i="32"/>
  <c r="A44" i="32"/>
  <c r="D41" i="32"/>
  <c r="D40" i="32"/>
  <c r="D38" i="32"/>
  <c r="D37" i="32"/>
  <c r="C33" i="32"/>
  <c r="C28" i="32"/>
  <c r="D24" i="32"/>
  <c r="D23" i="32"/>
  <c r="A17" i="32"/>
  <c r="B12" i="32"/>
  <c r="A8" i="32"/>
  <c r="A7" i="33" s="1"/>
  <c r="C175" i="31"/>
  <c r="D178" i="31" s="1"/>
  <c r="D179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D132" i="31" s="1"/>
  <c r="D133" i="31" s="1"/>
  <c r="C115" i="31"/>
  <c r="C114" i="31"/>
  <c r="D117" i="31" s="1"/>
  <c r="D118" i="31" s="1"/>
  <c r="C111" i="31"/>
  <c r="D102" i="31"/>
  <c r="D101" i="31"/>
  <c r="C99" i="31"/>
  <c r="C98" i="31"/>
  <c r="C93" i="31"/>
  <c r="C92" i="31"/>
  <c r="C81" i="31"/>
  <c r="C79" i="31"/>
  <c r="C76" i="31"/>
  <c r="C75" i="31"/>
  <c r="C74" i="31"/>
  <c r="D83" i="31" s="1"/>
  <c r="D84" i="31" s="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B10" i="31"/>
  <c r="B9" i="31"/>
  <c r="B8" i="31"/>
  <c r="D461" i="30"/>
  <c r="B40" i="29" s="1"/>
  <c r="C456" i="30"/>
  <c r="D458" i="30" s="1"/>
  <c r="D459" i="30" s="1"/>
  <c r="B138" i="29" s="1"/>
  <c r="C435" i="30"/>
  <c r="C434" i="30"/>
  <c r="D449" i="30" s="1"/>
  <c r="D450" i="30" s="1"/>
  <c r="B131" i="29" s="1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D401" i="30" s="1"/>
  <c r="A394" i="30"/>
  <c r="C384" i="30"/>
  <c r="C381" i="30"/>
  <c r="C377" i="30"/>
  <c r="D387" i="30" s="1"/>
  <c r="D388" i="30" s="1"/>
  <c r="C371" i="30"/>
  <c r="D373" i="30" s="1"/>
  <c r="A364" i="30"/>
  <c r="C354" i="30"/>
  <c r="C353" i="30"/>
  <c r="D357" i="30" s="1"/>
  <c r="D358" i="30" s="1"/>
  <c r="C345" i="30"/>
  <c r="D346" i="30" s="1"/>
  <c r="D347" i="30" s="1"/>
  <c r="C342" i="30"/>
  <c r="C332" i="30"/>
  <c r="C327" i="30"/>
  <c r="D337" i="30" s="1"/>
  <c r="D338" i="30" s="1"/>
  <c r="C317" i="30"/>
  <c r="D321" i="30" s="1"/>
  <c r="A311" i="30"/>
  <c r="C299" i="30"/>
  <c r="D304" i="30" s="1"/>
  <c r="D305" i="30" s="1"/>
  <c r="C291" i="30"/>
  <c r="C289" i="30"/>
  <c r="C288" i="30"/>
  <c r="D294" i="30" s="1"/>
  <c r="A283" i="30"/>
  <c r="D276" i="30"/>
  <c r="D277" i="30" s="1"/>
  <c r="C273" i="30"/>
  <c r="C269" i="30"/>
  <c r="C267" i="30"/>
  <c r="D260" i="30"/>
  <c r="D279" i="30" s="1"/>
  <c r="D280" i="30" s="1"/>
  <c r="B82" i="29" s="1"/>
  <c r="C258" i="30"/>
  <c r="A250" i="30"/>
  <c r="C236" i="30"/>
  <c r="C235" i="30"/>
  <c r="D242" i="30" s="1"/>
  <c r="D243" i="30" s="1"/>
  <c r="C224" i="30"/>
  <c r="C222" i="30"/>
  <c r="C214" i="30"/>
  <c r="C211" i="30"/>
  <c r="D229" i="30" s="1"/>
  <c r="D230" i="30" s="1"/>
  <c r="C204" i="30"/>
  <c r="C203" i="30"/>
  <c r="D206" i="30" s="1"/>
  <c r="C195" i="30"/>
  <c r="A193" i="30"/>
  <c r="C180" i="30"/>
  <c r="C176" i="30"/>
  <c r="C174" i="30"/>
  <c r="C172" i="30"/>
  <c r="D186" i="30" s="1"/>
  <c r="D187" i="30" s="1"/>
  <c r="C160" i="30"/>
  <c r="D163" i="30" s="1"/>
  <c r="A153" i="30"/>
  <c r="C143" i="30"/>
  <c r="C141" i="30"/>
  <c r="C140" i="30"/>
  <c r="D146" i="30" s="1"/>
  <c r="D147" i="30" s="1"/>
  <c r="C129" i="30"/>
  <c r="C127" i="30"/>
  <c r="C125" i="30"/>
  <c r="C121" i="30"/>
  <c r="D134" i="30" s="1"/>
  <c r="D135" i="30" s="1"/>
  <c r="C109" i="30"/>
  <c r="C107" i="30"/>
  <c r="D110" i="30" s="1"/>
  <c r="A100" i="30"/>
  <c r="C87" i="30"/>
  <c r="D93" i="30" s="1"/>
  <c r="D94" i="30" s="1"/>
  <c r="C76" i="30"/>
  <c r="C75" i="30"/>
  <c r="C70" i="30"/>
  <c r="C64" i="30"/>
  <c r="C62" i="30"/>
  <c r="D81" i="30" s="1"/>
  <c r="D82" i="30" s="1"/>
  <c r="C53" i="30"/>
  <c r="C51" i="30"/>
  <c r="D54" i="30" s="1"/>
  <c r="A44" i="30"/>
  <c r="C33" i="30"/>
  <c r="C28" i="30"/>
  <c r="D37" i="30" s="1"/>
  <c r="D23" i="30"/>
  <c r="D24" i="30" s="1"/>
  <c r="A17" i="30"/>
  <c r="A8" i="30"/>
  <c r="A7" i="31" s="1"/>
  <c r="D178" i="17"/>
  <c r="D179" i="17" s="1"/>
  <c r="C175" i="17"/>
  <c r="D170" i="17"/>
  <c r="D171" i="17" s="1"/>
  <c r="D161" i="17"/>
  <c r="D162" i="17" s="1"/>
  <c r="D154" i="17"/>
  <c r="D153" i="17"/>
  <c r="C149" i="17"/>
  <c r="D145" i="17"/>
  <c r="D146" i="17" s="1"/>
  <c r="C141" i="17"/>
  <c r="C140" i="17"/>
  <c r="C139" i="17"/>
  <c r="C131" i="17"/>
  <c r="C129" i="17"/>
  <c r="D132" i="17" s="1"/>
  <c r="D133" i="17" s="1"/>
  <c r="C127" i="17"/>
  <c r="C126" i="17"/>
  <c r="C115" i="17"/>
  <c r="C114" i="17"/>
  <c r="C111" i="17"/>
  <c r="D117" i="17" s="1"/>
  <c r="D118" i="17" s="1"/>
  <c r="D102" i="17"/>
  <c r="D101" i="17"/>
  <c r="C99" i="17"/>
  <c r="C98" i="17"/>
  <c r="C93" i="17"/>
  <c r="C92" i="17"/>
  <c r="D84" i="17"/>
  <c r="D83" i="17"/>
  <c r="C81" i="17"/>
  <c r="C79" i="17"/>
  <c r="C76" i="17"/>
  <c r="C75" i="17"/>
  <c r="C74" i="17"/>
  <c r="C60" i="17"/>
  <c r="C59" i="17"/>
  <c r="C55" i="17"/>
  <c r="D62" i="17" s="1"/>
  <c r="D63" i="17" s="1"/>
  <c r="D51" i="17"/>
  <c r="D52" i="17" s="1"/>
  <c r="C50" i="17"/>
  <c r="D42" i="17"/>
  <c r="D41" i="17"/>
  <c r="C36" i="17"/>
  <c r="C26" i="17"/>
  <c r="D32" i="17" s="1"/>
  <c r="D22" i="17"/>
  <c r="D23" i="17" s="1"/>
  <c r="B10" i="17"/>
  <c r="B9" i="17"/>
  <c r="B8" i="17"/>
  <c r="D461" i="16"/>
  <c r="B39" i="29" s="1"/>
  <c r="D458" i="16"/>
  <c r="D459" i="16" s="1"/>
  <c r="B137" i="29" s="1"/>
  <c r="C456" i="16"/>
  <c r="C435" i="16"/>
  <c r="C434" i="16"/>
  <c r="D449" i="16" s="1"/>
  <c r="D450" i="16" s="1"/>
  <c r="B130" i="29" s="1"/>
  <c r="D428" i="16"/>
  <c r="D429" i="16" s="1"/>
  <c r="B123" i="29" s="1"/>
  <c r="C425" i="16"/>
  <c r="D419" i="16"/>
  <c r="D420" i="16" s="1"/>
  <c r="B116" i="29" s="1"/>
  <c r="D409" i="16"/>
  <c r="D410" i="16" s="1"/>
  <c r="B109" i="29" s="1"/>
  <c r="D407" i="16"/>
  <c r="D406" i="16"/>
  <c r="D400" i="16"/>
  <c r="D401" i="16" s="1"/>
  <c r="C397" i="16"/>
  <c r="A394" i="16"/>
  <c r="D391" i="16"/>
  <c r="D390" i="16"/>
  <c r="D388" i="16"/>
  <c r="D387" i="16"/>
  <c r="C384" i="16"/>
  <c r="C381" i="16"/>
  <c r="C377" i="16"/>
  <c r="D374" i="16"/>
  <c r="D373" i="16"/>
  <c r="C371" i="16"/>
  <c r="A364" i="16"/>
  <c r="D358" i="16"/>
  <c r="D357" i="16"/>
  <c r="C354" i="16"/>
  <c r="C353" i="16"/>
  <c r="C345" i="16"/>
  <c r="C342" i="16"/>
  <c r="D346" i="16" s="1"/>
  <c r="D347" i="16" s="1"/>
  <c r="C332" i="16"/>
  <c r="D337" i="16" s="1"/>
  <c r="C327" i="16"/>
  <c r="C317" i="16"/>
  <c r="D321" i="16" s="1"/>
  <c r="D322" i="16" s="1"/>
  <c r="A311" i="16"/>
  <c r="C299" i="16"/>
  <c r="D304" i="16" s="1"/>
  <c r="D305" i="16" s="1"/>
  <c r="D294" i="16"/>
  <c r="C291" i="16"/>
  <c r="C289" i="16"/>
  <c r="C288" i="16"/>
  <c r="A283" i="16"/>
  <c r="C273" i="16"/>
  <c r="C269" i="16"/>
  <c r="C267" i="16"/>
  <c r="D261" i="16"/>
  <c r="D260" i="16"/>
  <c r="C258" i="16"/>
  <c r="A250" i="16"/>
  <c r="D246" i="16"/>
  <c r="D245" i="16"/>
  <c r="D243" i="16"/>
  <c r="D242" i="16"/>
  <c r="C236" i="16"/>
  <c r="C235" i="16"/>
  <c r="D230" i="16"/>
  <c r="D229" i="16"/>
  <c r="C224" i="16"/>
  <c r="C222" i="16"/>
  <c r="C214" i="16"/>
  <c r="C211" i="16"/>
  <c r="D207" i="16"/>
  <c r="D206" i="16"/>
  <c r="C204" i="16"/>
  <c r="C203" i="16"/>
  <c r="C195" i="16"/>
  <c r="A193" i="16"/>
  <c r="D190" i="16"/>
  <c r="D189" i="16"/>
  <c r="D187" i="16"/>
  <c r="D186" i="16"/>
  <c r="C180" i="16"/>
  <c r="C176" i="16"/>
  <c r="C174" i="16"/>
  <c r="C172" i="16"/>
  <c r="D164" i="16"/>
  <c r="D163" i="16"/>
  <c r="C160" i="16"/>
  <c r="A153" i="16"/>
  <c r="D150" i="16"/>
  <c r="D149" i="16"/>
  <c r="D147" i="16"/>
  <c r="D146" i="16"/>
  <c r="C143" i="16"/>
  <c r="C141" i="16"/>
  <c r="C140" i="16"/>
  <c r="D135" i="16"/>
  <c r="D134" i="16"/>
  <c r="C129" i="16"/>
  <c r="C127" i="16"/>
  <c r="C125" i="16"/>
  <c r="C121" i="16"/>
  <c r="D111" i="16"/>
  <c r="D110" i="16"/>
  <c r="C109" i="16"/>
  <c r="C107" i="16"/>
  <c r="A100" i="16"/>
  <c r="D97" i="16"/>
  <c r="D96" i="16"/>
  <c r="D94" i="16"/>
  <c r="D93" i="16"/>
  <c r="C87" i="16"/>
  <c r="D82" i="16"/>
  <c r="D81" i="16"/>
  <c r="C76" i="16"/>
  <c r="C75" i="16"/>
  <c r="C70" i="16"/>
  <c r="C64" i="16"/>
  <c r="C62" i="16"/>
  <c r="D55" i="16"/>
  <c r="D54" i="16"/>
  <c r="C53" i="16"/>
  <c r="C51" i="16"/>
  <c r="A44" i="16"/>
  <c r="C33" i="16"/>
  <c r="C28" i="16"/>
  <c r="D37" i="16" s="1"/>
  <c r="D24" i="16"/>
  <c r="D23" i="16"/>
  <c r="A17" i="16"/>
  <c r="A7" i="17"/>
  <c r="B147" i="29"/>
  <c r="B146" i="29"/>
  <c r="J143" i="29"/>
  <c r="B140" i="29"/>
  <c r="B139" i="29"/>
  <c r="J136" i="29"/>
  <c r="B133" i="29"/>
  <c r="B132" i="29"/>
  <c r="J129" i="29"/>
  <c r="B126" i="29"/>
  <c r="B125" i="29"/>
  <c r="J122" i="29"/>
  <c r="B119" i="29"/>
  <c r="B118" i="29"/>
  <c r="J115" i="29"/>
  <c r="B112" i="29"/>
  <c r="B111" i="29"/>
  <c r="J108" i="29"/>
  <c r="B105" i="29"/>
  <c r="B104" i="29"/>
  <c r="B102" i="29"/>
  <c r="J101" i="29"/>
  <c r="B98" i="29"/>
  <c r="B97" i="29"/>
  <c r="J94" i="29"/>
  <c r="B91" i="29"/>
  <c r="B90" i="29"/>
  <c r="J87" i="29"/>
  <c r="B84" i="29"/>
  <c r="B83" i="29"/>
  <c r="J80" i="29"/>
  <c r="B77" i="29"/>
  <c r="B76" i="29"/>
  <c r="B74" i="29"/>
  <c r="J73" i="29"/>
  <c r="B70" i="29"/>
  <c r="B69" i="29"/>
  <c r="B67" i="29"/>
  <c r="J66" i="29"/>
  <c r="B63" i="29"/>
  <c r="B62" i="29"/>
  <c r="B60" i="29"/>
  <c r="J59" i="29"/>
  <c r="B56" i="29"/>
  <c r="B55" i="29"/>
  <c r="B53" i="29"/>
  <c r="J52" i="29"/>
  <c r="B49" i="29"/>
  <c r="B48" i="29"/>
  <c r="J45" i="29"/>
  <c r="B42" i="29"/>
  <c r="B41" i="29"/>
  <c r="J38" i="29"/>
  <c r="B35" i="29"/>
  <c r="B34" i="29"/>
  <c r="J31" i="29"/>
  <c r="B27" i="29"/>
  <c r="B26" i="29"/>
  <c r="J23" i="29"/>
  <c r="D145" i="31" l="1"/>
  <c r="D146" i="31" s="1"/>
  <c r="D62" i="31"/>
  <c r="D63" i="31" s="1"/>
  <c r="D409" i="30"/>
  <c r="D410" i="30" s="1"/>
  <c r="B110" i="29" s="1"/>
  <c r="D390" i="30"/>
  <c r="D391" i="30" s="1"/>
  <c r="B103" i="29" s="1"/>
  <c r="D374" i="30"/>
  <c r="D360" i="30"/>
  <c r="D361" i="30" s="1"/>
  <c r="B96" i="29" s="1"/>
  <c r="D322" i="30"/>
  <c r="D307" i="30"/>
  <c r="D308" i="30" s="1"/>
  <c r="B89" i="29" s="1"/>
  <c r="D295" i="30"/>
  <c r="D261" i="30"/>
  <c r="D207" i="30"/>
  <c r="D245" i="30"/>
  <c r="D246" i="30" s="1"/>
  <c r="B75" i="29" s="1"/>
  <c r="D164" i="30"/>
  <c r="D189" i="30"/>
  <c r="D190" i="30" s="1"/>
  <c r="B68" i="29" s="1"/>
  <c r="D149" i="30"/>
  <c r="D150" i="30" s="1"/>
  <c r="B61" i="29" s="1"/>
  <c r="D111" i="30"/>
  <c r="D96" i="30"/>
  <c r="D97" i="30" s="1"/>
  <c r="B54" i="29" s="1"/>
  <c r="D55" i="30"/>
  <c r="D38" i="30"/>
  <c r="D40" i="30"/>
  <c r="D307" i="16"/>
  <c r="D308" i="16" s="1"/>
  <c r="B88" i="29" s="1"/>
  <c r="D295" i="16"/>
  <c r="D276" i="16"/>
  <c r="D279" i="16" s="1"/>
  <c r="D280" i="16" s="1"/>
  <c r="B81" i="29" s="1"/>
  <c r="D338" i="16"/>
  <c r="D360" i="16"/>
  <c r="D361" i="16" s="1"/>
  <c r="B95" i="29" s="1"/>
  <c r="D38" i="16"/>
  <c r="D40" i="16"/>
  <c r="D41" i="16" s="1"/>
  <c r="B46" i="29" s="1"/>
  <c r="D182" i="17"/>
  <c r="D33" i="17"/>
  <c r="D182" i="31" l="1"/>
  <c r="D183" i="31" s="1"/>
  <c r="B145" i="29" s="1"/>
  <c r="D462" i="30"/>
  <c r="D463" i="30" s="1"/>
  <c r="D41" i="30"/>
  <c r="B47" i="29" s="1"/>
  <c r="D277" i="16"/>
  <c r="D183" i="17"/>
  <c r="B11" i="17" s="1"/>
  <c r="D462" i="16"/>
  <c r="D463" i="16" s="1"/>
  <c r="B11" i="31" l="1"/>
  <c r="B33" i="29"/>
  <c r="B12" i="30"/>
  <c r="B25" i="29"/>
  <c r="B24" i="29"/>
  <c r="B144" i="29"/>
  <c r="B12" i="16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<sst xmlns="http://schemas.openxmlformats.org/spreadsheetml/2006/main" count="3128" uniqueCount="412">
  <si>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</si>
  <si>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</si>
  <si>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</si>
  <si>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</si>
  <si>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</si>
  <si>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</si>
  <si>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</si>
  <si>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</si>
  <si>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</si>
  <si>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</si>
  <si>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</si>
  <si>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</si>
  <si>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</si>
  <si>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</si>
  <si>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</si>
  <si>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</si>
  <si>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</si>
  <si>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</si>
  <si>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</si>
  <si>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</si>
  <si>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</si>
  <si>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</si>
  <si>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</si>
  <si>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</si>
  <si>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</si>
  <si>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</si>
  <si>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</si>
  <si>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</si>
  <si>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</si>
  <si>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</si>
  <si>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</si>
  <si>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</si>
  <si>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</si>
  <si>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</si>
  <si>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</si>
  <si>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</si>
  <si>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</si>
  <si>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</si>
  <si>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</si>
  <si>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</si>
  <si>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</si>
  <si>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</si>
  <si>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</si>
  <si>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</si>
  <si>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</si>
  <si>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</si>
  <si>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</si>
  <si>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</si>
  <si>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</si>
  <si>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</si>
  <si>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</si>
  <si>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</si>
  <si>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</si>
  <si>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</si>
  <si>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</si>
  <si>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</si>
  <si>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</si>
  <si>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</si>
  <si>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</si>
  <si>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</si>
  <si>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</si>
  <si>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</si>
  <si>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</si>
  <si>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</si>
  <si>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</si>
  <si>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</si>
  <si>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</si>
  <si>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</si>
  <si>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</si>
  <si>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</si>
  <si>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</si>
  <si>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</si>
  <si>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</si>
  <si>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</si>
  <si>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</si>
  <si>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</si>
  <si>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</si>
  <si>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</si>
  <si>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</si>
  <si>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</si>
  <si>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</si>
  <si>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</si>
  <si>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</si>
  <si>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</si>
  <si>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</si>
  <si>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</si>
  <si>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</si>
  <si>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</si>
  <si>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</si>
  <si>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</si>
  <si>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</si>
  <si>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</si>
  <si>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</si>
  <si>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</si>
  <si>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</si>
  <si>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</si>
  <si>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</si>
  <si>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</si>
  <si>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</si>
  <si>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</si>
  <si>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</si>
  <si>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</si>
  <si>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</si>
  <si>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</si>
  <si>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</si>
  <si>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</si>
  <si>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</si>
  <si>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</si>
  <si>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</si>
  <si>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</si>
  <si>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</si>
  <si>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</si>
  <si>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</si>
  <si>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</si>
  <si>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</si>
  <si>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</si>
  <si>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</si>
  <si>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</si>
  <si>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</si>
  <si>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</si>
  <si>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</si>
  <si>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</si>
  <si>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</si>
  <si>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</si>
  <si>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</si>
  <si>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</si>
  <si>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</si>
  <si>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</si>
  <si>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</si>
  <si>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</si>
  <si>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</si>
  <si>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</si>
  <si>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</si>
  <si>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</si>
  <si>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</si>
  <si>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</si>
  <si>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</si>
  <si>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</si>
  <si>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</si>
  <si>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</si>
  <si>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</si>
  <si>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</si>
  <si>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</si>
  <si>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</si>
  <si>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</si>
  <si>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</si>
  <si>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</si>
  <si>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</si>
  <si>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</si>
  <si>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</si>
  <si>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</si>
  <si>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</si>
  <si>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</si>
  <si>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</si>
  <si>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</si>
  <si>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</si>
  <si>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</si>
  <si>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</si>
  <si>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</si>
  <si>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</si>
  <si>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</si>
  <si>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</si>
  <si>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</si>
  <si>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</si>
  <si>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</si>
  <si>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</si>
  <si>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</si>
  <si>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</si>
  <si>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</si>
  <si>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</si>
  <si>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</si>
  <si>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</si>
  <si>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</si>
  <si>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</si>
  <si>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</si>
  <si>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</si>
  <si>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</si>
  <si>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</si>
  <si>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</si>
  <si>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</si>
  <si>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</si>
  <si>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</si>
  <si>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</si>
  <si>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</si>
  <si>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</si>
  <si>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</si>
  <si>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</si>
  <si>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</si>
  <si>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</si>
  <si>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</si>
  <si>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</si>
  <si>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</si>
  <si>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</si>
  <si>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</si>
  <si>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</si>
  <si>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</si>
  <si>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</si>
  <si>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</si>
  <si>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</si>
  <si>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</si>
  <si>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</si>
  <si>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</si>
  <si>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</si>
  <si>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</si>
  <si>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</si>
  <si>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</si>
  <si>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</si>
  <si>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</si>
  <si>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</si>
  <si>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</si>
  <si>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</si>
  <si>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</si>
  <si>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</si>
  <si>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</si>
  <si>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</si>
  <si>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</si>
  <si>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</si>
  <si>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</si>
  <si>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</si>
  <si>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</si>
  <si>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</si>
  <si>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</si>
  <si>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</si>
  <si>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</si>
  <si>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</si>
  <si>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</si>
  <si>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</si>
  <si>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</si>
  <si>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</si>
  <si>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</si>
  <si>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</si>
  <si>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</si>
  <si>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</si>
  <si>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</si>
  <si>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</si>
  <si>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</si>
  <si>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</si>
  <si>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</si>
  <si>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</si>
  <si>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</si>
  <si>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</si>
  <si>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</si>
  <si>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</si>
  <si>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</si>
  <si>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</si>
  <si>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</si>
  <si>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</si>
  <si>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</si>
  <si>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</si>
  <si>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</si>
  <si>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</si>
  <si>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</si>
  <si>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</si>
  <si>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</si>
  <si>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</si>
  <si>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</si>
  <si>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</si>
  <si>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</si>
  <si>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</si>
  <si>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</si>
  <si>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</si>
  <si>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</si>
  <si>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</si>
  <si>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</si>
  <si>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</si>
  <si>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</si>
  <si>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</si>
  <si>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</si>
  <si>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</si>
  <si>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</si>
  <si>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</si>
  <si>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</si>
  <si>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</si>
  <si>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</si>
  <si>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</si>
  <si>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</si>
  <si>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</si>
  <si>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</si>
  <si>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</si>
  <si>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</si>
  <si>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</si>
  <si>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</si>
  <si>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</si>
  <si>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</si>
  <si>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</si>
  <si>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</si>
  <si>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</si>
  <si>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</si>
  <si>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</si>
  <si>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</si>
  <si>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</si>
  <si>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</si>
  <si>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</si>
  <si>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</si>
  <si>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</si>
  <si>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</si>
  <si>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</si>
  <si>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</si>
  <si>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</si>
  <si>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</si>
  <si>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</si>
  <si>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</si>
  <si>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</si>
  <si>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</si>
  <si>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</si>
  <si>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</si>
  <si>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</si>
  <si>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</si>
  <si>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</si>
  <si>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</si>
  <si>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</si>
  <si>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</si>
  <si>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</si>
  <si>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</si>
  <si>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</si>
  <si>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</si>
  <si>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</si>
  <si>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</si>
  <si>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</si>
  <si>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</si>
  <si>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</si>
  <si>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</si>
  <si>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</si>
  <si>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</si>
  <si>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</si>
  <si>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</si>
  <si>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</si>
  <si>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</si>
  <si>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</si>
  <si>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</si>
  <si>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</si>
  <si>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</si>
  <si>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</si>
  <si>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</si>
  <si>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</si>
  <si>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</si>
  <si>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</si>
  <si>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</si>
  <si>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</si>
  <si>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</si>
  <si>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</si>
  <si>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</si>
  <si>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</si>
  <si>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</si>
  <si>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</si>
  <si>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</si>
  <si>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</si>
  <si>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</si>
  <si>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</si>
  <si>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</si>
  <si>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</si>
  <si>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</si>
  <si>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</si>
  <si>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</si>
  <si>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</si>
  <si>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</si>
  <si>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</si>
  <si>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</si>
  <si>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</si>
  <si>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</si>
  <si>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</si>
  <si>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</si>
  <si>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</si>
  <si>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</si>
  <si>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</si>
  <si>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</si>
  <si>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</si>
  <si>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</si>
  <si>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</si>
  <si>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</si>
  <si>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</si>
  <si>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</si>
  <si>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</si>
  <si>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</si>
  <si>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</si>
  <si>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</si>
  <si>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</si>
  <si>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</si>
  <si>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</si>
  <si>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 xml:space="preserve">
</t>
  </si>
  <si>
    <t xml:space="preserve">Absence d'odeur nauséabonde </t>
  </si>
  <si>
    <t>Durée d'exposition des produits</t>
  </si>
  <si>
    <t xml:space="preserve">Respect des durées de vie des produits trad. exposés dans le stand </t>
  </si>
  <si>
    <t>Taux de réalisation du plan d'action précédent</t>
  </si>
  <si>
    <t>KELIBIA</t>
  </si>
  <si>
    <t>Dr Hend KAMOUN</t>
  </si>
  <si>
    <t>Directeur magasin et chef rayons</t>
  </si>
  <si>
    <t xml:space="preserve">l'entrée des clients fait l'objet de l'aire de réception </t>
  </si>
  <si>
    <t>micro ondes située au niveau de la réserve vu l'absence de salle de pause</t>
  </si>
  <si>
    <t>presence de canettes de boissons gazeuses présentant un bombage</t>
  </si>
  <si>
    <t>meuble yaourt surchargé</t>
  </si>
  <si>
    <t>présence de 15 paquets de panini congelés sur place et périmés dont la DLC 31/05/17</t>
  </si>
  <si>
    <t>Manque de papier sèche main</t>
  </si>
  <si>
    <t>manque de plan d'action</t>
  </si>
  <si>
    <t>appliquer la fiche de suivi de l'hygiene de personnel</t>
  </si>
  <si>
    <t>assurer un meilleur classement des dossiers retraits (demandes retrait et réponses)</t>
  </si>
  <si>
    <t>Absence de salle de pause et d’équipement pour la conservation des repas personnel</t>
  </si>
  <si>
    <t>Absence d’équipement pour la conservation des repas personnel</t>
  </si>
  <si>
    <t xml:space="preserve">Absence de salle de pause </t>
  </si>
  <si>
    <t>au meuble PLS: dépôt de givre au niveau du meuble surgelés , le joint est abimé</t>
  </si>
  <si>
    <t>dépôt de givre au niveau du meuble surgelés , le joint est abimé</t>
  </si>
  <si>
    <t>réserve tres étroite</t>
  </si>
  <si>
    <t>l'entrée des clients fait l'objet de l'aire de réception , absence de quai de reception</t>
  </si>
  <si>
    <t>les produits  surgelés d’El Mazraa  sont livrés a des  températures non conformes  (Température du camion -2°C°)ex: kwika surgelé</t>
  </si>
  <si>
    <t>présence de 3 paquets de céréales de choco goal périmés DLC 09/10/17 ET 20/07/17</t>
  </si>
  <si>
    <t>Renforcer le contrôle de DLC</t>
  </si>
  <si>
    <t>Manque d'autocontroles de nettoyage</t>
  </si>
  <si>
    <t>L'armoire réfrigéré des retours est sale et utilisée pour le stockage de yaourts destinés a la consommation</t>
  </si>
  <si>
    <t>Présence de 2 sacs de chevrettes surgelés dont la DLC est 04/12/17</t>
  </si>
  <si>
    <t>afficher le référentiel 2017</t>
  </si>
  <si>
    <t xml:space="preserve"> le joint est abimé</t>
  </si>
  <si>
    <t>température du meuble surgelé vérifié est -14°C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</si>
</sst>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278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12" fillId="6" borderId="1" xfId="0" applyNumberFormat="1" applyFont="1" applyFill="1" applyBorder="1" applyAlignment="1">
      <alignment horizontal="center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  <xf numFmtId="9" fontId="0" fillId="0" borderId="1" xfId="0" applyNumberFormat="1" applyBorder="1" applyAlignment="1" applyProtection="1">
      <alignment vertical="top" wrapText="1"/>
      <protection locked="0"/>
    </xf>
    <xf numFmtId="0" fontId="47" fillId="0" borderId="1" xfId="0" applyFont="1" applyBorder="1" applyAlignment="1" applyProtection="1">
      <alignment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0.95833333333333337</c:v>
                </c:pt>
                <c:pt idx="1">
                  <c:v>0.96153846153846156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7321216"/>
        <c:axId val="127322752"/>
      </c:barChart>
      <c:catAx>
        <c:axId val="127321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7322752"/>
        <c:crosses val="autoZero"/>
        <c:auto val="1"/>
        <c:lblAlgn val="ctr"/>
        <c:lblOffset val="100"/>
        <c:noMultiLvlLbl val="0"/>
      </c:catAx>
      <c:valAx>
        <c:axId val="127322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7321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0.875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270336"/>
        <c:axId val="130271872"/>
      </c:barChart>
      <c:catAx>
        <c:axId val="13027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271872"/>
        <c:crosses val="autoZero"/>
        <c:auto val="1"/>
        <c:lblAlgn val="ctr"/>
        <c:lblOffset val="100"/>
        <c:noMultiLvlLbl val="0"/>
      </c:catAx>
      <c:valAx>
        <c:axId val="130271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27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2338432"/>
        <c:axId val="132339968"/>
      </c:barChart>
      <c:catAx>
        <c:axId val="1323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2339968"/>
        <c:crosses val="autoZero"/>
        <c:auto val="1"/>
        <c:lblAlgn val="ctr"/>
        <c:lblOffset val="100"/>
        <c:noMultiLvlLbl val="0"/>
      </c:catAx>
      <c:valAx>
        <c:axId val="132339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2338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2395392"/>
        <c:axId val="132396928"/>
      </c:barChart>
      <c:catAx>
        <c:axId val="13239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2396928"/>
        <c:crosses val="autoZero"/>
        <c:auto val="1"/>
        <c:lblAlgn val="ctr"/>
        <c:lblOffset val="100"/>
        <c:noMultiLvlLbl val="0"/>
      </c:catAx>
      <c:valAx>
        <c:axId val="132396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2395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0.95</c:v>
                </c:pt>
                <c:pt idx="1">
                  <c:v>0.95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2435968"/>
        <c:axId val="132437504"/>
      </c:barChart>
      <c:catAx>
        <c:axId val="132435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2437504"/>
        <c:crosses val="autoZero"/>
        <c:auto val="1"/>
        <c:lblAlgn val="ctr"/>
        <c:lblOffset val="100"/>
        <c:noMultiLvlLbl val="0"/>
      </c:catAx>
      <c:valAx>
        <c:axId val="132437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2435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0.83333333333333337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705344"/>
        <c:axId val="161719424"/>
      </c:barChart>
      <c:catAx>
        <c:axId val="16170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719424"/>
        <c:crosses val="autoZero"/>
        <c:auto val="1"/>
        <c:lblAlgn val="ctr"/>
        <c:lblOffset val="100"/>
        <c:noMultiLvlLbl val="0"/>
      </c:catAx>
      <c:valAx>
        <c:axId val="161719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705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0.86764705882352944</c:v>
                </c:pt>
                <c:pt idx="1">
                  <c:v>0.68888888888888888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741824"/>
        <c:axId val="161813248"/>
      </c:barChart>
      <c:catAx>
        <c:axId val="16174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813248"/>
        <c:crosses val="autoZero"/>
        <c:auto val="1"/>
        <c:lblAlgn val="ctr"/>
        <c:lblOffset val="100"/>
        <c:noMultiLvlLbl val="0"/>
      </c:catAx>
      <c:valAx>
        <c:axId val="161813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741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0.89873417721518989</c:v>
                </c:pt>
                <c:pt idx="1">
                  <c:v>0.89375000000000004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864320"/>
        <c:axId val="161878400"/>
      </c:barChart>
      <c:catAx>
        <c:axId val="16186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878400"/>
        <c:crosses val="autoZero"/>
        <c:auto val="1"/>
        <c:lblAlgn val="ctr"/>
        <c:lblOffset val="100"/>
        <c:noMultiLvlLbl val="0"/>
      </c:catAx>
      <c:valAx>
        <c:axId val="161878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864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0.88319061801935961</c:v>
                </c:pt>
                <c:pt idx="1">
                  <c:v>0.79131944444444446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1920896"/>
        <c:axId val="161922432"/>
        <c:extLst xmlns:c16r2="http://schemas.microsoft.com/office/drawing/2015/06/chart"/>
      </c:barChart>
      <c:catAx>
        <c:axId val="1619208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922432"/>
        <c:crosses val="autoZero"/>
        <c:auto val="1"/>
        <c:lblAlgn val="ctr"/>
        <c:lblOffset val="100"/>
        <c:noMultiLvlLbl val="0"/>
      </c:catAx>
      <c:valAx>
        <c:axId val="16192243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920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0.74642857142857144</c:v>
                </c:pt>
                <c:pt idx="1">
                  <c:v>0.4166333333333333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2282496"/>
        <c:axId val="162304768"/>
        <c:extLst xmlns:c16r2="http://schemas.microsoft.com/office/drawing/2015/06/chart"/>
      </c:barChart>
      <c:catAx>
        <c:axId val="162282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304768"/>
        <c:crosses val="autoZero"/>
        <c:auto val="1"/>
        <c:lblAlgn val="ctr"/>
        <c:lblOffset val="100"/>
        <c:noMultiLvlLbl val="0"/>
      </c:catAx>
      <c:valAx>
        <c:axId val="162304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282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7378176"/>
        <c:axId val="127379712"/>
      </c:barChart>
      <c:catAx>
        <c:axId val="12737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7379712"/>
        <c:crosses val="autoZero"/>
        <c:auto val="1"/>
        <c:lblAlgn val="ctr"/>
        <c:lblOffset val="100"/>
        <c:noMultiLvlLbl val="0"/>
      </c:catAx>
      <c:valAx>
        <c:axId val="127379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7378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937792"/>
        <c:axId val="129939328"/>
      </c:barChart>
      <c:catAx>
        <c:axId val="12993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939328"/>
        <c:crosses val="autoZero"/>
        <c:auto val="1"/>
        <c:lblAlgn val="ctr"/>
        <c:lblOffset val="100"/>
        <c:noMultiLvlLbl val="0"/>
      </c:catAx>
      <c:valAx>
        <c:axId val="129939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937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2132864"/>
        <c:axId val="132134400"/>
      </c:barChart>
      <c:catAx>
        <c:axId val="13213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2134400"/>
        <c:crosses val="autoZero"/>
        <c:auto val="1"/>
        <c:lblAlgn val="ctr"/>
        <c:lblOffset val="100"/>
        <c:noMultiLvlLbl val="0"/>
      </c:catAx>
      <c:valAx>
        <c:axId val="132134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2132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2173184"/>
        <c:axId val="132174976"/>
      </c:barChart>
      <c:catAx>
        <c:axId val="132173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2174976"/>
        <c:crosses val="autoZero"/>
        <c:auto val="1"/>
        <c:lblAlgn val="ctr"/>
        <c:lblOffset val="100"/>
        <c:noMultiLvlLbl val="0"/>
      </c:catAx>
      <c:valAx>
        <c:axId val="132174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2173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077824"/>
        <c:axId val="130079360"/>
      </c:barChart>
      <c:catAx>
        <c:axId val="130077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079360"/>
        <c:crosses val="autoZero"/>
        <c:auto val="1"/>
        <c:lblAlgn val="ctr"/>
        <c:lblOffset val="100"/>
        <c:noMultiLvlLbl val="0"/>
      </c:catAx>
      <c:valAx>
        <c:axId val="130079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077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0.9285714285714286</c:v>
                </c:pt>
                <c:pt idx="1">
                  <c:v>0.6428571428571429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118400"/>
        <c:axId val="130119936"/>
      </c:barChart>
      <c:catAx>
        <c:axId val="13011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119936"/>
        <c:crosses val="autoZero"/>
        <c:auto val="1"/>
        <c:lblAlgn val="ctr"/>
        <c:lblOffset val="100"/>
        <c:noMultiLvlLbl val="0"/>
      </c:catAx>
      <c:valAx>
        <c:axId val="130119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11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0.83870967741935487</c:v>
                </c:pt>
                <c:pt idx="1">
                  <c:v>0.93548387096774188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167168"/>
        <c:axId val="130168704"/>
      </c:barChart>
      <c:catAx>
        <c:axId val="13016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168704"/>
        <c:crosses val="autoZero"/>
        <c:auto val="1"/>
        <c:lblAlgn val="ctr"/>
        <c:lblOffset val="100"/>
        <c:noMultiLvlLbl val="0"/>
      </c:catAx>
      <c:valAx>
        <c:axId val="130168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167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209280"/>
        <c:axId val="130210816"/>
      </c:barChart>
      <c:catAx>
        <c:axId val="130209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210816"/>
        <c:crosses val="autoZero"/>
        <c:auto val="1"/>
        <c:lblAlgn val="ctr"/>
        <c:lblOffset val="100"/>
        <c:noMultiLvlLbl val="0"/>
      </c:catAx>
      <c:valAx>
        <c:axId val="130210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209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CA4D9BD3-0AEE-45C8-A1A1-47212F8A6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zoomScale="90" zoomScaleNormal="100" zoomScaleSheetLayoutView="90" workbookViewId="0">
      <selection activeCell="G20" sqref="G20"/>
    </sheetView>
  </sheetViews>
  <sheetFormatPr baseColWidth="10"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43" t="s">
        <v>378</v>
      </c>
      <c r="B18" s="243"/>
      <c r="C18" s="243"/>
      <c r="D18" s="244" t="s">
        <v>384</v>
      </c>
      <c r="E18" s="244"/>
      <c r="F18" s="244"/>
      <c r="G18" s="244"/>
      <c r="H18" s="244"/>
      <c r="I18" s="244"/>
      <c r="J18" s="244"/>
      <c r="K18" s="244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45" t="s">
        <v>350</v>
      </c>
      <c r="B21" s="245"/>
      <c r="C21" s="245"/>
      <c r="D21" s="245"/>
      <c r="E21" s="245"/>
      <c r="F21" s="245"/>
      <c r="G21" s="245"/>
      <c r="H21" s="245"/>
      <c r="I21" s="245"/>
      <c r="J21" s="245"/>
      <c r="K21" s="245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39" t="s">
        <v>352</v>
      </c>
      <c r="C23" s="239"/>
      <c r="D23" s="150"/>
      <c r="E23" s="150"/>
      <c r="F23" s="150"/>
      <c r="G23" s="150"/>
      <c r="H23" s="150"/>
      <c r="I23" s="150"/>
      <c r="J23" s="149" t="str">
        <f>D18</f>
        <v>KELIBIA</v>
      </c>
    </row>
    <row r="24" spans="1:11" ht="33" customHeight="1" x14ac:dyDescent="0.25">
      <c r="A24" s="191" t="s">
        <v>353</v>
      </c>
      <c r="B24" s="238">
        <f>AVERAGE('A1 Exploitation'!D463,'A1 Technique'!D183)</f>
        <v>0.88319061801935961</v>
      </c>
      <c r="C24" s="238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38">
        <f>AVERAGE('A2 Exploitation'!D463,'A2 Technique'!D183)</f>
        <v>0.79131944444444446</v>
      </c>
      <c r="C25" s="238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38">
        <f>AVERAGE('A3 Exploitation'!D463,'A3 Technique'!D183)</f>
        <v>0</v>
      </c>
      <c r="C26" s="238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38">
        <f>AVERAGE('A4 Exploitation'!D463,'A4 Technique'!D183)</f>
        <v>0</v>
      </c>
      <c r="C27" s="238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39" t="s">
        <v>357</v>
      </c>
      <c r="C31" s="239"/>
      <c r="D31" s="150"/>
      <c r="E31" s="150"/>
      <c r="F31" s="150"/>
      <c r="G31" s="150"/>
      <c r="H31" s="150"/>
      <c r="I31" s="150"/>
      <c r="J31" s="149" t="str">
        <f>D18</f>
        <v>KELIBIA</v>
      </c>
    </row>
    <row r="32" spans="1:11" ht="33" customHeight="1" x14ac:dyDescent="0.25">
      <c r="A32" s="191" t="s">
        <v>353</v>
      </c>
      <c r="B32" s="238">
        <f>'A1 Exploitation'!D463</f>
        <v>0.89873417721518989</v>
      </c>
      <c r="C32" s="238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38">
        <f>'A2 Exploitation'!D463</f>
        <v>0.89375000000000004</v>
      </c>
      <c r="C33" s="238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38">
        <f>'A3 Exploitation'!D463</f>
        <v>0</v>
      </c>
      <c r="C34" s="238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38">
        <f>'A4 Exploitation'!D463</f>
        <v>0</v>
      </c>
      <c r="C35" s="238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42" t="s">
        <v>358</v>
      </c>
      <c r="C38" s="242"/>
      <c r="D38" s="150"/>
      <c r="E38" s="150"/>
      <c r="F38" s="150"/>
      <c r="G38" s="150"/>
      <c r="H38" s="150"/>
      <c r="I38" s="150"/>
      <c r="J38" s="149" t="str">
        <f>D18</f>
        <v>KELIBIA</v>
      </c>
    </row>
    <row r="39" spans="1:10" ht="33" customHeight="1" x14ac:dyDescent="0.25">
      <c r="A39" s="191" t="s">
        <v>353</v>
      </c>
      <c r="B39" s="238">
        <f>AVERAGE('A1 Exploitation'!D461, 'A1 Technique'!D181)</f>
        <v>0.74642857142857144</v>
      </c>
      <c r="C39" s="238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38">
        <f>AVERAGE('A2 Exploitation'!D461, 'A2 Technique'!D181)</f>
        <v>0.4166333333333333</v>
      </c>
      <c r="C40" s="238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38">
        <f>AVERAGE('A3 Exploitation'!D461, 'A3 Technique'!D181)</f>
        <v>0</v>
      </c>
      <c r="C41" s="238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38">
        <f>AVERAGE('A4 Exploitation'!D461, 'A4 Technique'!D181)</f>
        <v>0</v>
      </c>
      <c r="C42" s="238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39" t="s">
        <v>359</v>
      </c>
      <c r="C45" s="239"/>
      <c r="D45" s="150"/>
      <c r="E45" s="150"/>
      <c r="F45" s="150"/>
      <c r="G45" s="150"/>
      <c r="H45" s="150"/>
      <c r="I45" s="150"/>
      <c r="J45" s="149" t="str">
        <f>D18</f>
        <v>KELIBIA</v>
      </c>
    </row>
    <row r="46" spans="1:10" ht="33" customHeight="1" x14ac:dyDescent="0.25">
      <c r="A46" s="191" t="s">
        <v>353</v>
      </c>
      <c r="B46" s="241">
        <f>'A1 Exploitation'!D41</f>
        <v>0.95833333333333337</v>
      </c>
      <c r="C46" s="241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41">
        <f>'A2 Exploitation'!D41</f>
        <v>0.96153846153846156</v>
      </c>
      <c r="C47" s="241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41">
        <f>'A3 Exploitation'!D41</f>
        <v>0</v>
      </c>
      <c r="C48" s="241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41">
        <f>'A4 Exploitation'!D41</f>
        <v>0</v>
      </c>
      <c r="C49" s="241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39" t="s">
        <v>360</v>
      </c>
      <c r="C52" s="239"/>
      <c r="D52" s="150"/>
      <c r="E52" s="150"/>
      <c r="F52" s="150"/>
      <c r="G52" s="150"/>
      <c r="H52" s="150"/>
      <c r="I52" s="150"/>
      <c r="J52" s="149" t="str">
        <f>D18</f>
        <v>KELIBIA</v>
      </c>
    </row>
    <row r="53" spans="1:10" ht="33" customHeight="1" x14ac:dyDescent="0.25">
      <c r="A53" s="191" t="s">
        <v>353</v>
      </c>
      <c r="B53" s="238" t="e">
        <f>'A1 Exploitation'!D97</f>
        <v>#DIV/0!</v>
      </c>
      <c r="C53" s="238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38" t="e">
        <f>'A2 Exploitation'!D97</f>
        <v>#DIV/0!</v>
      </c>
      <c r="C54" s="238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38">
        <f>'A3 Exploitation'!D97</f>
        <v>0</v>
      </c>
      <c r="C55" s="238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38">
        <f>'A4 Exploitation'!D97</f>
        <v>0</v>
      </c>
      <c r="C56" s="238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39" t="s">
        <v>361</v>
      </c>
      <c r="C59" s="239"/>
      <c r="D59" s="150"/>
      <c r="E59" s="150"/>
      <c r="F59" s="150"/>
      <c r="G59" s="150"/>
      <c r="H59" s="150"/>
      <c r="I59" s="150"/>
      <c r="J59" s="149" t="str">
        <f>D18</f>
        <v>KELIBIA</v>
      </c>
    </row>
    <row r="60" spans="1:10" ht="33" customHeight="1" x14ac:dyDescent="0.25">
      <c r="A60" s="191" t="s">
        <v>353</v>
      </c>
      <c r="B60" s="238" t="e">
        <f>'A1 Exploitation'!D150</f>
        <v>#DIV/0!</v>
      </c>
      <c r="C60" s="238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38" t="e">
        <f>'A2 Exploitation'!D150</f>
        <v>#DIV/0!</v>
      </c>
      <c r="C61" s="238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38">
        <f>'A3 Exploitation'!D150</f>
        <v>0</v>
      </c>
      <c r="C62" s="238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38">
        <f>'A4 Exploitation'!D150</f>
        <v>0</v>
      </c>
      <c r="C63" s="238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39" t="s">
        <v>362</v>
      </c>
      <c r="C66" s="239"/>
      <c r="D66" s="150"/>
      <c r="E66" s="150"/>
      <c r="F66" s="150"/>
      <c r="G66" s="150"/>
      <c r="H66" s="150"/>
      <c r="I66" s="150"/>
      <c r="J66" s="149" t="str">
        <f>D18</f>
        <v>KELIBIA</v>
      </c>
    </row>
    <row r="67" spans="1:10" ht="33" customHeight="1" x14ac:dyDescent="0.25">
      <c r="A67" s="191" t="s">
        <v>353</v>
      </c>
      <c r="B67" s="238" t="e">
        <f>'A1 Exploitation'!D190</f>
        <v>#DIV/0!</v>
      </c>
      <c r="C67" s="238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38" t="e">
        <f>'A2 Exploitation'!D190</f>
        <v>#DIV/0!</v>
      </c>
      <c r="C68" s="238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38">
        <f>'A3 Exploitation'!D190</f>
        <v>0</v>
      </c>
      <c r="C69" s="238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38">
        <f>'A4 Exploitation'!D190</f>
        <v>0</v>
      </c>
      <c r="C70" s="238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39" t="s">
        <v>363</v>
      </c>
      <c r="C73" s="239"/>
      <c r="D73" s="150"/>
      <c r="E73" s="150"/>
      <c r="F73" s="150"/>
      <c r="G73" s="150"/>
      <c r="H73" s="150"/>
      <c r="I73" s="150"/>
      <c r="J73" s="149" t="str">
        <f>D18</f>
        <v>KELIBIA</v>
      </c>
    </row>
    <row r="74" spans="1:10" ht="33" customHeight="1" x14ac:dyDescent="0.25">
      <c r="A74" s="191" t="s">
        <v>353</v>
      </c>
      <c r="B74" s="238" t="e">
        <f>'A1 Exploitation'!D246</f>
        <v>#DIV/0!</v>
      </c>
      <c r="C74" s="238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38" t="e">
        <f>'A2 Exploitation'!D246</f>
        <v>#DIV/0!</v>
      </c>
      <c r="C75" s="238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38">
        <f>'A3 Exploitation'!D246</f>
        <v>0</v>
      </c>
      <c r="C76" s="238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38">
        <f>'A4 Exploitation'!D246</f>
        <v>0</v>
      </c>
      <c r="C77" s="238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39" t="s">
        <v>364</v>
      </c>
      <c r="C80" s="239"/>
      <c r="D80" s="150"/>
      <c r="E80" s="150"/>
      <c r="F80" s="150"/>
      <c r="G80" s="150"/>
      <c r="H80" s="150"/>
      <c r="I80" s="150"/>
      <c r="J80" s="149" t="str">
        <f>D18</f>
        <v>KELIBIA</v>
      </c>
    </row>
    <row r="81" spans="1:10" ht="33" customHeight="1" x14ac:dyDescent="0.25">
      <c r="A81" s="191" t="s">
        <v>353</v>
      </c>
      <c r="B81" s="238" t="e">
        <f>'A1 Exploitation'!D280</f>
        <v>#DIV/0!</v>
      </c>
      <c r="C81" s="238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38" t="e">
        <f>'A2 Exploitation'!D280</f>
        <v>#DIV/0!</v>
      </c>
      <c r="C82" s="238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38">
        <f>'A3 Exploitation'!D280</f>
        <v>0</v>
      </c>
      <c r="C83" s="238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38">
        <f>'A4 Exploitation'!D280</f>
        <v>0</v>
      </c>
      <c r="C84" s="238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39" t="s">
        <v>365</v>
      </c>
      <c r="C87" s="239"/>
      <c r="D87" s="150"/>
      <c r="E87" s="150"/>
      <c r="F87" s="150"/>
      <c r="G87" s="150"/>
      <c r="H87" s="150"/>
      <c r="I87" s="150"/>
      <c r="J87" s="149" t="str">
        <f>D18</f>
        <v>KELIBIA</v>
      </c>
    </row>
    <row r="88" spans="1:10" ht="33" customHeight="1" x14ac:dyDescent="0.25">
      <c r="A88" s="191" t="s">
        <v>353</v>
      </c>
      <c r="B88" s="238">
        <f>'A1 Exploitation'!D308</f>
        <v>0.9285714285714286</v>
      </c>
      <c r="C88" s="238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38">
        <f>'A2 Exploitation'!D308</f>
        <v>0.6428571428571429</v>
      </c>
      <c r="C89" s="238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38">
        <f>'A3 Exploitation'!D308</f>
        <v>0</v>
      </c>
      <c r="C90" s="238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38">
        <f>'A4 Exploitation'!D308</f>
        <v>0</v>
      </c>
      <c r="C91" s="238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39" t="s">
        <v>366</v>
      </c>
      <c r="C94" s="239"/>
      <c r="D94" s="150"/>
      <c r="E94" s="150"/>
      <c r="F94" s="150"/>
      <c r="G94" s="150"/>
      <c r="H94" s="150"/>
      <c r="I94" s="150"/>
      <c r="J94" s="149" t="str">
        <f>D18</f>
        <v>KELIBIA</v>
      </c>
    </row>
    <row r="95" spans="1:10" ht="33" customHeight="1" x14ac:dyDescent="0.25">
      <c r="A95" s="191" t="s">
        <v>353</v>
      </c>
      <c r="B95" s="238">
        <f>'A1 Exploitation'!D361</f>
        <v>0.83870967741935487</v>
      </c>
      <c r="C95" s="238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38">
        <f>'A2 Exploitation'!D361</f>
        <v>0.93548387096774188</v>
      </c>
      <c r="C96" s="238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38">
        <f>'A3 Exploitation'!D361</f>
        <v>0</v>
      </c>
      <c r="C97" s="238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38">
        <f>'A4 Exploitation'!D361</f>
        <v>0</v>
      </c>
      <c r="C98" s="238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39" t="s">
        <v>367</v>
      </c>
      <c r="C101" s="239"/>
      <c r="D101" s="150"/>
      <c r="E101" s="150"/>
      <c r="F101" s="150"/>
      <c r="G101" s="150"/>
      <c r="H101" s="150"/>
      <c r="I101" s="150"/>
      <c r="J101" s="149" t="str">
        <f>D18</f>
        <v>KELIBIA</v>
      </c>
    </row>
    <row r="102" spans="1:10" ht="33" customHeight="1" x14ac:dyDescent="0.25">
      <c r="A102" s="191" t="s">
        <v>353</v>
      </c>
      <c r="B102" s="238" t="e">
        <f>'A1 Exploitation'!D391</f>
        <v>#DIV/0!</v>
      </c>
      <c r="C102" s="238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38" t="e">
        <f>'A2 Exploitation'!D391</f>
        <v>#DIV/0!</v>
      </c>
      <c r="C103" s="238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38">
        <f>'A3 Exploitation'!D391</f>
        <v>0</v>
      </c>
      <c r="C104" s="238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38">
        <f>'A4 Exploitation'!D391</f>
        <v>0</v>
      </c>
      <c r="C105" s="238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39" t="s">
        <v>368</v>
      </c>
      <c r="C108" s="239"/>
      <c r="D108" s="150"/>
      <c r="E108" s="150"/>
      <c r="F108" s="150"/>
      <c r="G108" s="150"/>
      <c r="H108" s="150"/>
      <c r="I108" s="150"/>
      <c r="J108" s="149" t="str">
        <f>D18</f>
        <v>KELIBIA</v>
      </c>
    </row>
    <row r="109" spans="1:10" ht="33" customHeight="1" x14ac:dyDescent="0.25">
      <c r="A109" s="191" t="s">
        <v>353</v>
      </c>
      <c r="B109" s="238">
        <f>'A1 Exploitation'!D410</f>
        <v>0.875</v>
      </c>
      <c r="C109" s="238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38">
        <f>'A2 Exploitation'!D410</f>
        <v>0.875</v>
      </c>
      <c r="C110" s="238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38">
        <f>'A3 Exploitation'!D410</f>
        <v>0</v>
      </c>
      <c r="C111" s="238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38">
        <f>'A4 Exploitation'!D410</f>
        <v>0</v>
      </c>
      <c r="C112" s="238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39" t="s">
        <v>369</v>
      </c>
      <c r="C115" s="239"/>
      <c r="D115" s="150"/>
      <c r="E115" s="150"/>
      <c r="F115" s="150"/>
      <c r="G115" s="150"/>
      <c r="H115" s="150"/>
      <c r="I115" s="150"/>
      <c r="J115" s="149" t="str">
        <f>D18</f>
        <v>KELIBIA</v>
      </c>
    </row>
    <row r="116" spans="1:10" ht="33" customHeight="1" x14ac:dyDescent="0.25">
      <c r="A116" s="191" t="s">
        <v>353</v>
      </c>
      <c r="B116" s="238">
        <f>'A1 Exploitation'!D420</f>
        <v>1</v>
      </c>
      <c r="C116" s="238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38">
        <f>'A2 Exploitation'!D420</f>
        <v>1</v>
      </c>
      <c r="C117" s="238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38">
        <f>'A3 Exploitation'!D420</f>
        <v>0</v>
      </c>
      <c r="C118" s="238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38">
        <f>'A4 Exploitation'!D420</f>
        <v>0</v>
      </c>
      <c r="C119" s="238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39" t="s">
        <v>370</v>
      </c>
      <c r="C122" s="239"/>
      <c r="D122" s="150"/>
      <c r="E122" s="150"/>
      <c r="F122" s="150"/>
      <c r="G122" s="150"/>
      <c r="H122" s="150"/>
      <c r="I122" s="150"/>
      <c r="J122" s="149" t="str">
        <f>D18</f>
        <v>KELIBIA</v>
      </c>
    </row>
    <row r="123" spans="1:10" ht="33" customHeight="1" x14ac:dyDescent="0.25">
      <c r="A123" s="191" t="s">
        <v>353</v>
      </c>
      <c r="B123" s="238">
        <f>'A1 Exploitation'!D429</f>
        <v>1</v>
      </c>
      <c r="C123" s="238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38">
        <f>'A2 Exploitation'!D429</f>
        <v>1</v>
      </c>
      <c r="C124" s="238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38">
        <f>'A3 Exploitation'!D429</f>
        <v>0</v>
      </c>
      <c r="C125" s="238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38">
        <f>'A4 Exploitation'!D429</f>
        <v>0</v>
      </c>
      <c r="C126" s="238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40"/>
      <c r="C127" s="240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40"/>
      <c r="C128" s="240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39" t="s">
        <v>371</v>
      </c>
      <c r="C129" s="239"/>
      <c r="D129" s="150"/>
      <c r="E129" s="150"/>
      <c r="F129" s="150"/>
      <c r="G129" s="150"/>
      <c r="H129" s="150"/>
      <c r="I129" s="150"/>
      <c r="J129" s="149" t="str">
        <f>D18</f>
        <v>KELIBIA</v>
      </c>
    </row>
    <row r="130" spans="1:10" ht="33" customHeight="1" x14ac:dyDescent="0.25">
      <c r="A130" s="191" t="s">
        <v>353</v>
      </c>
      <c r="B130" s="238">
        <f>'A1 Exploitation'!D450</f>
        <v>0.95</v>
      </c>
      <c r="C130" s="238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38">
        <f>'A2 Exploitation'!D450</f>
        <v>0.95</v>
      </c>
      <c r="C131" s="238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38">
        <f>'A3 Exploitation'!D450</f>
        <v>0</v>
      </c>
      <c r="C132" s="238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38">
        <f>'A4 Exploitation'!D450</f>
        <v>0</v>
      </c>
      <c r="C133" s="238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39" t="s">
        <v>372</v>
      </c>
      <c r="C136" s="239"/>
      <c r="J136" s="149" t="str">
        <f>D18</f>
        <v>KELIBIA</v>
      </c>
    </row>
    <row r="137" spans="1:10" ht="33" customHeight="1" x14ac:dyDescent="0.25">
      <c r="A137" s="191" t="s">
        <v>353</v>
      </c>
      <c r="B137" s="238">
        <f>'A1 Exploitation'!D459</f>
        <v>0.83333333333333337</v>
      </c>
      <c r="C137" s="238"/>
    </row>
    <row r="138" spans="1:10" ht="33" customHeight="1" x14ac:dyDescent="0.25">
      <c r="A138" s="190" t="s">
        <v>354</v>
      </c>
      <c r="B138" s="238">
        <f>'A2 Exploitation'!D459</f>
        <v>1</v>
      </c>
      <c r="C138" s="238"/>
    </row>
    <row r="139" spans="1:10" ht="33" customHeight="1" x14ac:dyDescent="0.25">
      <c r="A139" s="191" t="s">
        <v>355</v>
      </c>
      <c r="B139" s="238">
        <f>'A3 Exploitation'!D459</f>
        <v>0</v>
      </c>
      <c r="C139" s="238"/>
    </row>
    <row r="140" spans="1:10" ht="33" customHeight="1" x14ac:dyDescent="0.25">
      <c r="A140" s="191" t="s">
        <v>356</v>
      </c>
      <c r="B140" s="238">
        <f>'A4 Exploitation'!D459</f>
        <v>0</v>
      </c>
      <c r="C140" s="238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39" t="s">
        <v>373</v>
      </c>
      <c r="C143" s="239"/>
      <c r="J143" s="149" t="str">
        <f>D18</f>
        <v>KELIBIA</v>
      </c>
    </row>
    <row r="144" spans="1:10" ht="33" customHeight="1" x14ac:dyDescent="0.25">
      <c r="A144" s="191" t="s">
        <v>353</v>
      </c>
      <c r="B144" s="238">
        <f>'A1 Technique'!D183</f>
        <v>0.86764705882352944</v>
      </c>
      <c r="C144" s="238"/>
    </row>
    <row r="145" spans="1:3" ht="33" customHeight="1" x14ac:dyDescent="0.25">
      <c r="A145" s="190" t="s">
        <v>354</v>
      </c>
      <c r="B145" s="238">
        <f>'A2 Technique'!D183</f>
        <v>0.68888888888888888</v>
      </c>
      <c r="C145" s="238"/>
    </row>
    <row r="146" spans="1:3" ht="33" customHeight="1" x14ac:dyDescent="0.25">
      <c r="A146" s="191" t="s">
        <v>355</v>
      </c>
      <c r="B146" s="238">
        <f>'A3 Technique'!D183</f>
        <v>0</v>
      </c>
      <c r="C146" s="238"/>
    </row>
    <row r="147" spans="1:3" ht="33" customHeight="1" x14ac:dyDescent="0.25">
      <c r="A147" s="191" t="s">
        <v>356</v>
      </c>
      <c r="B147" s="238">
        <f>'A4 Technique'!D183</f>
        <v>0</v>
      </c>
      <c r="C147" s="238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A18:C18"/>
    <mergeCell ref="D18:K18"/>
    <mergeCell ref="A21:K21"/>
    <mergeCell ref="B23:C23"/>
    <mergeCell ref="B24:C24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386" zoomScale="70" zoomScaleNormal="71" zoomScaleSheetLayoutView="70" workbookViewId="0">
      <selection activeCell="D404" sqref="D404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2"/>
      <c r="E1" s="262"/>
      <c r="F1" s="262"/>
      <c r="G1" s="262"/>
      <c r="H1" s="262"/>
      <c r="I1" s="262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63" t="s">
        <v>190</v>
      </c>
      <c r="B7" s="263"/>
      <c r="C7" s="263"/>
      <c r="D7" s="263"/>
      <c r="E7" s="263"/>
      <c r="F7" s="263"/>
      <c r="G7" s="84"/>
      <c r="H7" s="84"/>
      <c r="I7" s="84"/>
    </row>
    <row r="8" spans="1:9" ht="29.25" x14ac:dyDescent="0.45">
      <c r="A8" s="264" t="str">
        <f>'Page de garde'!D18</f>
        <v>KELIBIA</v>
      </c>
      <c r="B8" s="264"/>
      <c r="C8" s="264"/>
      <c r="D8" s="264"/>
      <c r="E8" s="264"/>
      <c r="F8" s="264"/>
      <c r="G8" s="85"/>
      <c r="H8" s="85"/>
      <c r="I8" s="84"/>
    </row>
    <row r="9" spans="1:9" ht="24" x14ac:dyDescent="0.45">
      <c r="A9" s="192" t="s">
        <v>44</v>
      </c>
      <c r="B9" s="265" t="s">
        <v>385</v>
      </c>
      <c r="C9" s="265"/>
      <c r="D9" s="265"/>
      <c r="E9" s="265"/>
      <c r="F9" s="266"/>
      <c r="G9" s="85"/>
      <c r="H9" s="85"/>
      <c r="I9" s="84"/>
    </row>
    <row r="10" spans="1:9" ht="24" x14ac:dyDescent="0.45">
      <c r="A10" s="193" t="s">
        <v>46</v>
      </c>
      <c r="B10" s="267" t="s">
        <v>386</v>
      </c>
      <c r="C10" s="267"/>
      <c r="D10" s="267"/>
      <c r="E10" s="267"/>
      <c r="F10" s="267"/>
      <c r="G10" s="85"/>
      <c r="H10" s="85"/>
      <c r="I10" s="84"/>
    </row>
    <row r="11" spans="1:9" ht="24" x14ac:dyDescent="0.45">
      <c r="A11" s="192" t="s">
        <v>45</v>
      </c>
      <c r="B11" s="261">
        <v>43069</v>
      </c>
      <c r="C11" s="261"/>
      <c r="D11" s="261"/>
      <c r="E11" s="261"/>
      <c r="F11" s="261"/>
      <c r="G11" s="85"/>
      <c r="H11" s="85"/>
      <c r="I11" s="84"/>
    </row>
    <row r="12" spans="1:9" ht="24" x14ac:dyDescent="0.45">
      <c r="A12" s="192" t="s">
        <v>260</v>
      </c>
      <c r="B12" s="253">
        <f>D463</f>
        <v>0.89873417721518989</v>
      </c>
      <c r="C12" s="253"/>
      <c r="D12" s="253"/>
      <c r="E12" s="253"/>
      <c r="F12" s="253"/>
      <c r="G12" s="85"/>
      <c r="H12" s="85"/>
      <c r="I12" s="84"/>
    </row>
    <row r="13" spans="1:9" ht="22.5" x14ac:dyDescent="0.45">
      <c r="A13" s="28"/>
      <c r="B13" s="29"/>
      <c r="C13" s="29"/>
      <c r="D13" s="254"/>
      <c r="E13" s="254"/>
      <c r="F13" s="254"/>
      <c r="G13" s="254"/>
      <c r="H13" s="254"/>
      <c r="I13" s="3"/>
    </row>
    <row r="14" spans="1:9" ht="16.5" x14ac:dyDescent="0.3">
      <c r="A14" s="255" t="s">
        <v>32</v>
      </c>
      <c r="B14" s="256" t="s">
        <v>33</v>
      </c>
      <c r="C14" s="256"/>
      <c r="D14" s="256" t="s">
        <v>48</v>
      </c>
      <c r="E14" s="257" t="s">
        <v>331</v>
      </c>
      <c r="F14" s="256" t="s">
        <v>202</v>
      </c>
      <c r="G14" s="29"/>
      <c r="H14" s="29"/>
    </row>
    <row r="15" spans="1:9" ht="16.5" x14ac:dyDescent="0.3">
      <c r="A15" s="255"/>
      <c r="B15" s="55" t="s">
        <v>36</v>
      </c>
      <c r="C15" s="55" t="s">
        <v>35</v>
      </c>
      <c r="D15" s="256"/>
      <c r="E15" s="257"/>
      <c r="F15" s="256"/>
      <c r="G15" s="29"/>
      <c r="H15" s="29"/>
    </row>
    <row r="16" spans="1:9" ht="18" x14ac:dyDescent="0.35">
      <c r="A16" s="258" t="s">
        <v>0</v>
      </c>
      <c r="B16" s="258"/>
      <c r="C16" s="258"/>
      <c r="D16" s="258"/>
      <c r="E16" s="258"/>
      <c r="F16" s="258"/>
      <c r="G16" s="29"/>
      <c r="H16" s="29"/>
    </row>
    <row r="17" spans="1:8" ht="18" x14ac:dyDescent="0.3">
      <c r="A17" s="134">
        <f>B11</f>
        <v>43069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59" t="s">
        <v>1</v>
      </c>
      <c r="B18" s="260"/>
      <c r="C18" s="260"/>
      <c r="D18" s="260"/>
      <c r="E18" s="260"/>
      <c r="F18" s="260"/>
    </row>
    <row r="19" spans="1:8" x14ac:dyDescent="0.25">
      <c r="A19" s="16" t="s">
        <v>10</v>
      </c>
      <c r="B19" s="94">
        <v>2</v>
      </c>
      <c r="C19" s="94"/>
      <c r="D19" s="93" t="s">
        <v>387</v>
      </c>
      <c r="E19" s="52"/>
      <c r="F19" s="52"/>
    </row>
    <row r="20" spans="1:8" x14ac:dyDescent="0.25">
      <c r="A20" s="16" t="s">
        <v>199</v>
      </c>
      <c r="B20" s="122" t="s">
        <v>34</v>
      </c>
      <c r="C20" s="94"/>
      <c r="D20" s="93"/>
      <c r="E20" s="52"/>
      <c r="F20" s="52"/>
    </row>
    <row r="21" spans="1:8" x14ac:dyDescent="0.25">
      <c r="A21" s="16" t="s">
        <v>93</v>
      </c>
      <c r="B21" s="122">
        <v>2</v>
      </c>
      <c r="C21" s="94"/>
      <c r="D21" s="93"/>
      <c r="E21" s="52"/>
      <c r="F21" s="52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6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49" t="s">
        <v>18</v>
      </c>
      <c r="B26" s="250"/>
      <c r="C26" s="250"/>
      <c r="D26" s="250"/>
      <c r="E26" s="250"/>
      <c r="F26" s="250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2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2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52"/>
      <c r="F31" s="52"/>
    </row>
    <row r="32" spans="1:8" ht="75" x14ac:dyDescent="0.25">
      <c r="A32" s="16" t="s">
        <v>156</v>
      </c>
      <c r="B32" s="122">
        <v>1</v>
      </c>
      <c r="C32" s="88"/>
      <c r="D32" s="91"/>
      <c r="E32" s="52"/>
      <c r="F32" s="52"/>
      <c r="G32" s="124"/>
    </row>
    <row r="33" spans="1:7" ht="36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52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2">
        <v>2</v>
      </c>
      <c r="C36" s="89"/>
      <c r="D36" s="92">
        <v>1</v>
      </c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17</v>
      </c>
    </row>
    <row r="38" spans="1:7" x14ac:dyDescent="0.25">
      <c r="A38" s="199" t="s">
        <v>37</v>
      </c>
      <c r="B38" s="200"/>
      <c r="C38" s="201"/>
      <c r="D38" s="202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23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58" t="s">
        <v>131</v>
      </c>
      <c r="B43" s="258"/>
      <c r="C43" s="258"/>
      <c r="D43" s="258"/>
      <c r="E43" s="258"/>
      <c r="F43" s="258"/>
    </row>
    <row r="44" spans="1:7" x14ac:dyDescent="0.25">
      <c r="A44" s="135">
        <f>B11</f>
        <v>43069</v>
      </c>
      <c r="B44" s="5"/>
      <c r="C44" s="6"/>
      <c r="D44" s="5"/>
    </row>
    <row r="45" spans="1:7" ht="16.5" x14ac:dyDescent="0.25">
      <c r="A45" s="251" t="s">
        <v>63</v>
      </c>
      <c r="B45" s="252"/>
      <c r="C45" s="252"/>
      <c r="D45" s="252"/>
      <c r="E45" s="252"/>
      <c r="F45" s="252"/>
    </row>
    <row r="46" spans="1:7" x14ac:dyDescent="0.25">
      <c r="A46" s="26" t="s">
        <v>103</v>
      </c>
      <c r="B46" s="95" t="s">
        <v>34</v>
      </c>
      <c r="C46" s="95"/>
      <c r="D46" s="109"/>
      <c r="E46" s="103"/>
      <c r="F46" s="103"/>
    </row>
    <row r="47" spans="1:7" ht="30" x14ac:dyDescent="0.25">
      <c r="A47" s="34" t="s">
        <v>244</v>
      </c>
      <c r="B47" s="122" t="s">
        <v>34</v>
      </c>
      <c r="C47" s="95"/>
      <c r="D47" s="109"/>
      <c r="E47" s="103"/>
      <c r="F47" s="103"/>
    </row>
    <row r="48" spans="1:7" x14ac:dyDescent="0.25">
      <c r="A48" s="26" t="s">
        <v>281</v>
      </c>
      <c r="B48" s="122" t="s">
        <v>34</v>
      </c>
      <c r="C48" s="101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03"/>
      <c r="F49" s="103"/>
    </row>
    <row r="50" spans="1:6" x14ac:dyDescent="0.25">
      <c r="A50" s="34" t="s">
        <v>134</v>
      </c>
      <c r="B50" s="122" t="s">
        <v>34</v>
      </c>
      <c r="C50" s="95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49" t="s">
        <v>65</v>
      </c>
      <c r="B57" s="250"/>
      <c r="C57" s="250"/>
      <c r="D57" s="250"/>
      <c r="E57" s="250"/>
      <c r="F57" s="250"/>
    </row>
    <row r="58" spans="1:6" x14ac:dyDescent="0.25">
      <c r="A58" s="121" t="s">
        <v>294</v>
      </c>
      <c r="B58" s="100" t="s">
        <v>34</v>
      </c>
      <c r="C58" s="100"/>
      <c r="D58" s="120"/>
      <c r="E58" s="103"/>
      <c r="F58" s="103"/>
    </row>
    <row r="59" spans="1:6" x14ac:dyDescent="0.25">
      <c r="A59" s="16" t="s">
        <v>193</v>
      </c>
      <c r="B59" s="122" t="s">
        <v>34</v>
      </c>
      <c r="C59" s="101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00"/>
      <c r="D60" s="99"/>
      <c r="E60" s="103"/>
      <c r="F60" s="103"/>
    </row>
    <row r="61" spans="1:6" x14ac:dyDescent="0.25">
      <c r="A61" s="20" t="s">
        <v>117</v>
      </c>
      <c r="B61" s="122" t="s">
        <v>34</v>
      </c>
      <c r="C61" s="100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7" ht="16.5" x14ac:dyDescent="0.3">
      <c r="A65" s="40" t="s">
        <v>255</v>
      </c>
      <c r="B65" s="122" t="s">
        <v>34</v>
      </c>
      <c r="C65" s="123"/>
      <c r="D65" s="102"/>
      <c r="E65" s="125"/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25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03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E68" s="119"/>
      <c r="F68" s="103"/>
    </row>
    <row r="69" spans="1:7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7" s="24" customFormat="1" x14ac:dyDescent="0.25">
      <c r="A71" s="16" t="s">
        <v>275</v>
      </c>
      <c r="B71" s="122" t="s">
        <v>34</v>
      </c>
      <c r="C71" s="101"/>
      <c r="D71" s="105"/>
      <c r="E71" s="125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  <c r="G72" s="124"/>
    </row>
    <row r="73" spans="1:7" s="24" customFormat="1" x14ac:dyDescent="0.25">
      <c r="A73" s="16" t="s">
        <v>162</v>
      </c>
      <c r="B73" s="122" t="s">
        <v>34</v>
      </c>
      <c r="C73" s="101"/>
      <c r="D73" s="109"/>
      <c r="E73" s="125"/>
      <c r="F73" s="125"/>
      <c r="G73" s="124"/>
    </row>
    <row r="74" spans="1:7" s="24" customFormat="1" x14ac:dyDescent="0.25">
      <c r="A74" s="16" t="s">
        <v>178</v>
      </c>
      <c r="B74" s="122" t="s">
        <v>34</v>
      </c>
      <c r="C74" s="101"/>
      <c r="D74" s="105"/>
      <c r="E74" s="125"/>
      <c r="F74" s="125"/>
      <c r="G74" s="124"/>
    </row>
    <row r="75" spans="1:7" s="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25"/>
      <c r="F77" s="125"/>
    </row>
    <row r="78" spans="1:7" s="24" customFormat="1" ht="30" x14ac:dyDescent="0.25">
      <c r="A78" s="20" t="s">
        <v>208</v>
      </c>
      <c r="B78" s="122" t="s">
        <v>34</v>
      </c>
      <c r="C78" s="100"/>
      <c r="D78" s="110"/>
      <c r="E78" s="125"/>
      <c r="F78" s="125"/>
    </row>
    <row r="79" spans="1:7" s="24" customFormat="1" x14ac:dyDescent="0.25">
      <c r="A79" s="16" t="s">
        <v>276</v>
      </c>
      <c r="B79" s="122" t="s">
        <v>34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 t="s">
        <v>34</v>
      </c>
      <c r="C80" s="101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49" t="s">
        <v>25</v>
      </c>
      <c r="B84" s="250"/>
      <c r="C84" s="250"/>
      <c r="D84" s="250"/>
      <c r="E84" s="250"/>
      <c r="F84" s="250"/>
    </row>
    <row r="85" spans="1:6" x14ac:dyDescent="0.25">
      <c r="A85" s="16" t="s">
        <v>294</v>
      </c>
      <c r="B85" s="106" t="s">
        <v>34</v>
      </c>
      <c r="C85" s="106"/>
      <c r="D85" s="110"/>
      <c r="E85" s="103"/>
      <c r="F85" s="103"/>
    </row>
    <row r="86" spans="1:6" x14ac:dyDescent="0.25">
      <c r="A86" s="17" t="s">
        <v>99</v>
      </c>
      <c r="B86" s="122" t="s">
        <v>34</v>
      </c>
      <c r="C86" s="106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 t="s">
        <v>34</v>
      </c>
      <c r="C88" s="106"/>
      <c r="D88" s="110"/>
      <c r="E88" s="103"/>
      <c r="F88" s="103"/>
    </row>
    <row r="89" spans="1:6" x14ac:dyDescent="0.25">
      <c r="A89" s="17" t="s">
        <v>55</v>
      </c>
      <c r="B89" s="122" t="s">
        <v>34</v>
      </c>
      <c r="C89" s="106"/>
      <c r="D89" s="111"/>
      <c r="E89" s="103"/>
      <c r="F89" s="103"/>
    </row>
    <row r="90" spans="1:6" x14ac:dyDescent="0.25">
      <c r="A90" s="16" t="s">
        <v>277</v>
      </c>
      <c r="B90" s="122" t="s">
        <v>34</v>
      </c>
      <c r="C90" s="106"/>
      <c r="D90" s="109"/>
      <c r="E90" s="125"/>
      <c r="F90" s="103"/>
    </row>
    <row r="91" spans="1:6" ht="30" x14ac:dyDescent="0.25">
      <c r="A91" s="17" t="s">
        <v>245</v>
      </c>
      <c r="B91" s="122" t="s">
        <v>34</v>
      </c>
      <c r="C91" s="106"/>
      <c r="D91" s="110"/>
      <c r="E91" s="103"/>
      <c r="F91" s="103"/>
    </row>
    <row r="92" spans="1:6" ht="45" x14ac:dyDescent="0.25">
      <c r="A92" s="75" t="s">
        <v>271</v>
      </c>
      <c r="B92" s="122" t="s">
        <v>34</v>
      </c>
      <c r="C92" s="107"/>
      <c r="D92" s="110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46" t="s">
        <v>123</v>
      </c>
      <c r="B99" s="247"/>
      <c r="C99" s="247"/>
      <c r="D99" s="247"/>
      <c r="E99" s="247"/>
      <c r="F99" s="248"/>
    </row>
    <row r="100" spans="1:6" x14ac:dyDescent="0.25">
      <c r="A100" s="135">
        <f>B11</f>
        <v>43069</v>
      </c>
      <c r="B100" s="5"/>
      <c r="C100" s="6"/>
      <c r="D100" s="5"/>
    </row>
    <row r="101" spans="1:6" ht="16.5" x14ac:dyDescent="0.25">
      <c r="A101" s="251" t="s">
        <v>63</v>
      </c>
      <c r="B101" s="252"/>
      <c r="C101" s="252"/>
      <c r="D101" s="252"/>
      <c r="E101" s="252"/>
      <c r="F101" s="252"/>
    </row>
    <row r="102" spans="1:6" x14ac:dyDescent="0.25">
      <c r="A102" s="19" t="s">
        <v>57</v>
      </c>
      <c r="B102" s="106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49" t="s">
        <v>127</v>
      </c>
      <c r="B113" s="250"/>
      <c r="C113" s="250"/>
      <c r="D113" s="250"/>
      <c r="E113" s="250"/>
      <c r="F113" s="250"/>
    </row>
    <row r="114" spans="1:6" x14ac:dyDescent="0.25">
      <c r="A114" s="16" t="s">
        <v>294</v>
      </c>
      <c r="B114" s="106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25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03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03"/>
      <c r="F122" s="103"/>
    </row>
    <row r="123" spans="1:6" ht="16.5" x14ac:dyDescent="0.3">
      <c r="A123" s="39" t="s">
        <v>179</v>
      </c>
      <c r="B123" s="129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 t="s">
        <v>34</v>
      </c>
      <c r="C130" s="106"/>
      <c r="D130" s="120"/>
      <c r="E130" s="103"/>
      <c r="F130" s="103"/>
    </row>
    <row r="131" spans="1:6" ht="33" x14ac:dyDescent="0.3">
      <c r="A131" s="40" t="s">
        <v>209</v>
      </c>
      <c r="B131" s="123" t="s">
        <v>34</v>
      </c>
      <c r="C131" s="106"/>
      <c r="D131" s="120"/>
      <c r="E131" s="103"/>
      <c r="F131" s="103"/>
    </row>
    <row r="132" spans="1:6" x14ac:dyDescent="0.25">
      <c r="A132" s="20" t="s">
        <v>233</v>
      </c>
      <c r="B132" s="123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3" t="s">
        <v>34</v>
      </c>
      <c r="C133" s="106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49" t="s">
        <v>72</v>
      </c>
      <c r="B137" s="250"/>
      <c r="C137" s="250"/>
      <c r="D137" s="250"/>
      <c r="E137" s="250"/>
      <c r="F137" s="250"/>
    </row>
    <row r="138" spans="1:6" ht="30" x14ac:dyDescent="0.25">
      <c r="A138" s="16" t="s">
        <v>344</v>
      </c>
      <c r="B138" s="106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03"/>
      <c r="F142" s="103"/>
    </row>
    <row r="143" spans="1:6" ht="18" x14ac:dyDescent="0.35">
      <c r="A143" s="56" t="s">
        <v>381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120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46" t="s">
        <v>124</v>
      </c>
      <c r="B152" s="247"/>
      <c r="C152" s="247"/>
      <c r="D152" s="247"/>
      <c r="E152" s="247"/>
      <c r="F152" s="248"/>
    </row>
    <row r="153" spans="1:6" x14ac:dyDescent="0.25">
      <c r="A153" s="135">
        <f>B11</f>
        <v>43069</v>
      </c>
      <c r="B153" s="5"/>
      <c r="C153" s="6"/>
      <c r="D153" s="50"/>
    </row>
    <row r="154" spans="1:6" ht="16.5" x14ac:dyDescent="0.25">
      <c r="A154" s="251" t="s">
        <v>63</v>
      </c>
      <c r="B154" s="252"/>
      <c r="C154" s="252"/>
      <c r="D154" s="252"/>
      <c r="E154" s="252"/>
      <c r="F154" s="252"/>
    </row>
    <row r="155" spans="1:6" x14ac:dyDescent="0.25">
      <c r="A155" s="19" t="s">
        <v>126</v>
      </c>
      <c r="B155" s="106" t="s">
        <v>34</v>
      </c>
      <c r="C155" s="106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06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98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06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06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06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49" t="s">
        <v>128</v>
      </c>
      <c r="B166" s="250"/>
      <c r="C166" s="250"/>
      <c r="D166" s="250"/>
      <c r="E166" s="250"/>
      <c r="F166" s="250"/>
    </row>
    <row r="167" spans="1:6" x14ac:dyDescent="0.25">
      <c r="A167" s="16" t="s">
        <v>294</v>
      </c>
      <c r="B167" s="106" t="s">
        <v>34</v>
      </c>
      <c r="C167" s="106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06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06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06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06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6" t="s">
        <v>280</v>
      </c>
      <c r="B173" s="122" t="s">
        <v>34</v>
      </c>
      <c r="C173" s="101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 t="s">
        <v>34</v>
      </c>
      <c r="C175" s="106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6" t="s">
        <v>275</v>
      </c>
      <c r="B177" s="122" t="s">
        <v>34</v>
      </c>
      <c r="C177" s="106"/>
      <c r="D177" s="120"/>
      <c r="E177" s="103"/>
      <c r="F177" s="103"/>
    </row>
    <row r="178" spans="1:7" x14ac:dyDescent="0.25">
      <c r="A178" s="16" t="s">
        <v>178</v>
      </c>
      <c r="B178" s="122" t="s">
        <v>34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06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06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06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06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120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46" t="s">
        <v>157</v>
      </c>
      <c r="B192" s="247"/>
      <c r="C192" s="247"/>
      <c r="D192" s="247"/>
      <c r="E192" s="247"/>
      <c r="F192" s="248"/>
    </row>
    <row r="193" spans="1:7" x14ac:dyDescent="0.25">
      <c r="A193" s="140">
        <f>B11</f>
        <v>43069</v>
      </c>
      <c r="B193" s="5"/>
      <c r="C193" s="6"/>
      <c r="D193" s="5"/>
    </row>
    <row r="194" spans="1:7" ht="18" x14ac:dyDescent="0.25">
      <c r="A194" s="249" t="s">
        <v>150</v>
      </c>
      <c r="B194" s="250"/>
      <c r="C194" s="250"/>
      <c r="D194" s="250"/>
      <c r="E194" s="250"/>
      <c r="F194" s="250"/>
    </row>
    <row r="195" spans="1:7" ht="36" x14ac:dyDescent="0.35">
      <c r="A195" s="56" t="s">
        <v>27</v>
      </c>
      <c r="B195" s="106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06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06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06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06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06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49" t="s">
        <v>75</v>
      </c>
      <c r="B209" s="250"/>
      <c r="C209" s="250"/>
      <c r="D209" s="250"/>
      <c r="E209" s="250"/>
      <c r="F209" s="250"/>
    </row>
    <row r="210" spans="1:7" x14ac:dyDescent="0.25">
      <c r="A210" s="16" t="s">
        <v>294</v>
      </c>
      <c r="B210" s="106" t="s">
        <v>34</v>
      </c>
      <c r="C210" s="106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06"/>
      <c r="D212" s="99"/>
      <c r="E212" s="103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6" t="s">
        <v>64</v>
      </c>
      <c r="B215" s="122" t="s">
        <v>34</v>
      </c>
      <c r="C215" s="106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06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 t="s">
        <v>34</v>
      </c>
      <c r="C220" s="106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06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06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06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06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49" t="s">
        <v>181</v>
      </c>
      <c r="B232" s="250"/>
      <c r="C232" s="250"/>
      <c r="D232" s="250"/>
      <c r="E232" s="250"/>
      <c r="F232" s="250"/>
    </row>
    <row r="233" spans="1:6" x14ac:dyDescent="0.25">
      <c r="A233" s="16" t="s">
        <v>294</v>
      </c>
      <c r="B233" s="101" t="s">
        <v>34</v>
      </c>
      <c r="C233" s="101"/>
      <c r="D233" s="105"/>
      <c r="E233" s="103"/>
      <c r="F233" s="103"/>
    </row>
    <row r="234" spans="1:6" ht="30" x14ac:dyDescent="0.25">
      <c r="A234" s="17" t="s">
        <v>194</v>
      </c>
      <c r="B234" s="123" t="s">
        <v>34</v>
      </c>
      <c r="C234" s="106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382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 t="s">
        <v>34</v>
      </c>
      <c r="C237" s="106"/>
      <c r="D237" s="110"/>
      <c r="E237" s="103"/>
      <c r="F237" s="103"/>
    </row>
    <row r="238" spans="1:6" x14ac:dyDescent="0.25">
      <c r="A238" s="17" t="s">
        <v>55</v>
      </c>
      <c r="B238" s="123" t="s">
        <v>34</v>
      </c>
      <c r="C238" s="106"/>
      <c r="D238" s="111"/>
      <c r="E238" s="103"/>
      <c r="F238" s="103"/>
    </row>
    <row r="239" spans="1:6" x14ac:dyDescent="0.25">
      <c r="A239" s="16" t="s">
        <v>283</v>
      </c>
      <c r="B239" s="123" t="s">
        <v>34</v>
      </c>
      <c r="C239" s="101"/>
      <c r="D239" s="117"/>
      <c r="E239" s="125"/>
      <c r="F239" s="103"/>
    </row>
    <row r="240" spans="1:6" x14ac:dyDescent="0.25">
      <c r="A240" s="16" t="s">
        <v>148</v>
      </c>
      <c r="B240" s="123" t="s">
        <v>34</v>
      </c>
      <c r="C240" s="106"/>
      <c r="D240" s="109"/>
      <c r="E240" s="103"/>
      <c r="F240" s="103"/>
    </row>
    <row r="241" spans="1:6" ht="45" x14ac:dyDescent="0.25">
      <c r="A241" s="70" t="s">
        <v>271</v>
      </c>
      <c r="B241" s="123" t="s">
        <v>34</v>
      </c>
      <c r="C241" s="107"/>
      <c r="D241" s="109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46" t="s">
        <v>4</v>
      </c>
      <c r="B249" s="247"/>
      <c r="C249" s="247"/>
      <c r="D249" s="247"/>
      <c r="E249" s="247"/>
      <c r="F249" s="248"/>
    </row>
    <row r="250" spans="1:6" x14ac:dyDescent="0.25">
      <c r="A250" s="143">
        <f>B11</f>
        <v>43069</v>
      </c>
      <c r="B250" s="5"/>
      <c r="C250" s="6"/>
      <c r="D250" s="50"/>
    </row>
    <row r="251" spans="1:6" ht="18" x14ac:dyDescent="0.25">
      <c r="A251" s="249" t="s">
        <v>19</v>
      </c>
      <c r="B251" s="250"/>
      <c r="C251" s="250"/>
      <c r="D251" s="250"/>
      <c r="E251" s="250"/>
      <c r="F251" s="250"/>
    </row>
    <row r="252" spans="1:6" x14ac:dyDescent="0.25">
      <c r="A252" s="25" t="s">
        <v>62</v>
      </c>
      <c r="B252" s="106" t="s">
        <v>34</v>
      </c>
      <c r="C252" s="106"/>
      <c r="D252" s="120"/>
      <c r="E252" s="103"/>
      <c r="F252" s="103"/>
    </row>
    <row r="253" spans="1:6" x14ac:dyDescent="0.25">
      <c r="A253" s="18" t="s">
        <v>6</v>
      </c>
      <c r="B253" s="122" t="s">
        <v>34</v>
      </c>
      <c r="C253" s="106"/>
      <c r="D253" s="120"/>
      <c r="E253" s="103"/>
      <c r="F253" s="103"/>
    </row>
    <row r="254" spans="1:6" x14ac:dyDescent="0.25">
      <c r="A254" s="114" t="s">
        <v>281</v>
      </c>
      <c r="B254" s="122" t="s">
        <v>34</v>
      </c>
      <c r="C254" s="106"/>
      <c r="D254" s="120"/>
      <c r="E254" s="103"/>
      <c r="F254" s="103"/>
    </row>
    <row r="255" spans="1:6" x14ac:dyDescent="0.25">
      <c r="A255" s="25" t="s">
        <v>20</v>
      </c>
      <c r="B255" s="122" t="s">
        <v>34</v>
      </c>
      <c r="C255" s="106"/>
      <c r="D255" s="104"/>
      <c r="E255" s="103"/>
      <c r="F255" s="103"/>
    </row>
    <row r="256" spans="1:6" x14ac:dyDescent="0.25">
      <c r="A256" s="18" t="s">
        <v>39</v>
      </c>
      <c r="B256" s="122" t="s">
        <v>34</v>
      </c>
      <c r="C256" s="106"/>
      <c r="D256" s="120"/>
      <c r="E256" s="103"/>
      <c r="F256" s="103"/>
    </row>
    <row r="257" spans="1:7" x14ac:dyDescent="0.25">
      <c r="A257" s="25" t="s">
        <v>50</v>
      </c>
      <c r="B257" s="122" t="s">
        <v>34</v>
      </c>
      <c r="C257" s="106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 t="s">
        <v>34</v>
      </c>
      <c r="C259" s="106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49" t="s">
        <v>116</v>
      </c>
      <c r="B263" s="250"/>
      <c r="C263" s="250"/>
      <c r="D263" s="250"/>
      <c r="E263" s="250"/>
      <c r="F263" s="250"/>
    </row>
    <row r="264" spans="1:7" x14ac:dyDescent="0.25">
      <c r="A264" s="16" t="s">
        <v>284</v>
      </c>
      <c r="B264" s="101" t="s">
        <v>34</v>
      </c>
      <c r="C264" s="101"/>
      <c r="D264" s="102"/>
      <c r="E264" s="125"/>
      <c r="F264" s="125"/>
    </row>
    <row r="265" spans="1:7" x14ac:dyDescent="0.25">
      <c r="A265" s="121" t="s">
        <v>345</v>
      </c>
      <c r="B265" s="123" t="s">
        <v>34</v>
      </c>
      <c r="C265" s="106"/>
      <c r="D265" s="120"/>
      <c r="E265" s="103"/>
      <c r="F265" s="103"/>
    </row>
    <row r="266" spans="1:7" x14ac:dyDescent="0.25">
      <c r="A266" s="17" t="s">
        <v>5</v>
      </c>
      <c r="B266" s="123" t="s">
        <v>34</v>
      </c>
      <c r="C266" s="106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6" t="s">
        <v>102</v>
      </c>
      <c r="B268" s="123" t="s">
        <v>34</v>
      </c>
      <c r="C268" s="106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 t="s">
        <v>34</v>
      </c>
      <c r="C270" s="106"/>
      <c r="D270" s="68"/>
      <c r="E270" s="103"/>
      <c r="F270" s="103"/>
    </row>
    <row r="271" spans="1:7" ht="30" x14ac:dyDescent="0.25">
      <c r="A271" s="17" t="s">
        <v>188</v>
      </c>
      <c r="B271" s="123" t="s">
        <v>34</v>
      </c>
      <c r="C271" s="106"/>
      <c r="D271" s="120"/>
      <c r="E271" s="103"/>
      <c r="F271" s="103"/>
    </row>
    <row r="272" spans="1:7" x14ac:dyDescent="0.25">
      <c r="A272" s="17" t="s">
        <v>233</v>
      </c>
      <c r="B272" s="123" t="s">
        <v>34</v>
      </c>
      <c r="C272" s="106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 t="s">
        <v>34</v>
      </c>
      <c r="C274" s="106"/>
      <c r="D274" s="120"/>
      <c r="E274" s="103"/>
      <c r="F274" s="103"/>
    </row>
    <row r="275" spans="1:6" ht="45" x14ac:dyDescent="0.25">
      <c r="A275" s="71" t="s">
        <v>271</v>
      </c>
      <c r="B275" s="123" t="s">
        <v>34</v>
      </c>
      <c r="C275" s="107"/>
      <c r="D275" s="92">
        <v>1</v>
      </c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 t="e">
        <f>D276/(COUNT(B264:C274)*2)</f>
        <v>#DIV/0!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 t="e">
        <f>D279/(COUNT(B264:C274,B252:C259)*2)</f>
        <v>#DIV/0!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46" t="s">
        <v>21</v>
      </c>
      <c r="B282" s="247"/>
      <c r="C282" s="247"/>
      <c r="D282" s="247"/>
      <c r="E282" s="247"/>
      <c r="F282" s="248"/>
    </row>
    <row r="283" spans="1:6" x14ac:dyDescent="0.25">
      <c r="A283" s="144">
        <f>B11</f>
        <v>43069</v>
      </c>
      <c r="B283" s="5"/>
      <c r="C283" s="6"/>
      <c r="D283" s="5"/>
    </row>
    <row r="284" spans="1:6" ht="18" x14ac:dyDescent="0.25">
      <c r="A284" s="249" t="s">
        <v>12</v>
      </c>
      <c r="B284" s="250"/>
      <c r="C284" s="250"/>
      <c r="D284" s="250"/>
      <c r="E284" s="250"/>
      <c r="F284" s="250"/>
    </row>
    <row r="285" spans="1:6" x14ac:dyDescent="0.25">
      <c r="A285" s="16" t="s">
        <v>103</v>
      </c>
      <c r="B285" s="106">
        <v>2</v>
      </c>
      <c r="C285" s="106"/>
      <c r="D285" s="99"/>
      <c r="E285" s="103"/>
      <c r="F285" s="103"/>
    </row>
    <row r="286" spans="1:6" x14ac:dyDescent="0.25">
      <c r="A286" s="16" t="s">
        <v>51</v>
      </c>
      <c r="B286" s="122">
        <v>2</v>
      </c>
      <c r="C286" s="106"/>
      <c r="D286" s="119"/>
      <c r="E286" s="103"/>
      <c r="F286" s="103"/>
    </row>
    <row r="287" spans="1:6" ht="30" x14ac:dyDescent="0.25">
      <c r="A287" s="16" t="s">
        <v>95</v>
      </c>
      <c r="B287" s="122">
        <v>1</v>
      </c>
      <c r="C287" s="106"/>
      <c r="D287" s="99" t="s">
        <v>388</v>
      </c>
      <c r="E287" s="103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6" t="s">
        <v>138</v>
      </c>
      <c r="B290" s="122">
        <v>2</v>
      </c>
      <c r="C290" s="106"/>
      <c r="D290" s="120"/>
      <c r="E290" s="103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6" t="s">
        <v>285</v>
      </c>
      <c r="B292" s="122">
        <v>2</v>
      </c>
      <c r="C292" s="101"/>
      <c r="D292" s="115"/>
      <c r="E292" s="102"/>
      <c r="F292" s="125"/>
      <c r="G292" s="24"/>
      <c r="H292" s="24"/>
      <c r="I292" s="24"/>
    </row>
    <row r="293" spans="1:9" x14ac:dyDescent="0.25">
      <c r="A293" s="71" t="s">
        <v>233</v>
      </c>
      <c r="B293" s="122">
        <v>2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17</v>
      </c>
    </row>
    <row r="295" spans="1:9" x14ac:dyDescent="0.25">
      <c r="A295" s="199" t="s">
        <v>37</v>
      </c>
      <c r="B295" s="200"/>
      <c r="C295" s="201"/>
      <c r="D295" s="202">
        <f>D294/(COUNT(B285:C293)*2)</f>
        <v>0.94444444444444442</v>
      </c>
    </row>
    <row r="296" spans="1:9" x14ac:dyDescent="0.25">
      <c r="A296" s="8"/>
      <c r="B296" s="5"/>
      <c r="C296" s="6"/>
      <c r="D296" s="5"/>
    </row>
    <row r="297" spans="1:9" ht="18" x14ac:dyDescent="0.25">
      <c r="A297" s="249" t="s">
        <v>25</v>
      </c>
      <c r="B297" s="250"/>
      <c r="C297" s="250"/>
      <c r="D297" s="250"/>
      <c r="E297" s="250"/>
      <c r="F297" s="250"/>
    </row>
    <row r="298" spans="1:9" x14ac:dyDescent="0.25">
      <c r="A298" s="16" t="s">
        <v>104</v>
      </c>
      <c r="B298" s="106">
        <v>2</v>
      </c>
      <c r="C298" s="106"/>
      <c r="D298" s="120"/>
      <c r="E298" s="103"/>
      <c r="F298" s="103"/>
    </row>
    <row r="299" spans="1:9" ht="18" x14ac:dyDescent="0.35">
      <c r="A299" s="54" t="s">
        <v>7</v>
      </c>
      <c r="B299" s="122">
        <v>2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6" t="s">
        <v>138</v>
      </c>
      <c r="B300" s="122">
        <v>2</v>
      </c>
      <c r="C300" s="106"/>
      <c r="D300" s="120"/>
      <c r="E300" s="103"/>
      <c r="F300" s="103"/>
    </row>
    <row r="301" spans="1:9" x14ac:dyDescent="0.25">
      <c r="A301" s="16" t="s">
        <v>238</v>
      </c>
      <c r="B301" s="122">
        <v>2</v>
      </c>
      <c r="C301" s="106"/>
      <c r="D301" s="120"/>
      <c r="E301" s="103"/>
      <c r="F301" s="103"/>
    </row>
    <row r="302" spans="1:9" ht="30" x14ac:dyDescent="0.25">
      <c r="A302" s="20" t="s">
        <v>105</v>
      </c>
      <c r="B302" s="122">
        <v>1</v>
      </c>
      <c r="C302" s="106"/>
      <c r="D302" s="99" t="s">
        <v>389</v>
      </c>
      <c r="E302" s="103"/>
      <c r="F302" s="103"/>
    </row>
    <row r="303" spans="1:9" ht="45" x14ac:dyDescent="0.25">
      <c r="A303" s="71" t="s">
        <v>271</v>
      </c>
      <c r="B303" s="122">
        <v>1</v>
      </c>
      <c r="C303" s="107"/>
      <c r="D303" s="92">
        <v>0.75</v>
      </c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9</v>
      </c>
    </row>
    <row r="305" spans="1:6" x14ac:dyDescent="0.25">
      <c r="A305" s="199" t="s">
        <v>37</v>
      </c>
      <c r="B305" s="200"/>
      <c r="C305" s="201"/>
      <c r="D305" s="202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26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0.9285714285714286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46" t="s">
        <v>8</v>
      </c>
      <c r="B310" s="247"/>
      <c r="C310" s="247"/>
      <c r="D310" s="247"/>
      <c r="E310" s="247"/>
      <c r="F310" s="248"/>
    </row>
    <row r="311" spans="1:6" x14ac:dyDescent="0.25">
      <c r="A311" s="135">
        <f>B11</f>
        <v>43069</v>
      </c>
      <c r="B311" s="5"/>
      <c r="C311" s="6"/>
      <c r="D311" s="50"/>
    </row>
    <row r="312" spans="1:6" ht="16.5" x14ac:dyDescent="0.25">
      <c r="A312" s="251" t="s">
        <v>107</v>
      </c>
      <c r="B312" s="252"/>
      <c r="C312" s="252"/>
      <c r="D312" s="252"/>
      <c r="E312" s="252"/>
      <c r="F312" s="252"/>
    </row>
    <row r="313" spans="1:6" x14ac:dyDescent="0.25">
      <c r="A313" s="34" t="s">
        <v>106</v>
      </c>
      <c r="B313" s="21">
        <v>2</v>
      </c>
      <c r="C313" s="21"/>
      <c r="D313" s="120"/>
      <c r="E313" s="103"/>
      <c r="F313" s="103"/>
    </row>
    <row r="314" spans="1:6" x14ac:dyDescent="0.25">
      <c r="A314" s="34" t="s">
        <v>290</v>
      </c>
      <c r="B314" s="122">
        <v>2</v>
      </c>
      <c r="C314" s="21"/>
      <c r="D314" s="120"/>
      <c r="E314" s="112"/>
      <c r="F314" s="103"/>
    </row>
    <row r="315" spans="1:6" x14ac:dyDescent="0.25">
      <c r="A315" s="26" t="s">
        <v>28</v>
      </c>
      <c r="B315" s="122">
        <v>2</v>
      </c>
      <c r="C315" s="21"/>
      <c r="D315" s="104"/>
      <c r="E315" s="103"/>
      <c r="F315" s="103"/>
    </row>
    <row r="316" spans="1:6" x14ac:dyDescent="0.25">
      <c r="A316" s="19" t="s">
        <v>13</v>
      </c>
      <c r="B316" s="122">
        <v>2</v>
      </c>
      <c r="C316" s="21"/>
      <c r="D316" s="120"/>
      <c r="E316" s="103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2</v>
      </c>
      <c r="C318" s="22"/>
      <c r="D318" s="120"/>
      <c r="E318" s="103"/>
      <c r="F318" s="103"/>
    </row>
    <row r="319" spans="1:6" x14ac:dyDescent="0.25">
      <c r="A319" s="19" t="s">
        <v>264</v>
      </c>
      <c r="B319" s="122">
        <v>2</v>
      </c>
      <c r="C319" s="22"/>
      <c r="D319" s="9"/>
      <c r="E319" s="103"/>
      <c r="F319" s="103"/>
    </row>
    <row r="320" spans="1:6" x14ac:dyDescent="0.25">
      <c r="A320" s="19" t="s">
        <v>27</v>
      </c>
      <c r="B320" s="122">
        <v>2</v>
      </c>
      <c r="C320" s="21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16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49" t="s">
        <v>25</v>
      </c>
      <c r="B324" s="250"/>
      <c r="C324" s="250"/>
      <c r="D324" s="250"/>
      <c r="E324" s="250"/>
      <c r="F324" s="250"/>
    </row>
    <row r="325" spans="1:6" x14ac:dyDescent="0.25">
      <c r="A325" s="16" t="s">
        <v>294</v>
      </c>
      <c r="B325" s="101">
        <v>2</v>
      </c>
      <c r="C325" s="101"/>
      <c r="D325" s="105"/>
      <c r="E325" s="103"/>
      <c r="F325" s="103"/>
    </row>
    <row r="326" spans="1:6" x14ac:dyDescent="0.25">
      <c r="A326" s="17" t="s">
        <v>99</v>
      </c>
      <c r="B326" s="123">
        <v>2</v>
      </c>
      <c r="C326" s="106"/>
      <c r="D326" s="99"/>
      <c r="E326" s="103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2</v>
      </c>
      <c r="C328" s="106"/>
      <c r="D328" s="120"/>
      <c r="E328" s="103"/>
      <c r="F328" s="103"/>
    </row>
    <row r="329" spans="1:6" x14ac:dyDescent="0.25">
      <c r="A329" s="17" t="s">
        <v>55</v>
      </c>
      <c r="B329" s="123">
        <v>2</v>
      </c>
      <c r="C329" s="106"/>
      <c r="D329" s="11"/>
      <c r="E329" s="103"/>
      <c r="F329" s="103"/>
    </row>
    <row r="330" spans="1:6" x14ac:dyDescent="0.25">
      <c r="A330" s="17" t="s">
        <v>14</v>
      </c>
      <c r="B330" s="123">
        <v>2</v>
      </c>
      <c r="C330" s="106"/>
      <c r="D330" s="11"/>
      <c r="E330" s="103"/>
      <c r="F330" s="103"/>
    </row>
    <row r="331" spans="1:6" x14ac:dyDescent="0.25">
      <c r="A331" s="20" t="s">
        <v>108</v>
      </c>
      <c r="B331" s="123">
        <v>1</v>
      </c>
      <c r="C331" s="106"/>
      <c r="D331" s="87" t="s">
        <v>390</v>
      </c>
      <c r="E331" s="103"/>
      <c r="F331" s="103"/>
    </row>
    <row r="332" spans="1:6" ht="64.5" customHeight="1" x14ac:dyDescent="0.35">
      <c r="A332" s="54" t="s">
        <v>109</v>
      </c>
      <c r="B332" s="123">
        <v>2</v>
      </c>
      <c r="C332" s="161" t="str">
        <f>IF(B332=0, -5, "0")</f>
        <v>0</v>
      </c>
      <c r="D332" s="99"/>
      <c r="E332" s="120"/>
      <c r="F332" s="103"/>
    </row>
    <row r="333" spans="1:6" ht="30" x14ac:dyDescent="0.25">
      <c r="A333" s="17" t="s">
        <v>188</v>
      </c>
      <c r="B333" s="123">
        <v>2</v>
      </c>
      <c r="C333" s="106"/>
      <c r="D333" s="120"/>
      <c r="E333" s="103"/>
      <c r="F333" s="103"/>
    </row>
    <row r="334" spans="1:6" x14ac:dyDescent="0.25">
      <c r="A334" s="17" t="s">
        <v>233</v>
      </c>
      <c r="B334" s="123">
        <v>2</v>
      </c>
      <c r="C334" s="106"/>
      <c r="D334" s="120"/>
      <c r="E334" s="103"/>
      <c r="F334" s="103"/>
    </row>
    <row r="335" spans="1:6" x14ac:dyDescent="0.25">
      <c r="A335" s="20" t="s">
        <v>158</v>
      </c>
      <c r="B335" s="123">
        <v>2</v>
      </c>
      <c r="C335" s="106"/>
      <c r="D335" s="120"/>
      <c r="E335" s="103"/>
      <c r="F335" s="103"/>
    </row>
    <row r="336" spans="1:6" x14ac:dyDescent="0.25">
      <c r="A336" s="20" t="s">
        <v>78</v>
      </c>
      <c r="B336" s="123" t="s">
        <v>34</v>
      </c>
      <c r="C336" s="106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21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0.95454545454545459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49" t="s">
        <v>118</v>
      </c>
      <c r="B340" s="250"/>
      <c r="C340" s="250"/>
      <c r="D340" s="250"/>
      <c r="E340" s="250"/>
      <c r="F340" s="250"/>
    </row>
    <row r="341" spans="1:16384" x14ac:dyDescent="0.25">
      <c r="A341" s="17" t="s">
        <v>99</v>
      </c>
      <c r="B341" s="21">
        <v>2</v>
      </c>
      <c r="C341" s="21"/>
      <c r="D341" s="120"/>
      <c r="E341" s="103"/>
      <c r="F341" s="103"/>
    </row>
    <row r="342" spans="1:16384" ht="31.5" x14ac:dyDescent="0.35">
      <c r="A342" s="54" t="s">
        <v>59</v>
      </c>
      <c r="B342" s="122">
        <v>0</v>
      </c>
      <c r="C342" s="161">
        <f>IF(B342=0, -5, "0")</f>
        <v>-5</v>
      </c>
      <c r="D342" s="120" t="s">
        <v>391</v>
      </c>
      <c r="E342" s="103"/>
      <c r="F342" s="103"/>
    </row>
    <row r="343" spans="1:16384" x14ac:dyDescent="0.25">
      <c r="A343" s="17" t="s">
        <v>240</v>
      </c>
      <c r="B343" s="122">
        <v>2</v>
      </c>
      <c r="C343" s="21"/>
      <c r="D343" s="120"/>
      <c r="E343" s="103"/>
      <c r="F343" s="103"/>
    </row>
    <row r="344" spans="1:16384" x14ac:dyDescent="0.25">
      <c r="A344" s="16" t="s">
        <v>291</v>
      </c>
      <c r="B344" s="122">
        <v>2</v>
      </c>
      <c r="C344" s="101"/>
      <c r="D344" s="102"/>
      <c r="E344" s="125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3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0.25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49" t="s">
        <v>29</v>
      </c>
      <c r="B349" s="250"/>
      <c r="C349" s="250"/>
      <c r="D349" s="250"/>
      <c r="E349" s="250"/>
      <c r="F349" s="250"/>
    </row>
    <row r="350" spans="1:16384" x14ac:dyDescent="0.25">
      <c r="A350" s="16" t="s">
        <v>294</v>
      </c>
      <c r="B350" s="101">
        <v>2</v>
      </c>
      <c r="C350" s="101"/>
      <c r="D350" s="105"/>
      <c r="E350" s="103"/>
      <c r="F350" s="103"/>
    </row>
    <row r="351" spans="1:16384" x14ac:dyDescent="0.25">
      <c r="A351" s="16" t="s">
        <v>56</v>
      </c>
      <c r="B351" s="123">
        <v>2</v>
      </c>
      <c r="C351" s="106"/>
      <c r="D351" s="110"/>
      <c r="E351" s="103"/>
      <c r="F351" s="103"/>
    </row>
    <row r="352" spans="1:16384" x14ac:dyDescent="0.25">
      <c r="A352" s="20" t="s">
        <v>292</v>
      </c>
      <c r="B352" s="123">
        <v>2</v>
      </c>
      <c r="C352" s="106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2</v>
      </c>
      <c r="C355" s="106"/>
      <c r="D355" s="110"/>
      <c r="E355" s="103"/>
      <c r="F355" s="103"/>
    </row>
    <row r="356" spans="1:6" ht="45" x14ac:dyDescent="0.25">
      <c r="A356" s="75" t="s">
        <v>271</v>
      </c>
      <c r="B356" s="123">
        <v>1</v>
      </c>
      <c r="C356" s="107"/>
      <c r="D356" s="236">
        <v>0.5</v>
      </c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52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0.83870967741935487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46" t="s">
        <v>119</v>
      </c>
      <c r="B363" s="247"/>
      <c r="C363" s="247"/>
      <c r="D363" s="247"/>
      <c r="E363" s="247"/>
      <c r="F363" s="248"/>
    </row>
    <row r="364" spans="1:6" x14ac:dyDescent="0.25">
      <c r="A364" s="143">
        <f>B11</f>
        <v>43069</v>
      </c>
      <c r="B364" s="5"/>
      <c r="C364" s="6"/>
      <c r="D364" s="5"/>
    </row>
    <row r="365" spans="1:6" ht="16.5" x14ac:dyDescent="0.25">
      <c r="A365" s="251" t="s">
        <v>19</v>
      </c>
      <c r="B365" s="252"/>
      <c r="C365" s="252"/>
      <c r="D365" s="252"/>
      <c r="E365" s="252"/>
      <c r="F365" s="252"/>
    </row>
    <row r="366" spans="1:6" x14ac:dyDescent="0.25">
      <c r="A366" s="25" t="s">
        <v>62</v>
      </c>
      <c r="B366" s="21" t="s">
        <v>34</v>
      </c>
      <c r="C366" s="21"/>
      <c r="D366" s="120"/>
      <c r="E366" s="103"/>
      <c r="F366" s="103"/>
    </row>
    <row r="367" spans="1:6" x14ac:dyDescent="0.25">
      <c r="A367" s="18" t="s">
        <v>6</v>
      </c>
      <c r="B367" s="122" t="s">
        <v>34</v>
      </c>
      <c r="C367" s="21"/>
      <c r="D367" s="120"/>
      <c r="E367" s="103"/>
      <c r="F367" s="103"/>
    </row>
    <row r="368" spans="1:6" x14ac:dyDescent="0.25">
      <c r="A368" s="25" t="s">
        <v>20</v>
      </c>
      <c r="B368" s="122" t="s">
        <v>34</v>
      </c>
      <c r="C368" s="21"/>
      <c r="D368" s="104"/>
      <c r="E368" s="103"/>
      <c r="F368" s="103"/>
    </row>
    <row r="369" spans="1:6" x14ac:dyDescent="0.25">
      <c r="A369" s="18" t="s">
        <v>120</v>
      </c>
      <c r="B369" s="122" t="s">
        <v>34</v>
      </c>
      <c r="C369" s="21"/>
      <c r="D369" s="120"/>
      <c r="E369" s="103"/>
      <c r="F369" s="103"/>
    </row>
    <row r="370" spans="1:6" x14ac:dyDescent="0.25">
      <c r="A370" s="25" t="s">
        <v>183</v>
      </c>
      <c r="B370" s="122" t="s">
        <v>34</v>
      </c>
      <c r="C370" s="21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 t="s">
        <v>34</v>
      </c>
      <c r="C372" s="21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1" t="s">
        <v>116</v>
      </c>
      <c r="B376" s="252"/>
      <c r="C376" s="252"/>
      <c r="D376" s="252"/>
      <c r="E376" s="252"/>
      <c r="F376" s="252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6" t="s">
        <v>265</v>
      </c>
      <c r="B378" s="122" t="s">
        <v>34</v>
      </c>
      <c r="C378" s="21"/>
      <c r="D378" s="120"/>
      <c r="E378" s="103"/>
      <c r="F378" s="103"/>
    </row>
    <row r="379" spans="1:6" x14ac:dyDescent="0.25">
      <c r="A379" s="16" t="s">
        <v>374</v>
      </c>
      <c r="B379" s="122" t="s">
        <v>34</v>
      </c>
      <c r="C379" s="21"/>
      <c r="D379" s="120"/>
      <c r="E379" s="103"/>
      <c r="F379" s="103"/>
    </row>
    <row r="380" spans="1:6" x14ac:dyDescent="0.25">
      <c r="A380" s="16" t="s">
        <v>139</v>
      </c>
      <c r="B380" s="122" t="s">
        <v>34</v>
      </c>
      <c r="C380" s="21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 t="s">
        <v>34</v>
      </c>
      <c r="C382" s="21"/>
      <c r="D382" s="120"/>
      <c r="E382" s="103"/>
      <c r="F382" s="103"/>
    </row>
    <row r="383" spans="1:6" x14ac:dyDescent="0.25">
      <c r="A383" s="17" t="s">
        <v>233</v>
      </c>
      <c r="B383" s="122" t="s">
        <v>34</v>
      </c>
      <c r="C383" s="21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 t="s">
        <v>34</v>
      </c>
      <c r="C385" s="21"/>
      <c r="D385" s="120"/>
      <c r="E385" s="103"/>
      <c r="F385" s="103"/>
    </row>
    <row r="386" spans="1:7" ht="45" x14ac:dyDescent="0.25">
      <c r="A386" s="71" t="s">
        <v>271</v>
      </c>
      <c r="B386" s="122" t="s">
        <v>34</v>
      </c>
      <c r="C386" s="23"/>
      <c r="D386" s="120"/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46" t="s">
        <v>346</v>
      </c>
      <c r="B393" s="247"/>
      <c r="C393" s="247"/>
      <c r="D393" s="247"/>
      <c r="E393" s="247"/>
      <c r="F393" s="248"/>
    </row>
    <row r="394" spans="1:7" s="119" customFormat="1" x14ac:dyDescent="0.25">
      <c r="A394" s="146">
        <f>+B11</f>
        <v>43069</v>
      </c>
      <c r="B394" s="5"/>
      <c r="C394" s="6"/>
      <c r="D394" s="5"/>
    </row>
    <row r="395" spans="1:7" ht="18" x14ac:dyDescent="0.25">
      <c r="A395" s="249" t="s">
        <v>347</v>
      </c>
      <c r="B395" s="250"/>
      <c r="C395" s="250"/>
      <c r="D395" s="250"/>
      <c r="E395" s="250"/>
      <c r="F395" s="250"/>
    </row>
    <row r="396" spans="1:7" ht="30" x14ac:dyDescent="0.25">
      <c r="A396" s="17" t="s">
        <v>286</v>
      </c>
      <c r="B396" s="106">
        <v>2</v>
      </c>
      <c r="C396" s="106"/>
      <c r="D396" s="120"/>
      <c r="E396" s="103"/>
      <c r="F396" s="103"/>
    </row>
    <row r="397" spans="1:7" s="119" customFormat="1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380</v>
      </c>
      <c r="B398" s="122">
        <v>2</v>
      </c>
      <c r="C398" s="101"/>
      <c r="D398" s="103"/>
      <c r="E398" s="125"/>
      <c r="F398" s="103"/>
    </row>
    <row r="399" spans="1:7" ht="16.5" x14ac:dyDescent="0.3">
      <c r="A399" s="39" t="s">
        <v>184</v>
      </c>
      <c r="B399" s="122">
        <v>1</v>
      </c>
      <c r="C399" s="101"/>
      <c r="D399" s="102" t="s">
        <v>392</v>
      </c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7</v>
      </c>
    </row>
    <row r="401" spans="1:6" x14ac:dyDescent="0.25">
      <c r="A401" s="199" t="s">
        <v>37</v>
      </c>
      <c r="B401" s="200"/>
      <c r="C401" s="201"/>
      <c r="D401" s="202">
        <f>D400/(COUNT(B396:C399)*2)</f>
        <v>0.875</v>
      </c>
    </row>
    <row r="402" spans="1:6" ht="18" x14ac:dyDescent="0.25">
      <c r="A402" s="249" t="s">
        <v>31</v>
      </c>
      <c r="B402" s="250"/>
      <c r="C402" s="250"/>
      <c r="D402" s="250"/>
      <c r="E402" s="250"/>
      <c r="F402" s="250"/>
    </row>
    <row r="403" spans="1:6" x14ac:dyDescent="0.25">
      <c r="A403" s="18" t="s">
        <v>3</v>
      </c>
      <c r="B403" s="106" t="s">
        <v>34</v>
      </c>
      <c r="C403" s="106"/>
      <c r="D403" s="120"/>
      <c r="E403" s="103"/>
      <c r="F403" s="103"/>
    </row>
    <row r="404" spans="1:6" ht="30" x14ac:dyDescent="0.25">
      <c r="A404" s="25" t="s">
        <v>30</v>
      </c>
      <c r="B404" s="122" t="s">
        <v>34</v>
      </c>
      <c r="C404" s="106"/>
      <c r="D404" s="120" t="s">
        <v>396</v>
      </c>
      <c r="E404" s="103"/>
      <c r="F404" s="103"/>
    </row>
    <row r="405" spans="1:6" ht="45" x14ac:dyDescent="0.25">
      <c r="A405" s="78" t="s">
        <v>271</v>
      </c>
      <c r="B405" s="122">
        <v>2</v>
      </c>
      <c r="C405" s="107"/>
      <c r="D405" s="92">
        <v>1</v>
      </c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 t="e">
        <f>D406/(COUNT(B403:C404)*2)</f>
        <v>#DIV/0!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7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0.875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46" t="s">
        <v>170</v>
      </c>
      <c r="B412" s="247"/>
      <c r="C412" s="247"/>
      <c r="D412" s="247"/>
      <c r="E412" s="247"/>
      <c r="F412" s="248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6">
        <v>2</v>
      </c>
      <c r="C414" s="106"/>
      <c r="D414" s="120"/>
      <c r="E414" s="103"/>
      <c r="F414" s="103"/>
    </row>
    <row r="415" spans="1:6" x14ac:dyDescent="0.25">
      <c r="A415" s="25" t="s">
        <v>230</v>
      </c>
      <c r="B415" s="122">
        <v>2</v>
      </c>
      <c r="C415" s="106"/>
      <c r="D415" s="109"/>
      <c r="E415" s="103"/>
      <c r="F415" s="103"/>
    </row>
    <row r="416" spans="1:6" x14ac:dyDescent="0.25">
      <c r="A416" s="25" t="s">
        <v>81</v>
      </c>
      <c r="B416" s="122">
        <v>2</v>
      </c>
      <c r="C416" s="101"/>
      <c r="D416" s="115"/>
      <c r="E416" s="125"/>
      <c r="F416" s="103"/>
    </row>
    <row r="417" spans="1:7" x14ac:dyDescent="0.25">
      <c r="A417" s="25" t="s">
        <v>16</v>
      </c>
      <c r="B417" s="122">
        <v>2</v>
      </c>
      <c r="C417" s="106"/>
      <c r="D417" s="109"/>
      <c r="E417" s="103"/>
      <c r="F417" s="103"/>
    </row>
    <row r="418" spans="1:7" ht="45" x14ac:dyDescent="0.25">
      <c r="A418" s="78" t="s">
        <v>271</v>
      </c>
      <c r="B418" s="122">
        <v>2</v>
      </c>
      <c r="C418" s="107"/>
      <c r="D418" s="236">
        <v>1</v>
      </c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46" t="s">
        <v>82</v>
      </c>
      <c r="B422" s="247"/>
      <c r="C422" s="247"/>
      <c r="D422" s="247"/>
      <c r="E422" s="247"/>
      <c r="F422" s="248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1" t="s">
        <v>34</v>
      </c>
      <c r="C424" s="101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2</v>
      </c>
      <c r="C426" s="101"/>
      <c r="D426" s="115"/>
      <c r="E426" s="125"/>
      <c r="F426" s="103"/>
    </row>
    <row r="427" spans="1:7" ht="45" x14ac:dyDescent="0.25">
      <c r="A427" s="25" t="s">
        <v>271</v>
      </c>
      <c r="B427" s="123" t="s">
        <v>34</v>
      </c>
      <c r="C427" s="107"/>
      <c r="D427" s="9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2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46" t="s">
        <v>143</v>
      </c>
      <c r="B431" s="247"/>
      <c r="C431" s="247"/>
      <c r="D431" s="247"/>
      <c r="E431" s="247"/>
      <c r="F431" s="248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6">
        <v>2</v>
      </c>
      <c r="C433" s="106"/>
      <c r="D433" s="120"/>
      <c r="E433" s="103"/>
      <c r="F433" s="103"/>
    </row>
    <row r="434" spans="1:14" ht="36" x14ac:dyDescent="0.35">
      <c r="A434" s="56" t="s">
        <v>258</v>
      </c>
      <c r="B434" s="122">
        <v>1</v>
      </c>
      <c r="C434" s="161" t="str">
        <f>IF(B434=0, -5, "0")</f>
        <v>0</v>
      </c>
      <c r="D434" s="120" t="s">
        <v>393</v>
      </c>
      <c r="E434" s="103"/>
      <c r="F434" s="103"/>
    </row>
    <row r="435" spans="1:14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03"/>
      <c r="F435" s="103"/>
    </row>
    <row r="436" spans="1:14" x14ac:dyDescent="0.25">
      <c r="A436" s="16" t="s">
        <v>169</v>
      </c>
      <c r="B436" s="122">
        <v>2</v>
      </c>
      <c r="C436" s="106"/>
      <c r="D436" s="120"/>
      <c r="E436" s="103"/>
      <c r="F436" s="103"/>
    </row>
    <row r="437" spans="1:14" x14ac:dyDescent="0.25">
      <c r="A437" s="17" t="s">
        <v>259</v>
      </c>
      <c r="B437" s="122">
        <v>2</v>
      </c>
      <c r="C437" s="106"/>
      <c r="D437" s="99"/>
      <c r="E437" s="120"/>
      <c r="F437" s="103"/>
    </row>
    <row r="438" spans="1:14" ht="30" x14ac:dyDescent="0.25">
      <c r="A438" s="17" t="s">
        <v>49</v>
      </c>
      <c r="B438" s="122">
        <v>2</v>
      </c>
      <c r="C438" s="106"/>
      <c r="D438" s="120"/>
      <c r="E438" s="103"/>
      <c r="F438" s="103"/>
    </row>
    <row r="439" spans="1:14" x14ac:dyDescent="0.25">
      <c r="A439" s="17" t="s">
        <v>243</v>
      </c>
      <c r="B439" s="122" t="s">
        <v>34</v>
      </c>
      <c r="C439" s="106"/>
      <c r="D439" s="120"/>
      <c r="E439" s="103"/>
      <c r="F439" s="103"/>
    </row>
    <row r="440" spans="1:14" x14ac:dyDescent="0.25">
      <c r="A440" s="20" t="s">
        <v>114</v>
      </c>
      <c r="B440" s="122">
        <v>2</v>
      </c>
      <c r="C440" s="106"/>
      <c r="D440" s="120"/>
      <c r="E440" s="103"/>
      <c r="F440" s="103"/>
    </row>
    <row r="441" spans="1:14" x14ac:dyDescent="0.25">
      <c r="A441" s="17" t="s">
        <v>83</v>
      </c>
      <c r="B441" s="122">
        <v>2</v>
      </c>
      <c r="C441" s="106"/>
      <c r="D441" s="120"/>
      <c r="E441" s="103"/>
      <c r="F441" s="103"/>
    </row>
    <row r="442" spans="1:14" ht="30" x14ac:dyDescent="0.25">
      <c r="A442" s="16" t="s">
        <v>242</v>
      </c>
      <c r="B442" s="122" t="s">
        <v>34</v>
      </c>
      <c r="C442" s="106"/>
      <c r="D442" s="120"/>
      <c r="E442" s="103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122">
        <v>2</v>
      </c>
      <c r="C443" s="106"/>
      <c r="D443" s="120"/>
      <c r="E443" s="103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x14ac:dyDescent="0.25">
      <c r="A444" s="145" t="s">
        <v>342</v>
      </c>
      <c r="B444" s="122" t="s">
        <v>34</v>
      </c>
      <c r="C444" s="122"/>
      <c r="D444" s="120" t="s">
        <v>394</v>
      </c>
      <c r="E444" s="103"/>
      <c r="F444" s="103"/>
    </row>
    <row r="445" spans="1:14" x14ac:dyDescent="0.25">
      <c r="A445" s="70" t="s">
        <v>375</v>
      </c>
      <c r="B445" s="122" t="s">
        <v>34</v>
      </c>
      <c r="C445" s="103"/>
      <c r="D445" s="103"/>
      <c r="E445" s="103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122">
        <v>2</v>
      </c>
      <c r="C446" s="129"/>
      <c r="D446" s="127"/>
      <c r="E446" s="128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122" t="s">
        <v>34</v>
      </c>
      <c r="C447" s="107"/>
      <c r="D447" s="127"/>
      <c r="E447" s="103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122">
        <v>2</v>
      </c>
      <c r="C448" s="107"/>
      <c r="D448" s="130">
        <v>1</v>
      </c>
      <c r="E448" s="72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19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0.95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46" t="s">
        <v>144</v>
      </c>
      <c r="B452" s="247"/>
      <c r="C452" s="247"/>
      <c r="D452" s="247"/>
      <c r="E452" s="247"/>
      <c r="F452" s="248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106">
        <v>1</v>
      </c>
      <c r="C454" s="106"/>
      <c r="D454" s="120" t="s">
        <v>395</v>
      </c>
      <c r="E454" s="103"/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122">
        <v>2</v>
      </c>
      <c r="C455" s="106"/>
      <c r="D455" s="120"/>
      <c r="E455" s="103"/>
      <c r="F455" s="103"/>
    </row>
    <row r="456" spans="1:14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03"/>
      <c r="F456" s="103"/>
    </row>
    <row r="457" spans="1:14" ht="45" x14ac:dyDescent="0.3">
      <c r="A457" s="83" t="s">
        <v>271</v>
      </c>
      <c r="B457" s="122" t="s">
        <v>34</v>
      </c>
      <c r="C457" s="106"/>
      <c r="D457" s="92"/>
      <c r="E457" s="72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5</v>
      </c>
    </row>
    <row r="459" spans="1:14" x14ac:dyDescent="0.25">
      <c r="A459" s="199" t="s">
        <v>37</v>
      </c>
      <c r="B459" s="221"/>
      <c r="C459" s="222"/>
      <c r="D459" s="223">
        <f>D458/(COUNT(B454:C456)*2)</f>
        <v>0.83333333333333337</v>
      </c>
    </row>
    <row r="461" spans="1:14" x14ac:dyDescent="0.25">
      <c r="A461" s="212" t="s">
        <v>267</v>
      </c>
      <c r="B461" s="213"/>
      <c r="C461" s="213"/>
      <c r="D461" s="214">
        <f>AVERAGE(D36,D92,D145,D185,D241,D275,D303,D356,D386,D405,D418,D427,D448,D457)</f>
        <v>0.8928571428571429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142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0.89873417721518989</v>
      </c>
    </row>
  </sheetData>
  <sheetProtection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3" max="6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35" zoomScale="87" zoomScaleSheetLayoutView="87" workbookViewId="0">
      <selection activeCell="D143" sqref="D143:D144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0"/>
      <c r="E1" s="270"/>
      <c r="F1" s="270"/>
      <c r="G1" s="270"/>
      <c r="H1" s="270"/>
      <c r="I1" s="270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64" t="s">
        <v>52</v>
      </c>
      <c r="B6" s="264"/>
      <c r="C6" s="264"/>
      <c r="D6" s="264"/>
      <c r="E6" s="264"/>
      <c r="F6" s="264"/>
      <c r="G6" s="85"/>
      <c r="H6" s="85"/>
      <c r="I6" s="85"/>
    </row>
    <row r="7" spans="1:9" s="29" customFormat="1" ht="21.75" customHeight="1" x14ac:dyDescent="0.45">
      <c r="A7" s="264" t="str">
        <f>'A1 Exploitation'!A8:F8</f>
        <v>KELIBIA</v>
      </c>
      <c r="B7" s="264"/>
      <c r="C7" s="264"/>
      <c r="D7" s="264"/>
      <c r="E7" s="264"/>
      <c r="F7" s="264"/>
      <c r="G7" s="85"/>
      <c r="H7" s="85"/>
      <c r="I7" s="85"/>
    </row>
    <row r="8" spans="1:9" s="29" customFormat="1" ht="24" x14ac:dyDescent="0.45">
      <c r="A8" s="192" t="s">
        <v>44</v>
      </c>
      <c r="B8" s="271" t="str">
        <f>'A1 Exploitation'!B9:F9</f>
        <v>Dr Hend KAMOUN</v>
      </c>
      <c r="C8" s="271"/>
      <c r="D8" s="271"/>
      <c r="E8" s="271"/>
      <c r="F8" s="272"/>
      <c r="G8" s="85"/>
      <c r="H8" s="85"/>
      <c r="I8" s="85"/>
    </row>
    <row r="9" spans="1:9" s="29" customFormat="1" ht="24" x14ac:dyDescent="0.45">
      <c r="A9" s="193" t="s">
        <v>46</v>
      </c>
      <c r="B9" s="273" t="str">
        <f>'A1 Exploitation'!B10:F10</f>
        <v>Directeur magasin et chef rayons</v>
      </c>
      <c r="C9" s="273"/>
      <c r="D9" s="273"/>
      <c r="E9" s="273"/>
      <c r="F9" s="273"/>
      <c r="G9" s="85"/>
      <c r="H9" s="85"/>
      <c r="I9" s="85"/>
    </row>
    <row r="10" spans="1:9" s="29" customFormat="1" ht="24" x14ac:dyDescent="0.45">
      <c r="A10" s="192" t="s">
        <v>45</v>
      </c>
      <c r="B10" s="269">
        <f>'A1 Exploitation'!B11:F11</f>
        <v>43069</v>
      </c>
      <c r="C10" s="269"/>
      <c r="D10" s="269"/>
      <c r="E10" s="269"/>
      <c r="F10" s="269"/>
      <c r="G10" s="85"/>
      <c r="H10" s="85"/>
      <c r="I10" s="85"/>
    </row>
    <row r="11" spans="1:9" s="29" customFormat="1" ht="24" x14ac:dyDescent="0.45">
      <c r="A11" s="192" t="s">
        <v>318</v>
      </c>
      <c r="B11" s="274">
        <f>D183</f>
        <v>0.86764705882352944</v>
      </c>
      <c r="C11" s="274"/>
      <c r="D11" s="274"/>
      <c r="E11" s="274"/>
      <c r="F11" s="274"/>
      <c r="G11" s="85"/>
      <c r="H11" s="85"/>
      <c r="I11" s="85"/>
    </row>
    <row r="12" spans="1:9" s="29" customFormat="1" ht="22.5" x14ac:dyDescent="0.45">
      <c r="A12" s="28"/>
      <c r="D12" s="254"/>
      <c r="E12" s="254"/>
      <c r="F12" s="254"/>
      <c r="G12" s="254"/>
      <c r="H12" s="254"/>
      <c r="I12" s="31"/>
    </row>
    <row r="13" spans="1:9" s="29" customFormat="1" ht="11.25" customHeight="1" x14ac:dyDescent="0.3">
      <c r="A13" s="255" t="s">
        <v>32</v>
      </c>
      <c r="B13" s="256" t="s">
        <v>33</v>
      </c>
      <c r="C13" s="256"/>
      <c r="D13" s="256" t="s">
        <v>48</v>
      </c>
      <c r="E13" s="257" t="s">
        <v>201</v>
      </c>
      <c r="F13" s="256" t="s">
        <v>202</v>
      </c>
    </row>
    <row r="14" spans="1:9" s="29" customFormat="1" ht="12.75" customHeight="1" x14ac:dyDescent="0.3">
      <c r="A14" s="255"/>
      <c r="B14" s="55" t="s">
        <v>36</v>
      </c>
      <c r="C14" s="55" t="s">
        <v>35</v>
      </c>
      <c r="D14" s="256"/>
      <c r="E14" s="257"/>
      <c r="F14" s="256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68" t="s">
        <v>0</v>
      </c>
      <c r="B16" s="268"/>
      <c r="C16" s="268"/>
      <c r="D16" s="268"/>
      <c r="E16" s="268"/>
      <c r="F16" s="268"/>
    </row>
    <row r="17" spans="1:6" ht="30.75" x14ac:dyDescent="0.3">
      <c r="A17" s="32" t="s">
        <v>296</v>
      </c>
      <c r="B17" s="164">
        <v>0</v>
      </c>
      <c r="C17" s="164"/>
      <c r="D17" s="120" t="s">
        <v>402</v>
      </c>
      <c r="E17" s="164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8</v>
      </c>
    </row>
    <row r="23" spans="1:6" x14ac:dyDescent="0.3">
      <c r="A23" s="194" t="s">
        <v>319</v>
      </c>
      <c r="B23" s="195"/>
      <c r="C23" s="196"/>
      <c r="D23" s="198">
        <f>D22/(COUNT(B17:C21)*2)</f>
        <v>0.8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68" t="s">
        <v>4</v>
      </c>
      <c r="B25" s="268"/>
      <c r="C25" s="268"/>
      <c r="D25" s="268"/>
      <c r="E25" s="268"/>
      <c r="F25" s="268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 t="s">
        <v>34</v>
      </c>
      <c r="C27" s="164"/>
      <c r="D27" s="165"/>
      <c r="E27" s="164"/>
      <c r="F27" s="164"/>
    </row>
    <row r="28" spans="1:6" x14ac:dyDescent="0.3">
      <c r="A28" s="32" t="s">
        <v>305</v>
      </c>
      <c r="B28" s="164" t="s">
        <v>34</v>
      </c>
      <c r="C28" s="164"/>
      <c r="D28" s="165"/>
      <c r="E28" s="164"/>
      <c r="F28" s="164"/>
    </row>
    <row r="29" spans="1:6" x14ac:dyDescent="0.3">
      <c r="A29" s="32" t="s">
        <v>312</v>
      </c>
      <c r="B29" s="164" t="s">
        <v>34</v>
      </c>
      <c r="C29" s="164"/>
      <c r="D29" s="168"/>
      <c r="E29" s="164"/>
      <c r="F29" s="164"/>
    </row>
    <row r="30" spans="1:6" x14ac:dyDescent="0.3">
      <c r="A30" s="32" t="s">
        <v>86</v>
      </c>
      <c r="B30" s="164" t="s">
        <v>34</v>
      </c>
      <c r="C30" s="164"/>
      <c r="D30" s="168"/>
      <c r="E30" s="164"/>
      <c r="F30" s="164"/>
    </row>
    <row r="31" spans="1:6" x14ac:dyDescent="0.3">
      <c r="A31" s="32" t="s">
        <v>317</v>
      </c>
      <c r="B31" s="164" t="s">
        <v>34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 t="e">
        <f>D32/(COUNT(B26:C31)*2)</f>
        <v>#DIV/0!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68" t="s">
        <v>231</v>
      </c>
      <c r="B35" s="268"/>
      <c r="C35" s="268"/>
      <c r="D35" s="268"/>
      <c r="E35" s="268"/>
      <c r="F35" s="268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68" t="s">
        <v>21</v>
      </c>
      <c r="B44" s="268"/>
      <c r="C44" s="268"/>
      <c r="D44" s="268"/>
      <c r="E44" s="268"/>
      <c r="F44" s="268"/>
    </row>
    <row r="45" spans="1:6" x14ac:dyDescent="0.3">
      <c r="A45" s="32" t="s">
        <v>297</v>
      </c>
      <c r="B45" s="164">
        <v>1</v>
      </c>
      <c r="C45" s="164"/>
      <c r="D45" s="165" t="s">
        <v>401</v>
      </c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>
        <v>2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11</v>
      </c>
    </row>
    <row r="52" spans="1:6" x14ac:dyDescent="0.3">
      <c r="A52" s="194" t="s">
        <v>319</v>
      </c>
      <c r="B52" s="195"/>
      <c r="C52" s="196"/>
      <c r="D52" s="198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68" t="s">
        <v>8</v>
      </c>
      <c r="B54" s="268"/>
      <c r="C54" s="268"/>
      <c r="D54" s="268"/>
      <c r="E54" s="268"/>
      <c r="F54" s="268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5"/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165"/>
      <c r="E57" s="165"/>
      <c r="F57" s="164"/>
    </row>
    <row r="58" spans="1:6" ht="33" x14ac:dyDescent="0.3">
      <c r="A58" s="42" t="s">
        <v>96</v>
      </c>
      <c r="B58" s="164">
        <v>1</v>
      </c>
      <c r="C58" s="164"/>
      <c r="D58" s="165" t="s">
        <v>400</v>
      </c>
      <c r="E58" s="164"/>
      <c r="F58" s="164"/>
    </row>
    <row r="59" spans="1:6" ht="36" x14ac:dyDescent="0.35">
      <c r="A59" s="56" t="s">
        <v>234</v>
      </c>
      <c r="B59" s="164">
        <v>2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13</v>
      </c>
    </row>
    <row r="63" spans="1:6" x14ac:dyDescent="0.3">
      <c r="A63" s="194" t="s">
        <v>319</v>
      </c>
      <c r="B63" s="195"/>
      <c r="C63" s="196"/>
      <c r="D63" s="198">
        <f>D62/(COUNT(B55:C61)*2)</f>
        <v>0.9285714285714286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68" t="s">
        <v>136</v>
      </c>
      <c r="B65" s="268"/>
      <c r="C65" s="268"/>
      <c r="D65" s="268"/>
      <c r="E65" s="268"/>
      <c r="F65" s="268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68" t="s">
        <v>223</v>
      </c>
      <c r="B86" s="268"/>
      <c r="C86" s="268"/>
      <c r="D86" s="268"/>
      <c r="E86" s="268"/>
      <c r="F86" s="268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68" t="s">
        <v>224</v>
      </c>
      <c r="B105" s="268"/>
      <c r="C105" s="268"/>
      <c r="D105" s="268"/>
      <c r="E105" s="268"/>
      <c r="F105" s="268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65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ht="21" customHeight="1" x14ac:dyDescent="0.3">
      <c r="A112" s="40" t="s">
        <v>172</v>
      </c>
      <c r="B112" s="180" t="s">
        <v>34</v>
      </c>
      <c r="C112" s="164"/>
      <c r="D112" s="183" t="s">
        <v>379</v>
      </c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68" t="s">
        <v>196</v>
      </c>
      <c r="B120" s="268"/>
      <c r="C120" s="268"/>
      <c r="D120" s="268"/>
      <c r="E120" s="268"/>
      <c r="F120" s="268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68" t="s">
        <v>228</v>
      </c>
      <c r="B136" s="268"/>
      <c r="C136" s="268"/>
      <c r="D136" s="268"/>
      <c r="E136" s="268"/>
      <c r="F136" s="268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20" t="s">
        <v>398</v>
      </c>
      <c r="E143" s="164"/>
      <c r="F143" s="164"/>
    </row>
    <row r="144" spans="1:6" ht="30.75" x14ac:dyDescent="0.3">
      <c r="A144" s="147" t="s">
        <v>171</v>
      </c>
      <c r="B144" s="164">
        <v>0</v>
      </c>
      <c r="C144" s="164"/>
      <c r="D144" s="120" t="s">
        <v>397</v>
      </c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10</v>
      </c>
    </row>
    <row r="146" spans="1:6" x14ac:dyDescent="0.3">
      <c r="A146" s="194" t="s">
        <v>319</v>
      </c>
      <c r="B146" s="195"/>
      <c r="C146" s="196"/>
      <c r="D146" s="198">
        <f>D145/(COUNT(B137:C144)*2)</f>
        <v>0.7142857142857143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68" t="s">
        <v>80</v>
      </c>
      <c r="B148" s="268"/>
      <c r="C148" s="268"/>
      <c r="D148" s="268"/>
      <c r="E148" s="268"/>
      <c r="F148" s="268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 t="s">
        <v>34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 t="s">
        <v>34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2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68" t="s">
        <v>17</v>
      </c>
      <c r="B156" s="268"/>
      <c r="C156" s="268"/>
      <c r="D156" s="268"/>
      <c r="E156" s="268"/>
      <c r="F156" s="268"/>
    </row>
    <row r="157" spans="1:6" x14ac:dyDescent="0.3">
      <c r="A157" s="39" t="s">
        <v>191</v>
      </c>
      <c r="B157" s="164">
        <v>2</v>
      </c>
      <c r="C157" s="164"/>
      <c r="D157" s="165"/>
      <c r="E157" s="164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8</v>
      </c>
    </row>
    <row r="162" spans="1:6" x14ac:dyDescent="0.3">
      <c r="A162" s="194" t="s">
        <v>319</v>
      </c>
      <c r="B162" s="195"/>
      <c r="C162" s="196"/>
      <c r="D162" s="198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68" t="s">
        <v>82</v>
      </c>
      <c r="B164" s="268"/>
      <c r="C164" s="268"/>
      <c r="D164" s="268"/>
      <c r="E164" s="268"/>
      <c r="F164" s="268"/>
    </row>
    <row r="165" spans="1:6" x14ac:dyDescent="0.3">
      <c r="A165" s="58" t="s">
        <v>337</v>
      </c>
      <c r="B165" s="164" t="s">
        <v>34</v>
      </c>
      <c r="C165" s="164"/>
      <c r="D165" s="165"/>
      <c r="E165" s="165"/>
      <c r="F165" s="164"/>
    </row>
    <row r="166" spans="1:6" x14ac:dyDescent="0.3">
      <c r="A166" s="66" t="s">
        <v>232</v>
      </c>
      <c r="B166" s="164" t="s">
        <v>34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 t="s">
        <v>34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4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68" t="s">
        <v>227</v>
      </c>
      <c r="B173" s="268"/>
      <c r="C173" s="268"/>
      <c r="D173" s="268"/>
      <c r="E173" s="268"/>
      <c r="F173" s="268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ht="33" x14ac:dyDescent="0.3">
      <c r="A176" s="39" t="s">
        <v>333</v>
      </c>
      <c r="B176" s="164">
        <v>1</v>
      </c>
      <c r="C176" s="164"/>
      <c r="D176" s="165" t="s">
        <v>399</v>
      </c>
      <c r="E176" s="164"/>
      <c r="F176" s="164"/>
    </row>
    <row r="177" spans="1:6" x14ac:dyDescent="0.3">
      <c r="A177" s="67" t="s">
        <v>200</v>
      </c>
      <c r="B177" s="164" t="s">
        <v>34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3</v>
      </c>
    </row>
    <row r="179" spans="1:6" x14ac:dyDescent="0.3">
      <c r="A179" s="194" t="s">
        <v>319</v>
      </c>
      <c r="B179" s="195"/>
      <c r="C179" s="196"/>
      <c r="D179" s="198">
        <f>D178/(COUNT(B174:C177)*2)</f>
        <v>0.75</v>
      </c>
    </row>
    <row r="181" spans="1:6" ht="18" x14ac:dyDescent="0.35">
      <c r="A181" s="81" t="s">
        <v>383</v>
      </c>
      <c r="B181" s="80"/>
      <c r="C181" s="80"/>
      <c r="D181" s="163">
        <v>0.6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59</v>
      </c>
    </row>
    <row r="183" spans="1:6" ht="18" x14ac:dyDescent="0.35">
      <c r="A183" s="81" t="s">
        <v>349</v>
      </c>
      <c r="B183" s="81"/>
      <c r="C183" s="81"/>
      <c r="D183" s="237">
        <f>D182/(COUNT(B174:C177,B165:C169,B157:C160,B149:C152,B137:C144,B55:C61,B45:C50,B26:C31,B17:C21,B106:C116,#REF!,B121:C131,B87:C100,B66:C82,B36:C40)*2)</f>
        <v>0.86764705882352944</v>
      </c>
    </row>
  </sheetData>
  <sheetProtection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7:B21 B137:B144 B36:B40 B45:B50 B55:B61 B174:B177 B87:B100 B106:B116 B121:B131 B66:B82 B149:B152 B157:B160 B165:B169 B26:B31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41" zoomScale="89" zoomScaleNormal="71" zoomScaleSheetLayoutView="89" workbookViewId="0">
      <selection activeCell="B457" sqref="B457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2"/>
      <c r="E1" s="262"/>
      <c r="F1" s="262"/>
      <c r="G1" s="262"/>
      <c r="H1" s="262"/>
      <c r="I1" s="262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63" t="s">
        <v>190</v>
      </c>
      <c r="B7" s="263"/>
      <c r="C7" s="263"/>
      <c r="D7" s="263"/>
      <c r="E7" s="263"/>
      <c r="F7" s="263"/>
      <c r="G7" s="230"/>
      <c r="H7" s="230"/>
      <c r="I7" s="230"/>
    </row>
    <row r="8" spans="1:9" ht="29.25" x14ac:dyDescent="0.45">
      <c r="A8" s="264" t="str">
        <f>'Page de garde'!D18</f>
        <v>KELIBIA</v>
      </c>
      <c r="B8" s="264"/>
      <c r="C8" s="264"/>
      <c r="D8" s="264"/>
      <c r="E8" s="264"/>
      <c r="F8" s="264"/>
      <c r="G8" s="231"/>
      <c r="H8" s="231"/>
      <c r="I8" s="230"/>
    </row>
    <row r="9" spans="1:9" ht="24" x14ac:dyDescent="0.45">
      <c r="A9" s="192" t="s">
        <v>44</v>
      </c>
      <c r="B9" s="265"/>
      <c r="C9" s="265"/>
      <c r="D9" s="265"/>
      <c r="E9" s="265"/>
      <c r="F9" s="266"/>
      <c r="G9" s="231"/>
      <c r="H9" s="231"/>
      <c r="I9" s="230"/>
    </row>
    <row r="10" spans="1:9" ht="24" x14ac:dyDescent="0.45">
      <c r="A10" s="193" t="s">
        <v>46</v>
      </c>
      <c r="B10" s="267"/>
      <c r="C10" s="267"/>
      <c r="D10" s="267"/>
      <c r="E10" s="267"/>
      <c r="F10" s="267"/>
      <c r="G10" s="231"/>
      <c r="H10" s="231"/>
      <c r="I10" s="230"/>
    </row>
    <row r="11" spans="1:9" ht="24" x14ac:dyDescent="0.45">
      <c r="A11" s="192" t="s">
        <v>45</v>
      </c>
      <c r="B11" s="261"/>
      <c r="C11" s="261"/>
      <c r="D11" s="261"/>
      <c r="E11" s="261"/>
      <c r="F11" s="261"/>
      <c r="G11" s="231"/>
      <c r="H11" s="231"/>
      <c r="I11" s="230"/>
    </row>
    <row r="12" spans="1:9" ht="24" x14ac:dyDescent="0.45">
      <c r="A12" s="192" t="s">
        <v>260</v>
      </c>
      <c r="B12" s="253">
        <f>D463</f>
        <v>0.89375000000000004</v>
      </c>
      <c r="C12" s="253"/>
      <c r="D12" s="253"/>
      <c r="E12" s="253"/>
      <c r="F12" s="253"/>
      <c r="G12" s="231"/>
      <c r="H12" s="231"/>
      <c r="I12" s="230"/>
    </row>
    <row r="13" spans="1:9" ht="22.5" x14ac:dyDescent="0.45">
      <c r="A13" s="28"/>
      <c r="B13" s="29"/>
      <c r="C13" s="29"/>
      <c r="D13" s="254"/>
      <c r="E13" s="254"/>
      <c r="F13" s="254"/>
      <c r="G13" s="254"/>
      <c r="H13" s="254"/>
      <c r="I13" s="3"/>
    </row>
    <row r="14" spans="1:9" ht="16.5" x14ac:dyDescent="0.3">
      <c r="A14" s="255" t="s">
        <v>32</v>
      </c>
      <c r="B14" s="256" t="s">
        <v>33</v>
      </c>
      <c r="C14" s="256"/>
      <c r="D14" s="256" t="s">
        <v>48</v>
      </c>
      <c r="E14" s="257" t="s">
        <v>331</v>
      </c>
      <c r="F14" s="256" t="s">
        <v>202</v>
      </c>
      <c r="G14" s="29"/>
      <c r="H14" s="29"/>
    </row>
    <row r="15" spans="1:9" ht="16.5" x14ac:dyDescent="0.3">
      <c r="A15" s="255"/>
      <c r="B15" s="55" t="s">
        <v>36</v>
      </c>
      <c r="C15" s="55" t="s">
        <v>35</v>
      </c>
      <c r="D15" s="256"/>
      <c r="E15" s="257"/>
      <c r="F15" s="256"/>
      <c r="G15" s="29"/>
      <c r="H15" s="29"/>
    </row>
    <row r="16" spans="1:9" ht="18" x14ac:dyDescent="0.35">
      <c r="A16" s="258" t="s">
        <v>0</v>
      </c>
      <c r="B16" s="258"/>
      <c r="C16" s="258"/>
      <c r="D16" s="258"/>
      <c r="E16" s="258"/>
      <c r="F16" s="258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59" t="s">
        <v>1</v>
      </c>
      <c r="B18" s="260"/>
      <c r="C18" s="260"/>
      <c r="D18" s="260"/>
      <c r="E18" s="260"/>
      <c r="F18" s="260"/>
    </row>
    <row r="19" spans="1:8" x14ac:dyDescent="0.25">
      <c r="A19" s="121" t="s">
        <v>10</v>
      </c>
      <c r="B19" s="122">
        <v>2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2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2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8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49" t="s">
        <v>18</v>
      </c>
      <c r="B26" s="250"/>
      <c r="C26" s="250"/>
      <c r="D26" s="250"/>
      <c r="E26" s="250"/>
      <c r="F26" s="250"/>
    </row>
    <row r="27" spans="1:8" x14ac:dyDescent="0.25">
      <c r="A27" s="17" t="s">
        <v>2</v>
      </c>
      <c r="B27" s="122">
        <v>2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2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2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2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1</v>
      </c>
      <c r="C32" s="122"/>
      <c r="D32" s="109" t="s">
        <v>403</v>
      </c>
      <c r="E32" s="103"/>
      <c r="F32" s="103"/>
      <c r="G32" s="124"/>
    </row>
    <row r="33" spans="1:7" ht="36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2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2</v>
      </c>
      <c r="C36" s="107"/>
      <c r="D36" s="92">
        <v>1</v>
      </c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17</v>
      </c>
    </row>
    <row r="38" spans="1:7" x14ac:dyDescent="0.25">
      <c r="A38" s="199" t="s">
        <v>37</v>
      </c>
      <c r="B38" s="200"/>
      <c r="C38" s="201"/>
      <c r="D38" s="202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25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0.96153846153846156</v>
      </c>
    </row>
    <row r="42" spans="1:7" x14ac:dyDescent="0.25">
      <c r="A42" s="8"/>
      <c r="B42" s="5"/>
      <c r="C42" s="6"/>
      <c r="D42" s="5"/>
    </row>
    <row r="43" spans="1:7" ht="18" x14ac:dyDescent="0.35">
      <c r="A43" s="258" t="s">
        <v>131</v>
      </c>
      <c r="B43" s="258"/>
      <c r="C43" s="258"/>
      <c r="D43" s="258"/>
      <c r="E43" s="258"/>
      <c r="F43" s="258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1" t="s">
        <v>63</v>
      </c>
      <c r="B45" s="252"/>
      <c r="C45" s="252"/>
      <c r="D45" s="252"/>
      <c r="E45" s="252"/>
      <c r="F45" s="252"/>
    </row>
    <row r="46" spans="1:7" x14ac:dyDescent="0.25">
      <c r="A46" s="26" t="s">
        <v>103</v>
      </c>
      <c r="B46" s="122" t="s">
        <v>34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 t="s">
        <v>34</v>
      </c>
      <c r="C47" s="122"/>
      <c r="D47" s="109"/>
      <c r="E47" s="103"/>
      <c r="F47" s="103"/>
    </row>
    <row r="48" spans="1:7" x14ac:dyDescent="0.25">
      <c r="A48" s="26" t="s">
        <v>281</v>
      </c>
      <c r="B48" s="122" t="s">
        <v>34</v>
      </c>
      <c r="C48" s="123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122"/>
      <c r="D49" s="109"/>
      <c r="E49" s="103"/>
      <c r="F49" s="103"/>
    </row>
    <row r="50" spans="1:6" x14ac:dyDescent="0.25">
      <c r="A50" s="34" t="s">
        <v>134</v>
      </c>
      <c r="B50" s="122" t="s">
        <v>34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49" t="s">
        <v>65</v>
      </c>
      <c r="B57" s="250"/>
      <c r="C57" s="250"/>
      <c r="D57" s="250"/>
      <c r="E57" s="250"/>
      <c r="F57" s="250"/>
    </row>
    <row r="58" spans="1:6" x14ac:dyDescent="0.25">
      <c r="A58" s="121" t="s">
        <v>294</v>
      </c>
      <c r="B58" s="122" t="s">
        <v>34</v>
      </c>
      <c r="C58" s="122"/>
      <c r="D58" s="120"/>
      <c r="E58" s="103"/>
      <c r="F58" s="103"/>
    </row>
    <row r="59" spans="1:6" x14ac:dyDescent="0.25">
      <c r="A59" s="121" t="s">
        <v>193</v>
      </c>
      <c r="B59" s="122" t="s">
        <v>34</v>
      </c>
      <c r="C59" s="123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22"/>
      <c r="D60" s="99"/>
      <c r="E60" s="103"/>
      <c r="F60" s="103"/>
    </row>
    <row r="61" spans="1:6" x14ac:dyDescent="0.25">
      <c r="A61" s="20" t="s">
        <v>117</v>
      </c>
      <c r="B61" s="122" t="s">
        <v>34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 t="s">
        <v>34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 t="s">
        <v>34</v>
      </c>
      <c r="C65" s="123"/>
      <c r="D65" s="102"/>
      <c r="E65" s="125"/>
      <c r="F65" s="103"/>
    </row>
    <row r="66" spans="1:6" x14ac:dyDescent="0.25">
      <c r="A66" s="121" t="s">
        <v>289</v>
      </c>
      <c r="B66" s="122" t="s">
        <v>34</v>
      </c>
      <c r="C66" s="122"/>
      <c r="D66" s="110"/>
      <c r="E66" s="125"/>
      <c r="F66" s="103"/>
    </row>
    <row r="67" spans="1:6" x14ac:dyDescent="0.25">
      <c r="A67" s="121" t="s">
        <v>177</v>
      </c>
      <c r="B67" s="122" t="s">
        <v>34</v>
      </c>
      <c r="C67" s="122"/>
      <c r="D67" s="110"/>
      <c r="E67" s="103"/>
      <c r="F67" s="103"/>
    </row>
    <row r="68" spans="1:6" x14ac:dyDescent="0.25">
      <c r="A68" s="121" t="s">
        <v>110</v>
      </c>
      <c r="B68" s="122" t="s">
        <v>34</v>
      </c>
      <c r="C68" s="122"/>
      <c r="D68" s="109"/>
      <c r="F68" s="103"/>
    </row>
    <row r="69" spans="1:6" x14ac:dyDescent="0.25">
      <c r="A69" s="121" t="s">
        <v>111</v>
      </c>
      <c r="B69" s="122" t="s">
        <v>34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 t="s">
        <v>34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 t="s">
        <v>34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 t="s">
        <v>34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 t="s">
        <v>34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 t="s">
        <v>34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 t="s">
        <v>34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 t="s">
        <v>34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49" t="s">
        <v>25</v>
      </c>
      <c r="B84" s="250"/>
      <c r="C84" s="250"/>
      <c r="D84" s="250"/>
      <c r="E84" s="250"/>
      <c r="F84" s="250"/>
    </row>
    <row r="85" spans="1:6" x14ac:dyDescent="0.25">
      <c r="A85" s="121" t="s">
        <v>294</v>
      </c>
      <c r="B85" s="122" t="s">
        <v>34</v>
      </c>
      <c r="C85" s="122"/>
      <c r="D85" s="110"/>
      <c r="E85" s="103"/>
      <c r="F85" s="103"/>
    </row>
    <row r="86" spans="1:6" x14ac:dyDescent="0.25">
      <c r="A86" s="17" t="s">
        <v>99</v>
      </c>
      <c r="B86" s="122" t="s">
        <v>34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 t="s">
        <v>34</v>
      </c>
      <c r="C88" s="122"/>
      <c r="D88" s="110"/>
      <c r="E88" s="103"/>
      <c r="F88" s="103"/>
    </row>
    <row r="89" spans="1:6" x14ac:dyDescent="0.25">
      <c r="A89" s="17" t="s">
        <v>55</v>
      </c>
      <c r="B89" s="122" t="s">
        <v>34</v>
      </c>
      <c r="C89" s="122"/>
      <c r="D89" s="111"/>
      <c r="E89" s="103"/>
      <c r="F89" s="103"/>
    </row>
    <row r="90" spans="1:6" x14ac:dyDescent="0.25">
      <c r="A90" s="121" t="s">
        <v>277</v>
      </c>
      <c r="B90" s="122" t="s">
        <v>34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 t="s">
        <v>34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 t="s">
        <v>34</v>
      </c>
      <c r="C92" s="107"/>
      <c r="D92" s="110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46" t="s">
        <v>123</v>
      </c>
      <c r="B99" s="247"/>
      <c r="C99" s="247"/>
      <c r="D99" s="247"/>
      <c r="E99" s="247"/>
      <c r="F99" s="248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1" t="s">
        <v>63</v>
      </c>
      <c r="B101" s="252"/>
      <c r="C101" s="252"/>
      <c r="D101" s="252"/>
      <c r="E101" s="252"/>
      <c r="F101" s="252"/>
    </row>
    <row r="102" spans="1:6" x14ac:dyDescent="0.25">
      <c r="A102" s="19" t="s">
        <v>57</v>
      </c>
      <c r="B102" s="122" t="s">
        <v>34</v>
      </c>
      <c r="C102" s="122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22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23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49" t="s">
        <v>127</v>
      </c>
      <c r="B113" s="250"/>
      <c r="C113" s="250"/>
      <c r="D113" s="250"/>
      <c r="E113" s="250"/>
      <c r="F113" s="250"/>
    </row>
    <row r="114" spans="1:6" x14ac:dyDescent="0.25">
      <c r="A114" s="121" t="s">
        <v>294</v>
      </c>
      <c r="B114" s="122" t="s">
        <v>34</v>
      </c>
      <c r="C114" s="122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22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22"/>
      <c r="D116" s="99"/>
      <c r="E116" s="125"/>
      <c r="F116" s="103"/>
    </row>
    <row r="117" spans="1:6" x14ac:dyDescent="0.25">
      <c r="A117" s="121" t="s">
        <v>279</v>
      </c>
      <c r="B117" s="122" t="s">
        <v>34</v>
      </c>
      <c r="C117" s="122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 t="s">
        <v>34</v>
      </c>
      <c r="C119" s="122"/>
      <c r="D119" s="11"/>
      <c r="E119" s="103"/>
      <c r="F119" s="103"/>
    </row>
    <row r="120" spans="1:6" x14ac:dyDescent="0.25">
      <c r="A120" s="121" t="s">
        <v>275</v>
      </c>
      <c r="B120" s="122" t="s">
        <v>34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 t="s">
        <v>34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2" t="s">
        <v>34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2" t="s">
        <v>34</v>
      </c>
      <c r="C131" s="122"/>
      <c r="D131" s="120"/>
      <c r="E131" s="103"/>
      <c r="F131" s="103"/>
    </row>
    <row r="132" spans="1:6" x14ac:dyDescent="0.25">
      <c r="A132" s="20" t="s">
        <v>233</v>
      </c>
      <c r="B132" s="122" t="s">
        <v>34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49" t="s">
        <v>72</v>
      </c>
      <c r="B137" s="250"/>
      <c r="C137" s="250"/>
      <c r="D137" s="250"/>
      <c r="E137" s="250"/>
      <c r="F137" s="250"/>
    </row>
    <row r="138" spans="1:6" ht="30" x14ac:dyDescent="0.25">
      <c r="A138" s="121" t="s">
        <v>344</v>
      </c>
      <c r="B138" s="122" t="s">
        <v>34</v>
      </c>
      <c r="C138" s="122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120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46" t="s">
        <v>124</v>
      </c>
      <c r="B152" s="247"/>
      <c r="C152" s="247"/>
      <c r="D152" s="247"/>
      <c r="E152" s="247"/>
      <c r="F152" s="248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1" t="s">
        <v>63</v>
      </c>
      <c r="B154" s="252"/>
      <c r="C154" s="252"/>
      <c r="D154" s="252"/>
      <c r="E154" s="252"/>
      <c r="F154" s="252"/>
    </row>
    <row r="155" spans="1:6" x14ac:dyDescent="0.25">
      <c r="A155" s="19" t="s">
        <v>126</v>
      </c>
      <c r="B155" s="122" t="s">
        <v>34</v>
      </c>
      <c r="C155" s="122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22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120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49" t="s">
        <v>128</v>
      </c>
      <c r="B166" s="250"/>
      <c r="C166" s="250"/>
      <c r="D166" s="250"/>
      <c r="E166" s="250"/>
      <c r="F166" s="250"/>
    </row>
    <row r="167" spans="1:6" x14ac:dyDescent="0.25">
      <c r="A167" s="121" t="s">
        <v>294</v>
      </c>
      <c r="B167" s="122" t="s">
        <v>34</v>
      </c>
      <c r="C167" s="122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22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22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22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 t="s">
        <v>34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 t="s">
        <v>34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 t="s">
        <v>34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 t="s">
        <v>34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120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46" t="s">
        <v>157</v>
      </c>
      <c r="B192" s="247"/>
      <c r="C192" s="247"/>
      <c r="D192" s="247"/>
      <c r="E192" s="247"/>
      <c r="F192" s="248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49" t="s">
        <v>150</v>
      </c>
      <c r="B194" s="250"/>
      <c r="C194" s="250"/>
      <c r="D194" s="250"/>
      <c r="E194" s="250"/>
      <c r="F194" s="250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22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22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22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22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22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22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49" t="s">
        <v>75</v>
      </c>
      <c r="B209" s="250"/>
      <c r="C209" s="250"/>
      <c r="D209" s="250"/>
      <c r="E209" s="250"/>
      <c r="F209" s="250"/>
    </row>
    <row r="210" spans="1:7" x14ac:dyDescent="0.25">
      <c r="A210" s="121" t="s">
        <v>294</v>
      </c>
      <c r="B210" s="122" t="s">
        <v>34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 t="s">
        <v>34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 t="s">
        <v>34</v>
      </c>
      <c r="C215" s="122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22"/>
      <c r="D216" s="11"/>
      <c r="E216" s="120"/>
      <c r="F216" s="103"/>
    </row>
    <row r="217" spans="1:7" x14ac:dyDescent="0.25">
      <c r="A217" s="121" t="s">
        <v>275</v>
      </c>
      <c r="B217" s="122" t="s">
        <v>34</v>
      </c>
      <c r="C217" s="122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 t="s">
        <v>34</v>
      </c>
      <c r="C220" s="122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22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49" t="s">
        <v>181</v>
      </c>
      <c r="B232" s="250"/>
      <c r="C232" s="250"/>
      <c r="D232" s="250"/>
      <c r="E232" s="250"/>
      <c r="F232" s="250"/>
    </row>
    <row r="233" spans="1:6" x14ac:dyDescent="0.25">
      <c r="A233" s="121" t="s">
        <v>294</v>
      </c>
      <c r="B233" s="122" t="s">
        <v>34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2" t="s">
        <v>34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2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2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2" t="s">
        <v>34</v>
      </c>
      <c r="C237" s="122"/>
      <c r="D237" s="110"/>
      <c r="E237" s="103"/>
      <c r="F237" s="103"/>
    </row>
    <row r="238" spans="1:6" x14ac:dyDescent="0.25">
      <c r="A238" s="17" t="s">
        <v>55</v>
      </c>
      <c r="B238" s="122" t="s">
        <v>34</v>
      </c>
      <c r="C238" s="122"/>
      <c r="D238" s="111"/>
      <c r="E238" s="103"/>
      <c r="F238" s="103"/>
    </row>
    <row r="239" spans="1:6" x14ac:dyDescent="0.25">
      <c r="A239" s="121" t="s">
        <v>283</v>
      </c>
      <c r="B239" s="122" t="s">
        <v>34</v>
      </c>
      <c r="C239" s="123"/>
      <c r="D239" s="117"/>
      <c r="E239" s="125"/>
      <c r="F239" s="103"/>
    </row>
    <row r="240" spans="1:6" x14ac:dyDescent="0.25">
      <c r="A240" s="121" t="s">
        <v>148</v>
      </c>
      <c r="B240" s="122" t="s">
        <v>34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2" t="s">
        <v>34</v>
      </c>
      <c r="C241" s="107"/>
      <c r="D241" s="109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46" t="s">
        <v>4</v>
      </c>
      <c r="B249" s="247"/>
      <c r="C249" s="247"/>
      <c r="D249" s="247"/>
      <c r="E249" s="247"/>
      <c r="F249" s="248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49" t="s">
        <v>19</v>
      </c>
      <c r="B251" s="250"/>
      <c r="C251" s="250"/>
      <c r="D251" s="250"/>
      <c r="E251" s="250"/>
      <c r="F251" s="250"/>
    </row>
    <row r="252" spans="1:6" x14ac:dyDescent="0.25">
      <c r="A252" s="25" t="s">
        <v>62</v>
      </c>
      <c r="B252" s="122" t="s">
        <v>34</v>
      </c>
      <c r="C252" s="122"/>
      <c r="D252" s="120"/>
      <c r="E252" s="103"/>
      <c r="F252" s="103"/>
    </row>
    <row r="253" spans="1:6" x14ac:dyDescent="0.25">
      <c r="A253" s="18" t="s">
        <v>6</v>
      </c>
      <c r="B253" s="122" t="s">
        <v>34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 t="s">
        <v>34</v>
      </c>
      <c r="C254" s="122"/>
      <c r="D254" s="120"/>
      <c r="E254" s="103"/>
      <c r="F254" s="103"/>
    </row>
    <row r="255" spans="1:6" x14ac:dyDescent="0.25">
      <c r="A255" s="25" t="s">
        <v>20</v>
      </c>
      <c r="B255" s="122" t="s">
        <v>34</v>
      </c>
      <c r="C255" s="122"/>
      <c r="D255" s="104"/>
      <c r="E255" s="103"/>
      <c r="F255" s="103"/>
    </row>
    <row r="256" spans="1:6" x14ac:dyDescent="0.25">
      <c r="A256" s="18" t="s">
        <v>39</v>
      </c>
      <c r="B256" s="122" t="s">
        <v>34</v>
      </c>
      <c r="C256" s="122"/>
      <c r="D256" s="120"/>
      <c r="E256" s="103"/>
      <c r="F256" s="103"/>
    </row>
    <row r="257" spans="1:7" x14ac:dyDescent="0.25">
      <c r="A257" s="25" t="s">
        <v>50</v>
      </c>
      <c r="B257" s="122" t="s">
        <v>34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 t="s">
        <v>34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49" t="s">
        <v>116</v>
      </c>
      <c r="B263" s="250"/>
      <c r="C263" s="250"/>
      <c r="D263" s="250"/>
      <c r="E263" s="250"/>
      <c r="F263" s="250"/>
    </row>
    <row r="264" spans="1:7" x14ac:dyDescent="0.25">
      <c r="A264" s="121" t="s">
        <v>284</v>
      </c>
      <c r="B264" s="122" t="s">
        <v>34</v>
      </c>
      <c r="C264" s="123"/>
      <c r="D264" s="102"/>
      <c r="E264" s="125"/>
      <c r="F264" s="125"/>
    </row>
    <row r="265" spans="1:7" x14ac:dyDescent="0.25">
      <c r="A265" s="121" t="s">
        <v>345</v>
      </c>
      <c r="B265" s="122" t="s">
        <v>34</v>
      </c>
      <c r="C265" s="122"/>
      <c r="D265" s="120"/>
      <c r="E265" s="103"/>
      <c r="F265" s="103"/>
    </row>
    <row r="266" spans="1:7" x14ac:dyDescent="0.25">
      <c r="A266" s="17" t="s">
        <v>5</v>
      </c>
      <c r="B266" s="122" t="s">
        <v>34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2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2" t="s">
        <v>34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2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2" t="s">
        <v>34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2" t="s">
        <v>34</v>
      </c>
      <c r="C271" s="122"/>
      <c r="D271" s="120"/>
      <c r="E271" s="103"/>
      <c r="F271" s="103"/>
    </row>
    <row r="272" spans="1:7" x14ac:dyDescent="0.25">
      <c r="A272" s="17" t="s">
        <v>233</v>
      </c>
      <c r="B272" s="122" t="s">
        <v>34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2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2" t="s">
        <v>34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2" t="s">
        <v>34</v>
      </c>
      <c r="C275" s="107"/>
      <c r="D275" s="120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 t="e">
        <f>D276/(COUNT(B264:C274)*2)</f>
        <v>#DIV/0!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 t="e">
        <f>D279/(COUNT(B264:C274,B252:C259)*2)</f>
        <v>#DIV/0!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46" t="s">
        <v>21</v>
      </c>
      <c r="B282" s="247"/>
      <c r="C282" s="247"/>
      <c r="D282" s="247"/>
      <c r="E282" s="247"/>
      <c r="F282" s="248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49" t="s">
        <v>12</v>
      </c>
      <c r="B284" s="250"/>
      <c r="C284" s="250"/>
      <c r="D284" s="250"/>
      <c r="E284" s="250"/>
      <c r="F284" s="250"/>
    </row>
    <row r="285" spans="1:6" x14ac:dyDescent="0.25">
      <c r="A285" s="121" t="s">
        <v>103</v>
      </c>
      <c r="B285" s="122">
        <v>2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2</v>
      </c>
      <c r="C286" s="122"/>
      <c r="E286" s="103"/>
      <c r="F286" s="103"/>
    </row>
    <row r="287" spans="1:6" x14ac:dyDescent="0.25">
      <c r="A287" s="121" t="s">
        <v>95</v>
      </c>
      <c r="B287" s="122">
        <v>2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2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 t="s">
        <v>34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1</v>
      </c>
      <c r="C293" s="107"/>
      <c r="D293" s="120" t="s">
        <v>406</v>
      </c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15</v>
      </c>
    </row>
    <row r="295" spans="1:9" x14ac:dyDescent="0.25">
      <c r="A295" s="199" t="s">
        <v>37</v>
      </c>
      <c r="B295" s="200"/>
      <c r="C295" s="201"/>
      <c r="D295" s="202">
        <f>D294/(COUNT(B285:C293)*2)</f>
        <v>0.9375</v>
      </c>
    </row>
    <row r="296" spans="1:9" x14ac:dyDescent="0.25">
      <c r="A296" s="8"/>
      <c r="B296" s="5"/>
      <c r="C296" s="6"/>
      <c r="D296" s="5"/>
    </row>
    <row r="297" spans="1:9" ht="18" x14ac:dyDescent="0.25">
      <c r="A297" s="249" t="s">
        <v>25</v>
      </c>
      <c r="B297" s="250"/>
      <c r="C297" s="250"/>
      <c r="D297" s="250"/>
      <c r="E297" s="250"/>
      <c r="F297" s="250"/>
    </row>
    <row r="298" spans="1:9" x14ac:dyDescent="0.25">
      <c r="A298" s="121" t="s">
        <v>104</v>
      </c>
      <c r="B298" s="122">
        <v>2</v>
      </c>
      <c r="C298" s="122"/>
      <c r="D298" s="120"/>
      <c r="E298" s="103"/>
      <c r="F298" s="103"/>
    </row>
    <row r="299" spans="1:9" ht="31.5" x14ac:dyDescent="0.35">
      <c r="A299" s="54" t="s">
        <v>7</v>
      </c>
      <c r="B299" s="122">
        <v>0</v>
      </c>
      <c r="C299" s="161">
        <f>IF(B299=0, -5, "0")</f>
        <v>-5</v>
      </c>
      <c r="D299" s="120" t="s">
        <v>404</v>
      </c>
      <c r="E299" s="125" t="s">
        <v>405</v>
      </c>
      <c r="F299" s="103"/>
    </row>
    <row r="300" spans="1:9" x14ac:dyDescent="0.25">
      <c r="A300" s="121" t="s">
        <v>138</v>
      </c>
      <c r="B300" s="122">
        <v>2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2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2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2</v>
      </c>
      <c r="C303" s="107"/>
      <c r="D303" s="276">
        <v>1</v>
      </c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3</v>
      </c>
    </row>
    <row r="305" spans="1:6" x14ac:dyDescent="0.25">
      <c r="A305" s="199" t="s">
        <v>37</v>
      </c>
      <c r="B305" s="200"/>
      <c r="C305" s="201"/>
      <c r="D305" s="202">
        <f>D304/(COUNT(B298:C302)*2)</f>
        <v>0.25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18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0.6428571428571429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46" t="s">
        <v>8</v>
      </c>
      <c r="B310" s="247"/>
      <c r="C310" s="247"/>
      <c r="D310" s="247"/>
      <c r="E310" s="247"/>
      <c r="F310" s="248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1" t="s">
        <v>107</v>
      </c>
      <c r="B312" s="252"/>
      <c r="C312" s="252"/>
      <c r="D312" s="252"/>
      <c r="E312" s="252"/>
      <c r="F312" s="252"/>
    </row>
    <row r="313" spans="1:6" ht="45" x14ac:dyDescent="0.25">
      <c r="A313" s="34" t="s">
        <v>106</v>
      </c>
      <c r="B313" s="122">
        <v>1</v>
      </c>
      <c r="C313" s="122"/>
      <c r="D313" s="120" t="s">
        <v>407</v>
      </c>
      <c r="E313" s="103"/>
      <c r="F313" s="103"/>
    </row>
    <row r="314" spans="1:6" x14ac:dyDescent="0.25">
      <c r="A314" s="34" t="s">
        <v>290</v>
      </c>
      <c r="B314" s="122">
        <v>2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2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2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2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2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2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15</v>
      </c>
    </row>
    <row r="322" spans="1:6" x14ac:dyDescent="0.25">
      <c r="A322" s="199" t="s">
        <v>37</v>
      </c>
      <c r="B322" s="200"/>
      <c r="C322" s="201"/>
      <c r="D322" s="202">
        <f>D321/(COUNT(B313:C320)*2)</f>
        <v>0.9375</v>
      </c>
    </row>
    <row r="323" spans="1:6" x14ac:dyDescent="0.25">
      <c r="A323" s="8"/>
      <c r="B323" s="5"/>
      <c r="C323" s="6"/>
      <c r="D323" s="5"/>
    </row>
    <row r="324" spans="1:6" ht="18" x14ac:dyDescent="0.25">
      <c r="A324" s="249" t="s">
        <v>25</v>
      </c>
      <c r="B324" s="250"/>
      <c r="C324" s="250"/>
      <c r="D324" s="250"/>
      <c r="E324" s="250"/>
      <c r="F324" s="250"/>
    </row>
    <row r="325" spans="1:6" x14ac:dyDescent="0.25">
      <c r="A325" s="121" t="s">
        <v>294</v>
      </c>
      <c r="B325" s="122">
        <v>2</v>
      </c>
      <c r="C325" s="123"/>
      <c r="D325" s="105"/>
      <c r="E325" s="103"/>
      <c r="F325" s="103"/>
    </row>
    <row r="326" spans="1:6" x14ac:dyDescent="0.25">
      <c r="A326" s="17" t="s">
        <v>99</v>
      </c>
      <c r="B326" s="122">
        <v>2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2">
        <v>2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2">
        <v>2</v>
      </c>
      <c r="C328" s="122"/>
      <c r="D328" s="120"/>
      <c r="E328" s="103"/>
      <c r="F328" s="103"/>
    </row>
    <row r="329" spans="1:6" x14ac:dyDescent="0.25">
      <c r="A329" s="17" t="s">
        <v>55</v>
      </c>
      <c r="B329" s="122">
        <v>2</v>
      </c>
      <c r="C329" s="122"/>
      <c r="D329" s="11"/>
      <c r="E329" s="103"/>
      <c r="F329" s="103"/>
    </row>
    <row r="330" spans="1:6" x14ac:dyDescent="0.25">
      <c r="A330" s="17" t="s">
        <v>14</v>
      </c>
      <c r="B330" s="122">
        <v>2</v>
      </c>
      <c r="C330" s="122"/>
      <c r="D330" s="11"/>
      <c r="E330" s="103"/>
      <c r="F330" s="103"/>
    </row>
    <row r="331" spans="1:6" x14ac:dyDescent="0.25">
      <c r="A331" s="20" t="s">
        <v>108</v>
      </c>
      <c r="B331" s="122">
        <v>2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2">
        <v>2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2">
        <v>2</v>
      </c>
      <c r="C333" s="122"/>
      <c r="D333" s="120"/>
      <c r="E333" s="103"/>
      <c r="F333" s="103"/>
    </row>
    <row r="334" spans="1:6" x14ac:dyDescent="0.25">
      <c r="A334" s="17" t="s">
        <v>233</v>
      </c>
      <c r="B334" s="122">
        <v>1</v>
      </c>
      <c r="C334" s="122"/>
      <c r="D334" s="120" t="s">
        <v>406</v>
      </c>
      <c r="E334" s="103"/>
      <c r="F334" s="103"/>
    </row>
    <row r="335" spans="1:6" x14ac:dyDescent="0.25">
      <c r="A335" s="20" t="s">
        <v>158</v>
      </c>
      <c r="B335" s="122">
        <v>2</v>
      </c>
      <c r="C335" s="122"/>
      <c r="D335" s="120"/>
      <c r="E335" s="103"/>
      <c r="F335" s="103"/>
    </row>
    <row r="336" spans="1:6" x14ac:dyDescent="0.25">
      <c r="A336" s="20" t="s">
        <v>78</v>
      </c>
      <c r="B336" s="122">
        <v>2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23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0.95833333333333337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49" t="s">
        <v>118</v>
      </c>
      <c r="B340" s="250"/>
      <c r="C340" s="250"/>
      <c r="D340" s="250"/>
      <c r="E340" s="250"/>
      <c r="F340" s="250"/>
    </row>
    <row r="341" spans="1:16384" x14ac:dyDescent="0.25">
      <c r="A341" s="17" t="s">
        <v>99</v>
      </c>
      <c r="B341" s="122">
        <v>2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2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2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49" t="s">
        <v>29</v>
      </c>
      <c r="B349" s="250"/>
      <c r="C349" s="250"/>
      <c r="D349" s="250"/>
      <c r="E349" s="250"/>
      <c r="F349" s="250"/>
    </row>
    <row r="350" spans="1:16384" x14ac:dyDescent="0.25">
      <c r="A350" s="121" t="s">
        <v>294</v>
      </c>
      <c r="B350" s="122">
        <v>2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2">
        <v>2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2">
        <v>2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2">
        <v>2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2">
        <v>2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2">
        <v>0</v>
      </c>
      <c r="C355" s="122"/>
      <c r="D355" s="110" t="s">
        <v>408</v>
      </c>
      <c r="E355" s="103" t="s">
        <v>405</v>
      </c>
      <c r="F355" s="103"/>
    </row>
    <row r="356" spans="1:6" ht="45" x14ac:dyDescent="0.25">
      <c r="A356" s="75" t="s">
        <v>271</v>
      </c>
      <c r="B356" s="122">
        <v>2</v>
      </c>
      <c r="C356" s="107"/>
      <c r="D356" s="236">
        <v>1</v>
      </c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10</v>
      </c>
    </row>
    <row r="358" spans="1:6" x14ac:dyDescent="0.25">
      <c r="A358" s="199" t="s">
        <v>37</v>
      </c>
      <c r="B358" s="200"/>
      <c r="C358" s="201"/>
      <c r="D358" s="202">
        <f>D357/(COUNT(B350:C355)*2)</f>
        <v>0.83333333333333337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58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0.93548387096774188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46" t="s">
        <v>119</v>
      </c>
      <c r="B363" s="247"/>
      <c r="C363" s="247"/>
      <c r="D363" s="247"/>
      <c r="E363" s="247"/>
      <c r="F363" s="248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1" t="s">
        <v>19</v>
      </c>
      <c r="B365" s="252"/>
      <c r="C365" s="252"/>
      <c r="D365" s="252"/>
      <c r="E365" s="252"/>
      <c r="F365" s="252"/>
    </row>
    <row r="366" spans="1:6" x14ac:dyDescent="0.25">
      <c r="A366" s="25" t="s">
        <v>62</v>
      </c>
      <c r="B366" s="122" t="s">
        <v>34</v>
      </c>
      <c r="C366" s="122"/>
      <c r="D366" s="120"/>
      <c r="E366" s="103"/>
      <c r="F366" s="103"/>
    </row>
    <row r="367" spans="1:6" x14ac:dyDescent="0.25">
      <c r="A367" s="18" t="s">
        <v>6</v>
      </c>
      <c r="B367" s="122" t="s">
        <v>34</v>
      </c>
      <c r="C367" s="122"/>
      <c r="D367" s="120"/>
      <c r="E367" s="103"/>
      <c r="F367" s="103"/>
    </row>
    <row r="368" spans="1:6" x14ac:dyDescent="0.25">
      <c r="A368" s="25" t="s">
        <v>20</v>
      </c>
      <c r="B368" s="122" t="s">
        <v>34</v>
      </c>
      <c r="C368" s="122"/>
      <c r="D368" s="104"/>
      <c r="E368" s="103"/>
      <c r="F368" s="103"/>
    </row>
    <row r="369" spans="1:6" x14ac:dyDescent="0.25">
      <c r="A369" s="18" t="s">
        <v>120</v>
      </c>
      <c r="B369" s="122" t="s">
        <v>34</v>
      </c>
      <c r="C369" s="122"/>
      <c r="D369" s="120"/>
      <c r="E369" s="103"/>
      <c r="F369" s="103"/>
    </row>
    <row r="370" spans="1:6" x14ac:dyDescent="0.25">
      <c r="A370" s="25" t="s">
        <v>183</v>
      </c>
      <c r="B370" s="122" t="s">
        <v>34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 t="s">
        <v>34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1" t="s">
        <v>116</v>
      </c>
      <c r="B376" s="252"/>
      <c r="C376" s="252"/>
      <c r="D376" s="252"/>
      <c r="E376" s="252"/>
      <c r="F376" s="252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 t="s">
        <v>34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 t="s">
        <v>34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 t="s">
        <v>34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 t="s">
        <v>34</v>
      </c>
      <c r="C382" s="122"/>
      <c r="D382" s="120"/>
      <c r="E382" s="103"/>
      <c r="F382" s="103"/>
    </row>
    <row r="383" spans="1:6" x14ac:dyDescent="0.25">
      <c r="A383" s="17" t="s">
        <v>233</v>
      </c>
      <c r="B383" s="122" t="s">
        <v>34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 t="s">
        <v>34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 t="s">
        <v>34</v>
      </c>
      <c r="C386" s="107"/>
      <c r="D386" s="120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46" t="s">
        <v>346</v>
      </c>
      <c r="B393" s="247"/>
      <c r="C393" s="247"/>
      <c r="D393" s="247"/>
      <c r="E393" s="247"/>
      <c r="F393" s="248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49" t="s">
        <v>347</v>
      </c>
      <c r="B395" s="250"/>
      <c r="C395" s="250"/>
      <c r="D395" s="250"/>
      <c r="E395" s="250"/>
      <c r="F395" s="250"/>
    </row>
    <row r="396" spans="1:7" ht="30" x14ac:dyDescent="0.25">
      <c r="A396" s="17" t="s">
        <v>286</v>
      </c>
      <c r="B396" s="122">
        <v>2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2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1</v>
      </c>
      <c r="C399" s="123"/>
      <c r="D399" s="277" t="s">
        <v>392</v>
      </c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7</v>
      </c>
    </row>
    <row r="401" spans="1:6" x14ac:dyDescent="0.25">
      <c r="A401" s="199" t="s">
        <v>37</v>
      </c>
      <c r="B401" s="200"/>
      <c r="C401" s="201"/>
      <c r="D401" s="202">
        <f>D400/(COUNT(B396:C399)*2)</f>
        <v>0.875</v>
      </c>
    </row>
    <row r="402" spans="1:6" ht="18" x14ac:dyDescent="0.25">
      <c r="A402" s="249" t="s">
        <v>31</v>
      </c>
      <c r="B402" s="250"/>
      <c r="C402" s="250"/>
      <c r="D402" s="250"/>
      <c r="E402" s="250"/>
      <c r="F402" s="250"/>
    </row>
    <row r="403" spans="1:6" x14ac:dyDescent="0.25">
      <c r="A403" s="18" t="s">
        <v>3</v>
      </c>
      <c r="B403" s="122" t="s">
        <v>34</v>
      </c>
      <c r="C403" s="122"/>
      <c r="D403" s="120"/>
      <c r="E403" s="103"/>
      <c r="F403" s="103"/>
    </row>
    <row r="404" spans="1:6" ht="30" x14ac:dyDescent="0.25">
      <c r="A404" s="25" t="s">
        <v>30</v>
      </c>
      <c r="B404" s="122" t="s">
        <v>34</v>
      </c>
      <c r="C404" s="122"/>
      <c r="D404" s="277" t="s">
        <v>396</v>
      </c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>
        <v>0</v>
      </c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 t="e">
        <f>D406/(COUNT(B403:C404)*2)</f>
        <v>#DIV/0!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7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0.875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46" t="s">
        <v>170</v>
      </c>
      <c r="B412" s="247"/>
      <c r="C412" s="247"/>
      <c r="D412" s="247"/>
      <c r="E412" s="247"/>
      <c r="F412" s="248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2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2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2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2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 t="s">
        <v>34</v>
      </c>
      <c r="C418" s="107"/>
      <c r="D418" s="109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46" t="s">
        <v>82</v>
      </c>
      <c r="B422" s="247"/>
      <c r="C422" s="247"/>
      <c r="D422" s="247"/>
      <c r="E422" s="247"/>
      <c r="F422" s="248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 t="s">
        <v>34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2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2">
        <v>2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2" t="s">
        <v>34</v>
      </c>
      <c r="C427" s="107"/>
      <c r="D427" s="9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2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46" t="s">
        <v>143</v>
      </c>
      <c r="B431" s="247"/>
      <c r="C431" s="247"/>
      <c r="D431" s="247"/>
      <c r="E431" s="247"/>
      <c r="F431" s="248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2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>
        <v>2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>
        <v>1</v>
      </c>
      <c r="C435" s="161" t="str">
        <f>IF(B435=0, -5, "0")</f>
        <v>0</v>
      </c>
      <c r="D435" s="120" t="s">
        <v>409</v>
      </c>
      <c r="E435" s="103"/>
      <c r="F435" s="103"/>
    </row>
    <row r="436" spans="1:7" x14ac:dyDescent="0.25">
      <c r="A436" s="121" t="s">
        <v>169</v>
      </c>
      <c r="B436" s="122">
        <v>2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2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 t="s">
        <v>34</v>
      </c>
      <c r="C438" s="122"/>
      <c r="D438" s="120"/>
      <c r="E438" s="103"/>
      <c r="F438" s="103"/>
    </row>
    <row r="439" spans="1:7" x14ac:dyDescent="0.25">
      <c r="A439" s="17" t="s">
        <v>243</v>
      </c>
      <c r="B439" s="122" t="s">
        <v>34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2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2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2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2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 t="s">
        <v>34</v>
      </c>
      <c r="C444" s="122"/>
      <c r="D444" s="120"/>
      <c r="E444" s="103"/>
      <c r="F444" s="103"/>
    </row>
    <row r="445" spans="1:7" x14ac:dyDescent="0.25">
      <c r="A445" s="70" t="s">
        <v>375</v>
      </c>
      <c r="B445" s="122" t="s">
        <v>34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2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 t="s">
        <v>34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2</v>
      </c>
      <c r="C448" s="107"/>
      <c r="D448" s="130">
        <v>1</v>
      </c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19</v>
      </c>
    </row>
    <row r="450" spans="1:6" x14ac:dyDescent="0.25">
      <c r="A450" s="199" t="s">
        <v>37</v>
      </c>
      <c r="B450" s="200"/>
      <c r="C450" s="201"/>
      <c r="D450" s="202">
        <f>D449/(COUNT(B433:C447)*2)</f>
        <v>0.95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46" t="s">
        <v>144</v>
      </c>
      <c r="B452" s="247"/>
      <c r="C452" s="247"/>
      <c r="D452" s="247"/>
      <c r="E452" s="247"/>
      <c r="F452" s="248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2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2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 t="s">
        <v>34</v>
      </c>
      <c r="C457" s="122"/>
      <c r="D457" s="120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6</v>
      </c>
    </row>
    <row r="459" spans="1:6" x14ac:dyDescent="0.25">
      <c r="A459" s="199" t="s">
        <v>37</v>
      </c>
      <c r="B459" s="221"/>
      <c r="C459" s="222"/>
      <c r="D459" s="223">
        <f>D458/(COUNT(B454:C456)*2)</f>
        <v>1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0.66666666666666663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143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0.89375000000000004</v>
      </c>
    </row>
  </sheetData>
  <sheetProtection algorithmName="SHA-512" hashValue="jBdWe65YDLa4tmk20mUT+F/Mw0bW4pCsMXv01ugN1pNu0NnOzAGim74yVw0JR/izMU8A6Oo6hE2p4t3BXa4IHA==" saltValue="8CzTKdoh8RzSJ8sFLiI1qA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tabSelected="1" view="pageBreakPreview" topLeftCell="A161" zoomScale="90" zoomScaleSheetLayoutView="90" workbookViewId="0">
      <selection activeCell="E179" sqref="E17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0"/>
      <c r="E1" s="270"/>
      <c r="F1" s="270"/>
      <c r="G1" s="270"/>
      <c r="H1" s="270"/>
      <c r="I1" s="270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64" t="s">
        <v>52</v>
      </c>
      <c r="B6" s="264"/>
      <c r="C6" s="264"/>
      <c r="D6" s="264"/>
      <c r="E6" s="264"/>
      <c r="F6" s="264"/>
      <c r="G6" s="231"/>
      <c r="H6" s="231"/>
      <c r="I6" s="231"/>
    </row>
    <row r="7" spans="1:9" s="29" customFormat="1" ht="21.75" customHeight="1" x14ac:dyDescent="0.45">
      <c r="A7" s="264" t="str">
        <f>'A2 Exploitation'!A8:F8</f>
        <v>KELIBIA</v>
      </c>
      <c r="B7" s="264"/>
      <c r="C7" s="264"/>
      <c r="D7" s="264"/>
      <c r="E7" s="264"/>
      <c r="F7" s="264"/>
      <c r="G7" s="231"/>
      <c r="H7" s="231"/>
      <c r="I7" s="231"/>
    </row>
    <row r="8" spans="1:9" s="29" customFormat="1" ht="24" x14ac:dyDescent="0.45">
      <c r="A8" s="192" t="s">
        <v>44</v>
      </c>
      <c r="B8" s="273">
        <f>'A2 Exploitation'!B9:F9</f>
        <v>0</v>
      </c>
      <c r="C8" s="273"/>
      <c r="D8" s="273"/>
      <c r="E8" s="273"/>
      <c r="F8" s="273"/>
      <c r="G8" s="231"/>
      <c r="H8" s="231"/>
      <c r="I8" s="231"/>
    </row>
    <row r="9" spans="1:9" s="29" customFormat="1" ht="24" x14ac:dyDescent="0.45">
      <c r="A9" s="193" t="s">
        <v>46</v>
      </c>
      <c r="B9" s="273">
        <f>'A2 Exploitation'!B10:F10</f>
        <v>0</v>
      </c>
      <c r="C9" s="273"/>
      <c r="D9" s="273"/>
      <c r="E9" s="273"/>
      <c r="F9" s="273"/>
      <c r="G9" s="231"/>
      <c r="H9" s="231"/>
      <c r="I9" s="231"/>
    </row>
    <row r="10" spans="1:9" s="29" customFormat="1" ht="24" x14ac:dyDescent="0.45">
      <c r="A10" s="192" t="s">
        <v>45</v>
      </c>
      <c r="B10" s="269">
        <f>'A2 Exploitation'!B11:F11</f>
        <v>0</v>
      </c>
      <c r="C10" s="269"/>
      <c r="D10" s="269"/>
      <c r="E10" s="269"/>
      <c r="F10" s="269"/>
      <c r="G10" s="231"/>
      <c r="H10" s="231"/>
      <c r="I10" s="231"/>
    </row>
    <row r="11" spans="1:9" s="29" customFormat="1" ht="24" x14ac:dyDescent="0.45">
      <c r="A11" s="192" t="s">
        <v>318</v>
      </c>
      <c r="B11" s="274">
        <f>D183</f>
        <v>0.68888888888888888</v>
      </c>
      <c r="C11" s="274"/>
      <c r="D11" s="274"/>
      <c r="E11" s="274"/>
      <c r="F11" s="274"/>
      <c r="G11" s="231"/>
      <c r="H11" s="231"/>
      <c r="I11" s="231"/>
    </row>
    <row r="12" spans="1:9" s="29" customFormat="1" ht="22.5" x14ac:dyDescent="0.45">
      <c r="A12" s="28"/>
      <c r="D12" s="254"/>
      <c r="E12" s="254"/>
      <c r="F12" s="254"/>
      <c r="G12" s="254"/>
      <c r="H12" s="254"/>
      <c r="I12" s="31"/>
    </row>
    <row r="13" spans="1:9" s="29" customFormat="1" ht="11.25" customHeight="1" x14ac:dyDescent="0.3">
      <c r="A13" s="255" t="s">
        <v>32</v>
      </c>
      <c r="B13" s="256" t="s">
        <v>33</v>
      </c>
      <c r="C13" s="256"/>
      <c r="D13" s="256" t="s">
        <v>48</v>
      </c>
      <c r="E13" s="257" t="s">
        <v>201</v>
      </c>
      <c r="F13" s="256" t="s">
        <v>202</v>
      </c>
    </row>
    <row r="14" spans="1:9" s="29" customFormat="1" ht="12.75" customHeight="1" x14ac:dyDescent="0.3">
      <c r="A14" s="255"/>
      <c r="B14" s="55" t="s">
        <v>36</v>
      </c>
      <c r="C14" s="55" t="s">
        <v>35</v>
      </c>
      <c r="D14" s="256"/>
      <c r="E14" s="257"/>
      <c r="F14" s="256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68" t="s">
        <v>0</v>
      </c>
      <c r="B16" s="268"/>
      <c r="C16" s="268"/>
      <c r="D16" s="268"/>
      <c r="E16" s="268"/>
      <c r="F16" s="268"/>
    </row>
    <row r="17" spans="1:6" ht="30.75" x14ac:dyDescent="0.3">
      <c r="A17" s="32" t="s">
        <v>296</v>
      </c>
      <c r="B17" s="164">
        <v>0</v>
      </c>
      <c r="C17" s="164"/>
      <c r="D17" s="120" t="s">
        <v>402</v>
      </c>
      <c r="E17" s="165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8</v>
      </c>
    </row>
    <row r="23" spans="1:6" x14ac:dyDescent="0.3">
      <c r="A23" s="194" t="s">
        <v>319</v>
      </c>
      <c r="B23" s="195"/>
      <c r="C23" s="196"/>
      <c r="D23" s="198">
        <f>D22/(COUNT(B17:C21)*2)</f>
        <v>0.8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68" t="s">
        <v>4</v>
      </c>
      <c r="B25" s="268"/>
      <c r="C25" s="268"/>
      <c r="D25" s="268"/>
      <c r="E25" s="268"/>
      <c r="F25" s="268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 t="s">
        <v>34</v>
      </c>
      <c r="C27" s="164"/>
      <c r="D27" s="165"/>
      <c r="E27" s="164"/>
      <c r="F27" s="164"/>
    </row>
    <row r="28" spans="1:6" x14ac:dyDescent="0.3">
      <c r="A28" s="32" t="s">
        <v>305</v>
      </c>
      <c r="B28" s="164" t="s">
        <v>34</v>
      </c>
      <c r="C28" s="164"/>
      <c r="D28" s="165"/>
      <c r="E28" s="164"/>
      <c r="F28" s="164"/>
    </row>
    <row r="29" spans="1:6" x14ac:dyDescent="0.3">
      <c r="A29" s="32" t="s">
        <v>312</v>
      </c>
      <c r="B29" s="164" t="s">
        <v>34</v>
      </c>
      <c r="C29" s="164"/>
      <c r="D29" s="168"/>
      <c r="E29" s="164"/>
      <c r="F29" s="164"/>
    </row>
    <row r="30" spans="1:6" x14ac:dyDescent="0.3">
      <c r="A30" s="32" t="s">
        <v>86</v>
      </c>
      <c r="B30" s="164" t="s">
        <v>34</v>
      </c>
      <c r="C30" s="164"/>
      <c r="D30" s="168"/>
      <c r="E30" s="164"/>
      <c r="F30" s="164"/>
    </row>
    <row r="31" spans="1:6" x14ac:dyDescent="0.3">
      <c r="A31" s="32" t="s">
        <v>317</v>
      </c>
      <c r="B31" s="164" t="s">
        <v>34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 t="e">
        <f>D32/(COUNT(B26:C31)*2)</f>
        <v>#DIV/0!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68" t="s">
        <v>231</v>
      </c>
      <c r="B35" s="268"/>
      <c r="C35" s="268"/>
      <c r="D35" s="268"/>
      <c r="E35" s="268"/>
      <c r="F35" s="268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68" t="s">
        <v>21</v>
      </c>
      <c r="B44" s="268"/>
      <c r="C44" s="268"/>
      <c r="D44" s="268"/>
      <c r="E44" s="268"/>
      <c r="F44" s="268"/>
    </row>
    <row r="45" spans="1:6" x14ac:dyDescent="0.3">
      <c r="A45" s="32" t="s">
        <v>297</v>
      </c>
      <c r="B45" s="164">
        <v>1</v>
      </c>
      <c r="C45" s="164"/>
      <c r="D45" s="165" t="s">
        <v>401</v>
      </c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>
        <v>2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11</v>
      </c>
    </row>
    <row r="52" spans="1:6" x14ac:dyDescent="0.3">
      <c r="A52" s="194" t="s">
        <v>319</v>
      </c>
      <c r="B52" s="195"/>
      <c r="C52" s="196"/>
      <c r="D52" s="198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68" t="s">
        <v>8</v>
      </c>
      <c r="B54" s="268"/>
      <c r="C54" s="268"/>
      <c r="D54" s="268"/>
      <c r="E54" s="268"/>
      <c r="F54" s="268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1</v>
      </c>
      <c r="C58" s="164"/>
      <c r="D58" s="168" t="s">
        <v>410</v>
      </c>
      <c r="E58" s="164"/>
      <c r="F58" s="164"/>
    </row>
    <row r="59" spans="1:6" ht="36" x14ac:dyDescent="0.35">
      <c r="A59" s="56" t="s">
        <v>234</v>
      </c>
      <c r="B59" s="164">
        <v>2</v>
      </c>
      <c r="C59" s="188" t="str">
        <f>IF(B59=0, -5, "0")</f>
        <v>0</v>
      </c>
      <c r="D59" s="165" t="s">
        <v>411</v>
      </c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13</v>
      </c>
    </row>
    <row r="63" spans="1:6" x14ac:dyDescent="0.3">
      <c r="A63" s="194" t="s">
        <v>319</v>
      </c>
      <c r="B63" s="195"/>
      <c r="C63" s="196"/>
      <c r="D63" s="198">
        <f>D62/(COUNT(B55:C61)*2)</f>
        <v>0.9285714285714286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68" t="s">
        <v>136</v>
      </c>
      <c r="B65" s="268"/>
      <c r="C65" s="268"/>
      <c r="D65" s="268"/>
      <c r="E65" s="268"/>
      <c r="F65" s="268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68" t="s">
        <v>223</v>
      </c>
      <c r="B86" s="268"/>
      <c r="C86" s="268"/>
      <c r="D86" s="268"/>
      <c r="E86" s="268"/>
      <c r="F86" s="268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68" t="s">
        <v>224</v>
      </c>
      <c r="B105" s="268"/>
      <c r="C105" s="268"/>
      <c r="D105" s="268"/>
      <c r="E105" s="268"/>
      <c r="F105" s="268"/>
    </row>
    <row r="106" spans="1:6" s="41" customFormat="1" ht="34.5" x14ac:dyDescent="0.4">
      <c r="A106" s="64" t="s">
        <v>301</v>
      </c>
      <c r="B106" s="17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7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7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7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7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7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7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7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7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7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7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68" t="s">
        <v>196</v>
      </c>
      <c r="B120" s="268"/>
      <c r="C120" s="268"/>
      <c r="D120" s="268"/>
      <c r="E120" s="268"/>
      <c r="F120" s="268"/>
    </row>
    <row r="121" spans="1:6" x14ac:dyDescent="0.3">
      <c r="A121" s="58" t="s">
        <v>302</v>
      </c>
      <c r="B121" s="170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70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70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70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70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70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70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70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70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70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70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68" t="s">
        <v>228</v>
      </c>
      <c r="B136" s="268"/>
      <c r="C136" s="268"/>
      <c r="D136" s="268"/>
      <c r="E136" s="268"/>
      <c r="F136" s="268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>
        <v>2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20" t="s">
        <v>398</v>
      </c>
      <c r="E143" s="164"/>
      <c r="F143" s="164"/>
    </row>
    <row r="144" spans="1:6" ht="30.75" x14ac:dyDescent="0.3">
      <c r="A144" s="147" t="s">
        <v>171</v>
      </c>
      <c r="B144" s="164">
        <v>0</v>
      </c>
      <c r="C144" s="164"/>
      <c r="D144" s="120" t="s">
        <v>397</v>
      </c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12</v>
      </c>
    </row>
    <row r="146" spans="1:6" x14ac:dyDescent="0.3">
      <c r="A146" s="194" t="s">
        <v>319</v>
      </c>
      <c r="B146" s="195"/>
      <c r="C146" s="196"/>
      <c r="D146" s="198">
        <f>D145/(COUNT(B137:C144)*2)</f>
        <v>0.75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68" t="s">
        <v>80</v>
      </c>
      <c r="B148" s="268"/>
      <c r="C148" s="268"/>
      <c r="D148" s="268"/>
      <c r="E148" s="268"/>
      <c r="F148" s="268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 t="s">
        <v>34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 t="s">
        <v>34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2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68" t="s">
        <v>17</v>
      </c>
      <c r="B156" s="268"/>
      <c r="C156" s="268"/>
      <c r="D156" s="268"/>
      <c r="E156" s="268"/>
      <c r="F156" s="268"/>
    </row>
    <row r="157" spans="1:6" x14ac:dyDescent="0.3">
      <c r="A157" s="39" t="s">
        <v>191</v>
      </c>
      <c r="B157" s="164">
        <v>2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8</v>
      </c>
    </row>
    <row r="162" spans="1:6" x14ac:dyDescent="0.3">
      <c r="A162" s="194" t="s">
        <v>319</v>
      </c>
      <c r="B162" s="195"/>
      <c r="C162" s="196"/>
      <c r="D162" s="198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68" t="s">
        <v>82</v>
      </c>
      <c r="B164" s="268"/>
      <c r="C164" s="268"/>
      <c r="D164" s="268"/>
      <c r="E164" s="268"/>
      <c r="F164" s="268"/>
    </row>
    <row r="165" spans="1:6" x14ac:dyDescent="0.3">
      <c r="A165" s="58" t="s">
        <v>337</v>
      </c>
      <c r="B165" s="164" t="s">
        <v>34</v>
      </c>
      <c r="C165" s="164"/>
      <c r="D165" s="165"/>
      <c r="E165" s="165"/>
      <c r="F165" s="164"/>
    </row>
    <row r="166" spans="1:6" x14ac:dyDescent="0.3">
      <c r="A166" s="66" t="s">
        <v>232</v>
      </c>
      <c r="B166" s="164" t="s">
        <v>34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 t="s">
        <v>34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4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68" t="s">
        <v>227</v>
      </c>
      <c r="B173" s="268"/>
      <c r="C173" s="268"/>
      <c r="D173" s="268"/>
      <c r="E173" s="268"/>
      <c r="F173" s="268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164"/>
      <c r="E176" s="164"/>
      <c r="F176" s="164"/>
    </row>
    <row r="177" spans="1:6" x14ac:dyDescent="0.3">
      <c r="A177" s="67" t="s">
        <v>200</v>
      </c>
      <c r="B177" s="164" t="s">
        <v>34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4</v>
      </c>
    </row>
    <row r="179" spans="1:6" x14ac:dyDescent="0.3">
      <c r="A179" s="194" t="s">
        <v>319</v>
      </c>
      <c r="B179" s="195"/>
      <c r="C179" s="196"/>
      <c r="D179" s="198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3">
        <v>0.1666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62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0.68888888888888888</v>
      </c>
    </row>
  </sheetData>
  <sheetProtection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65:B169 B87:B100 B106:B116 B121:B131 B66:B82 B149:B152 B157:B160 B137:B144 B174:B177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06" zoomScale="70" zoomScaleNormal="71" zoomScaleSheetLayoutView="70" workbookViewId="0">
      <selection activeCell="D429" sqref="D429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2"/>
      <c r="E1" s="262"/>
      <c r="F1" s="262"/>
      <c r="G1" s="262"/>
      <c r="H1" s="262"/>
      <c r="I1" s="262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3" t="s">
        <v>190</v>
      </c>
      <c r="B7" s="263"/>
      <c r="C7" s="263"/>
      <c r="D7" s="263"/>
      <c r="E7" s="263"/>
      <c r="F7" s="263"/>
      <c r="G7" s="232"/>
      <c r="H7" s="232"/>
      <c r="I7" s="232"/>
    </row>
    <row r="8" spans="1:9" ht="29.25" x14ac:dyDescent="0.45">
      <c r="A8" s="264" t="str">
        <f>'Page de garde'!D18</f>
        <v>KELIBIA</v>
      </c>
      <c r="B8" s="264"/>
      <c r="C8" s="264"/>
      <c r="D8" s="264"/>
      <c r="E8" s="264"/>
      <c r="F8" s="264"/>
      <c r="G8" s="233"/>
      <c r="H8" s="233"/>
      <c r="I8" s="232"/>
    </row>
    <row r="9" spans="1:9" ht="24" x14ac:dyDescent="0.45">
      <c r="A9" s="192" t="s">
        <v>44</v>
      </c>
      <c r="B9" s="265"/>
      <c r="C9" s="265"/>
      <c r="D9" s="265"/>
      <c r="E9" s="265"/>
      <c r="F9" s="266"/>
      <c r="G9" s="233"/>
      <c r="H9" s="233"/>
      <c r="I9" s="232"/>
    </row>
    <row r="10" spans="1:9" ht="24" x14ac:dyDescent="0.45">
      <c r="A10" s="193" t="s">
        <v>46</v>
      </c>
      <c r="B10" s="267"/>
      <c r="C10" s="267"/>
      <c r="D10" s="267"/>
      <c r="E10" s="267"/>
      <c r="F10" s="267"/>
      <c r="G10" s="233"/>
      <c r="H10" s="233"/>
      <c r="I10" s="232"/>
    </row>
    <row r="11" spans="1:9" ht="24" x14ac:dyDescent="0.45">
      <c r="A11" s="192" t="s">
        <v>45</v>
      </c>
      <c r="B11" s="261"/>
      <c r="C11" s="261"/>
      <c r="D11" s="261"/>
      <c r="E11" s="261"/>
      <c r="F11" s="261"/>
      <c r="G11" s="233"/>
      <c r="H11" s="233"/>
      <c r="I11" s="232"/>
    </row>
    <row r="12" spans="1:9" ht="24" x14ac:dyDescent="0.45">
      <c r="A12" s="192" t="s">
        <v>260</v>
      </c>
      <c r="B12" s="253">
        <f>D463</f>
        <v>0</v>
      </c>
      <c r="C12" s="253"/>
      <c r="D12" s="253"/>
      <c r="E12" s="253"/>
      <c r="F12" s="253"/>
      <c r="G12" s="233"/>
      <c r="H12" s="233"/>
      <c r="I12" s="232"/>
    </row>
    <row r="13" spans="1:9" ht="22.5" x14ac:dyDescent="0.45">
      <c r="A13" s="28"/>
      <c r="B13" s="29"/>
      <c r="C13" s="29"/>
      <c r="D13" s="254"/>
      <c r="E13" s="254"/>
      <c r="F13" s="254"/>
      <c r="G13" s="254"/>
      <c r="H13" s="254"/>
      <c r="I13" s="3"/>
    </row>
    <row r="14" spans="1:9" ht="16.5" x14ac:dyDescent="0.3">
      <c r="A14" s="255" t="s">
        <v>32</v>
      </c>
      <c r="B14" s="256" t="s">
        <v>33</v>
      </c>
      <c r="C14" s="256"/>
      <c r="D14" s="256" t="s">
        <v>48</v>
      </c>
      <c r="E14" s="257" t="s">
        <v>331</v>
      </c>
      <c r="F14" s="256" t="s">
        <v>202</v>
      </c>
      <c r="G14" s="29"/>
      <c r="H14" s="29"/>
    </row>
    <row r="15" spans="1:9" ht="16.5" x14ac:dyDescent="0.3">
      <c r="A15" s="255"/>
      <c r="B15" s="55" t="s">
        <v>36</v>
      </c>
      <c r="C15" s="55" t="s">
        <v>35</v>
      </c>
      <c r="D15" s="256"/>
      <c r="E15" s="257"/>
      <c r="F15" s="256"/>
      <c r="G15" s="29"/>
      <c r="H15" s="29"/>
    </row>
    <row r="16" spans="1:9" ht="18" x14ac:dyDescent="0.35">
      <c r="A16" s="258" t="s">
        <v>0</v>
      </c>
      <c r="B16" s="258"/>
      <c r="C16" s="258"/>
      <c r="D16" s="258"/>
      <c r="E16" s="258"/>
      <c r="F16" s="258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59" t="s">
        <v>1</v>
      </c>
      <c r="B18" s="260"/>
      <c r="C18" s="260"/>
      <c r="D18" s="260"/>
      <c r="E18" s="260"/>
      <c r="F18" s="260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49" t="s">
        <v>18</v>
      </c>
      <c r="B26" s="250"/>
      <c r="C26" s="250"/>
      <c r="D26" s="250"/>
      <c r="E26" s="250"/>
      <c r="F26" s="250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58" t="s">
        <v>131</v>
      </c>
      <c r="B43" s="258"/>
      <c r="C43" s="258"/>
      <c r="D43" s="258"/>
      <c r="E43" s="258"/>
      <c r="F43" s="258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1" t="s">
        <v>63</v>
      </c>
      <c r="B45" s="252"/>
      <c r="C45" s="252"/>
      <c r="D45" s="252"/>
      <c r="E45" s="252"/>
      <c r="F45" s="252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49" t="s">
        <v>65</v>
      </c>
      <c r="B57" s="250"/>
      <c r="C57" s="250"/>
      <c r="D57" s="250"/>
      <c r="E57" s="250"/>
      <c r="F57" s="250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49" t="s">
        <v>25</v>
      </c>
      <c r="B84" s="250"/>
      <c r="C84" s="250"/>
      <c r="D84" s="250"/>
      <c r="E84" s="250"/>
      <c r="F84" s="250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110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46" t="s">
        <v>123</v>
      </c>
      <c r="B99" s="247"/>
      <c r="C99" s="247"/>
      <c r="D99" s="247"/>
      <c r="E99" s="247"/>
      <c r="F99" s="248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1" t="s">
        <v>63</v>
      </c>
      <c r="B101" s="252"/>
      <c r="C101" s="252"/>
      <c r="D101" s="252"/>
      <c r="E101" s="252"/>
      <c r="F101" s="252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49" t="s">
        <v>127</v>
      </c>
      <c r="B113" s="250"/>
      <c r="C113" s="250"/>
      <c r="D113" s="250"/>
      <c r="E113" s="250"/>
      <c r="F113" s="250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49" t="s">
        <v>72</v>
      </c>
      <c r="B137" s="250"/>
      <c r="C137" s="250"/>
      <c r="D137" s="250"/>
      <c r="E137" s="250"/>
      <c r="F137" s="250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120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46" t="s">
        <v>124</v>
      </c>
      <c r="B152" s="247"/>
      <c r="C152" s="247"/>
      <c r="D152" s="247"/>
      <c r="E152" s="247"/>
      <c r="F152" s="248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1" t="s">
        <v>63</v>
      </c>
      <c r="B154" s="252"/>
      <c r="C154" s="252"/>
      <c r="D154" s="252"/>
      <c r="E154" s="252"/>
      <c r="F154" s="252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49" t="s">
        <v>128</v>
      </c>
      <c r="B166" s="250"/>
      <c r="C166" s="250"/>
      <c r="D166" s="250"/>
      <c r="E166" s="250"/>
      <c r="F166" s="250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120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46" t="s">
        <v>157</v>
      </c>
      <c r="B192" s="247"/>
      <c r="C192" s="247"/>
      <c r="D192" s="247"/>
      <c r="E192" s="247"/>
      <c r="F192" s="248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49" t="s">
        <v>150</v>
      </c>
      <c r="B194" s="250"/>
      <c r="C194" s="250"/>
      <c r="D194" s="250"/>
      <c r="E194" s="250"/>
      <c r="F194" s="250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49" t="s">
        <v>75</v>
      </c>
      <c r="B209" s="250"/>
      <c r="C209" s="250"/>
      <c r="D209" s="250"/>
      <c r="E209" s="250"/>
      <c r="F209" s="250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49" t="s">
        <v>181</v>
      </c>
      <c r="B232" s="250"/>
      <c r="C232" s="250"/>
      <c r="D232" s="250"/>
      <c r="E232" s="250"/>
      <c r="F232" s="250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109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46" t="s">
        <v>4</v>
      </c>
      <c r="B249" s="247"/>
      <c r="C249" s="247"/>
      <c r="D249" s="247"/>
      <c r="E249" s="247"/>
      <c r="F249" s="248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49" t="s">
        <v>19</v>
      </c>
      <c r="B251" s="250"/>
      <c r="C251" s="250"/>
      <c r="D251" s="250"/>
      <c r="E251" s="250"/>
      <c r="F251" s="250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49" t="s">
        <v>116</v>
      </c>
      <c r="B263" s="250"/>
      <c r="C263" s="250"/>
      <c r="D263" s="250"/>
      <c r="E263" s="250"/>
      <c r="F263" s="250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120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46" t="s">
        <v>21</v>
      </c>
      <c r="B282" s="247"/>
      <c r="C282" s="247"/>
      <c r="D282" s="247"/>
      <c r="E282" s="247"/>
      <c r="F282" s="248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49" t="s">
        <v>12</v>
      </c>
      <c r="B284" s="250"/>
      <c r="C284" s="250"/>
      <c r="D284" s="250"/>
      <c r="E284" s="250"/>
      <c r="F284" s="250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49" t="s">
        <v>25</v>
      </c>
      <c r="B297" s="250"/>
      <c r="C297" s="250"/>
      <c r="D297" s="250"/>
      <c r="E297" s="250"/>
      <c r="F297" s="250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9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46" t="s">
        <v>8</v>
      </c>
      <c r="B310" s="247"/>
      <c r="C310" s="247"/>
      <c r="D310" s="247"/>
      <c r="E310" s="247"/>
      <c r="F310" s="248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1" t="s">
        <v>107</v>
      </c>
      <c r="B312" s="252"/>
      <c r="C312" s="252"/>
      <c r="D312" s="252"/>
      <c r="E312" s="252"/>
      <c r="F312" s="252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49" t="s">
        <v>25</v>
      </c>
      <c r="B324" s="250"/>
      <c r="C324" s="250"/>
      <c r="D324" s="250"/>
      <c r="E324" s="250"/>
      <c r="F324" s="250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49" t="s">
        <v>118</v>
      </c>
      <c r="B340" s="250"/>
      <c r="C340" s="250"/>
      <c r="D340" s="250"/>
      <c r="E340" s="250"/>
      <c r="F340" s="250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49" t="s">
        <v>29</v>
      </c>
      <c r="B349" s="250"/>
      <c r="C349" s="250"/>
      <c r="D349" s="250"/>
      <c r="E349" s="250"/>
      <c r="F349" s="250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110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46" t="s">
        <v>119</v>
      </c>
      <c r="B363" s="247"/>
      <c r="C363" s="247"/>
      <c r="D363" s="247"/>
      <c r="E363" s="247"/>
      <c r="F363" s="248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1" t="s">
        <v>19</v>
      </c>
      <c r="B365" s="252"/>
      <c r="C365" s="252"/>
      <c r="D365" s="252"/>
      <c r="E365" s="252"/>
      <c r="F365" s="252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1" t="s">
        <v>116</v>
      </c>
      <c r="B376" s="252"/>
      <c r="C376" s="252"/>
      <c r="D376" s="252"/>
      <c r="E376" s="252"/>
      <c r="F376" s="252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120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46" t="s">
        <v>346</v>
      </c>
      <c r="B393" s="247"/>
      <c r="C393" s="247"/>
      <c r="D393" s="247"/>
      <c r="E393" s="247"/>
      <c r="F393" s="248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49" t="s">
        <v>347</v>
      </c>
      <c r="B395" s="250"/>
      <c r="C395" s="250"/>
      <c r="D395" s="250"/>
      <c r="E395" s="250"/>
      <c r="F395" s="250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49" t="s">
        <v>31</v>
      </c>
      <c r="B402" s="250"/>
      <c r="C402" s="250"/>
      <c r="D402" s="250"/>
      <c r="E402" s="250"/>
      <c r="F402" s="250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120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46" t="s">
        <v>170</v>
      </c>
      <c r="B412" s="247"/>
      <c r="C412" s="247"/>
      <c r="D412" s="247"/>
      <c r="E412" s="247"/>
      <c r="F412" s="248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109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46" t="s">
        <v>82</v>
      </c>
      <c r="B422" s="247"/>
      <c r="C422" s="247"/>
      <c r="D422" s="247"/>
      <c r="E422" s="247"/>
      <c r="F422" s="248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9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46" t="s">
        <v>143</v>
      </c>
      <c r="B431" s="247"/>
      <c r="C431" s="247"/>
      <c r="D431" s="247"/>
      <c r="E431" s="247"/>
      <c r="F431" s="248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46" t="s">
        <v>144</v>
      </c>
      <c r="B452" s="247"/>
      <c r="C452" s="247"/>
      <c r="D452" s="247"/>
      <c r="E452" s="247"/>
      <c r="F452" s="248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120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6/PcuLCY0GgpD86kJkiddE51e21cU9DDs2ykJqc4LEkWd3byVEkCCuga0iI0s83h4Lej6ShaiWcD3phJDILI0g==" saltValue="mdfRoF54sip/S4WfeT5kD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0"/>
      <c r="E1" s="270"/>
      <c r="F1" s="270"/>
      <c r="G1" s="270"/>
      <c r="H1" s="270"/>
      <c r="I1" s="270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64" t="s">
        <v>52</v>
      </c>
      <c r="B6" s="264"/>
      <c r="C6" s="264"/>
      <c r="D6" s="264"/>
      <c r="E6" s="264"/>
      <c r="F6" s="264"/>
      <c r="G6" s="233"/>
      <c r="H6" s="233"/>
      <c r="I6" s="233"/>
    </row>
    <row r="7" spans="1:9" s="29" customFormat="1" ht="21.75" customHeight="1" x14ac:dyDescent="0.45">
      <c r="A7" s="264" t="str">
        <f>'A3 Exploitation'!A8:F8</f>
        <v>KELIBIA</v>
      </c>
      <c r="B7" s="264"/>
      <c r="C7" s="264"/>
      <c r="D7" s="264"/>
      <c r="E7" s="264"/>
      <c r="F7" s="264"/>
      <c r="G7" s="233"/>
      <c r="H7" s="233"/>
      <c r="I7" s="233"/>
    </row>
    <row r="8" spans="1:9" s="29" customFormat="1" ht="24" x14ac:dyDescent="0.45">
      <c r="A8" s="192" t="s">
        <v>44</v>
      </c>
      <c r="B8" s="275">
        <f>'A3 Exploitation'!B9:F9</f>
        <v>0</v>
      </c>
      <c r="C8" s="273"/>
      <c r="D8" s="273"/>
      <c r="E8" s="273"/>
      <c r="F8" s="273"/>
      <c r="G8" s="233"/>
      <c r="H8" s="233"/>
      <c r="I8" s="233"/>
    </row>
    <row r="9" spans="1:9" s="29" customFormat="1" ht="24" x14ac:dyDescent="0.45">
      <c r="A9" s="193" t="s">
        <v>46</v>
      </c>
      <c r="B9" s="273">
        <f>'A3 Exploitation'!B10:F10</f>
        <v>0</v>
      </c>
      <c r="C9" s="273"/>
      <c r="D9" s="273"/>
      <c r="E9" s="273"/>
      <c r="F9" s="273"/>
      <c r="G9" s="233"/>
      <c r="H9" s="233"/>
      <c r="I9" s="233"/>
    </row>
    <row r="10" spans="1:9" s="29" customFormat="1" ht="24" x14ac:dyDescent="0.45">
      <c r="A10" s="192" t="s">
        <v>45</v>
      </c>
      <c r="B10" s="269">
        <f>'A3 Exploitation'!B11:F11</f>
        <v>0</v>
      </c>
      <c r="C10" s="269"/>
      <c r="D10" s="269"/>
      <c r="E10" s="269"/>
      <c r="F10" s="269"/>
      <c r="G10" s="233"/>
      <c r="H10" s="233"/>
      <c r="I10" s="233"/>
    </row>
    <row r="11" spans="1:9" s="29" customFormat="1" ht="24" x14ac:dyDescent="0.45">
      <c r="A11" s="192" t="s">
        <v>318</v>
      </c>
      <c r="B11" s="274">
        <f>D183</f>
        <v>0</v>
      </c>
      <c r="C11" s="274"/>
      <c r="D11" s="274"/>
      <c r="E11" s="274"/>
      <c r="F11" s="274"/>
      <c r="G11" s="233"/>
      <c r="H11" s="233"/>
      <c r="I11" s="233"/>
    </row>
    <row r="12" spans="1:9" s="29" customFormat="1" ht="22.5" x14ac:dyDescent="0.45">
      <c r="A12" s="28"/>
      <c r="D12" s="254"/>
      <c r="E12" s="254"/>
      <c r="F12" s="254"/>
      <c r="G12" s="254"/>
      <c r="H12" s="254"/>
      <c r="I12" s="31"/>
    </row>
    <row r="13" spans="1:9" s="29" customFormat="1" ht="11.25" customHeight="1" x14ac:dyDescent="0.3">
      <c r="A13" s="255" t="s">
        <v>32</v>
      </c>
      <c r="B13" s="256" t="s">
        <v>33</v>
      </c>
      <c r="C13" s="256"/>
      <c r="D13" s="256" t="s">
        <v>48</v>
      </c>
      <c r="E13" s="257" t="s">
        <v>201</v>
      </c>
      <c r="F13" s="256" t="s">
        <v>202</v>
      </c>
    </row>
    <row r="14" spans="1:9" s="29" customFormat="1" ht="12.75" customHeight="1" x14ac:dyDescent="0.3">
      <c r="A14" s="255"/>
      <c r="B14" s="55" t="s">
        <v>36</v>
      </c>
      <c r="C14" s="55" t="s">
        <v>35</v>
      </c>
      <c r="D14" s="256"/>
      <c r="E14" s="257"/>
      <c r="F14" s="256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68" t="s">
        <v>0</v>
      </c>
      <c r="B16" s="268"/>
      <c r="C16" s="268"/>
      <c r="D16" s="268"/>
      <c r="E16" s="268"/>
      <c r="F16" s="268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68" t="s">
        <v>4</v>
      </c>
      <c r="B25" s="268"/>
      <c r="C25" s="268"/>
      <c r="D25" s="268"/>
      <c r="E25" s="268"/>
      <c r="F25" s="268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68" t="s">
        <v>231</v>
      </c>
      <c r="B35" s="268"/>
      <c r="C35" s="268"/>
      <c r="D35" s="268"/>
      <c r="E35" s="268"/>
      <c r="F35" s="268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68" t="s">
        <v>21</v>
      </c>
      <c r="B44" s="268"/>
      <c r="C44" s="268"/>
      <c r="D44" s="268"/>
      <c r="E44" s="268"/>
      <c r="F44" s="268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68" t="s">
        <v>8</v>
      </c>
      <c r="B54" s="268"/>
      <c r="C54" s="268"/>
      <c r="D54" s="268"/>
      <c r="E54" s="268"/>
      <c r="F54" s="268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68" t="s">
        <v>136</v>
      </c>
      <c r="B65" s="268"/>
      <c r="C65" s="268"/>
      <c r="D65" s="268"/>
      <c r="E65" s="268"/>
      <c r="F65" s="268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68" t="s">
        <v>223</v>
      </c>
      <c r="B86" s="268"/>
      <c r="C86" s="268"/>
      <c r="D86" s="268"/>
      <c r="E86" s="268"/>
      <c r="F86" s="268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68" t="s">
        <v>224</v>
      </c>
      <c r="B105" s="268"/>
      <c r="C105" s="268"/>
      <c r="D105" s="268"/>
      <c r="E105" s="268"/>
      <c r="F105" s="268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68" t="s">
        <v>196</v>
      </c>
      <c r="B120" s="268"/>
      <c r="C120" s="268"/>
      <c r="D120" s="268"/>
      <c r="E120" s="268"/>
      <c r="F120" s="268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68" t="s">
        <v>228</v>
      </c>
      <c r="B136" s="268"/>
      <c r="C136" s="268"/>
      <c r="D136" s="268"/>
      <c r="E136" s="268"/>
      <c r="F136" s="268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68" t="s">
        <v>80</v>
      </c>
      <c r="B148" s="268"/>
      <c r="C148" s="268"/>
      <c r="D148" s="268"/>
      <c r="E148" s="268"/>
      <c r="F148" s="268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68" t="s">
        <v>17</v>
      </c>
      <c r="B156" s="268"/>
      <c r="C156" s="268"/>
      <c r="D156" s="268"/>
      <c r="E156" s="268"/>
      <c r="F156" s="268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68" t="s">
        <v>82</v>
      </c>
      <c r="B164" s="268"/>
      <c r="C164" s="268"/>
      <c r="D164" s="268"/>
      <c r="E164" s="268"/>
      <c r="F164" s="268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68" t="s">
        <v>227</v>
      </c>
      <c r="B173" s="268"/>
      <c r="C173" s="268"/>
      <c r="D173" s="268"/>
      <c r="E173" s="268"/>
      <c r="F173" s="268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2"/>
      <c r="E1" s="262"/>
      <c r="F1" s="262"/>
      <c r="G1" s="262"/>
      <c r="H1" s="262"/>
      <c r="I1" s="262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3" t="s">
        <v>190</v>
      </c>
      <c r="B7" s="263"/>
      <c r="C7" s="263"/>
      <c r="D7" s="263"/>
      <c r="E7" s="263"/>
      <c r="F7" s="263"/>
      <c r="G7" s="232"/>
      <c r="H7" s="232"/>
      <c r="I7" s="232"/>
    </row>
    <row r="8" spans="1:9" ht="29.25" x14ac:dyDescent="0.45">
      <c r="A8" s="264" t="str">
        <f>'Page de garde'!D18</f>
        <v>KELIBIA</v>
      </c>
      <c r="B8" s="264"/>
      <c r="C8" s="264"/>
      <c r="D8" s="264"/>
      <c r="E8" s="264"/>
      <c r="F8" s="264"/>
      <c r="G8" s="233"/>
      <c r="H8" s="233"/>
      <c r="I8" s="232"/>
    </row>
    <row r="9" spans="1:9" ht="24" x14ac:dyDescent="0.45">
      <c r="A9" s="192" t="s">
        <v>44</v>
      </c>
      <c r="B9" s="265"/>
      <c r="C9" s="265"/>
      <c r="D9" s="265"/>
      <c r="E9" s="265"/>
      <c r="F9" s="266"/>
      <c r="G9" s="233"/>
      <c r="H9" s="233"/>
      <c r="I9" s="232"/>
    </row>
    <row r="10" spans="1:9" ht="24" x14ac:dyDescent="0.45">
      <c r="A10" s="193" t="s">
        <v>46</v>
      </c>
      <c r="B10" s="267"/>
      <c r="C10" s="267"/>
      <c r="D10" s="267"/>
      <c r="E10" s="267"/>
      <c r="F10" s="267"/>
      <c r="G10" s="233"/>
      <c r="H10" s="233"/>
      <c r="I10" s="232"/>
    </row>
    <row r="11" spans="1:9" ht="24" x14ac:dyDescent="0.45">
      <c r="A11" s="192" t="s">
        <v>45</v>
      </c>
      <c r="B11" s="261"/>
      <c r="C11" s="261"/>
      <c r="D11" s="261"/>
      <c r="E11" s="261"/>
      <c r="F11" s="261"/>
      <c r="G11" s="233"/>
      <c r="H11" s="233"/>
      <c r="I11" s="232"/>
    </row>
    <row r="12" spans="1:9" ht="24" x14ac:dyDescent="0.45">
      <c r="A12" s="192" t="s">
        <v>260</v>
      </c>
      <c r="B12" s="253">
        <f>D463</f>
        <v>0</v>
      </c>
      <c r="C12" s="253"/>
      <c r="D12" s="253"/>
      <c r="E12" s="253"/>
      <c r="F12" s="253"/>
      <c r="G12" s="233"/>
      <c r="H12" s="233"/>
      <c r="I12" s="232"/>
    </row>
    <row r="13" spans="1:9" ht="22.5" x14ac:dyDescent="0.45">
      <c r="A13" s="28"/>
      <c r="B13" s="29"/>
      <c r="C13" s="29"/>
      <c r="D13" s="254"/>
      <c r="E13" s="254"/>
      <c r="F13" s="254"/>
      <c r="G13" s="254"/>
      <c r="H13" s="254"/>
      <c r="I13" s="3"/>
    </row>
    <row r="14" spans="1:9" ht="16.5" x14ac:dyDescent="0.3">
      <c r="A14" s="255" t="s">
        <v>32</v>
      </c>
      <c r="B14" s="256" t="s">
        <v>33</v>
      </c>
      <c r="C14" s="256"/>
      <c r="D14" s="256" t="s">
        <v>48</v>
      </c>
      <c r="E14" s="257" t="s">
        <v>331</v>
      </c>
      <c r="F14" s="256" t="s">
        <v>202</v>
      </c>
      <c r="G14" s="29"/>
      <c r="H14" s="29"/>
    </row>
    <row r="15" spans="1:9" ht="16.5" x14ac:dyDescent="0.3">
      <c r="A15" s="255"/>
      <c r="B15" s="55" t="s">
        <v>36</v>
      </c>
      <c r="C15" s="55" t="s">
        <v>35</v>
      </c>
      <c r="D15" s="256"/>
      <c r="E15" s="257"/>
      <c r="F15" s="256"/>
      <c r="G15" s="29"/>
      <c r="H15" s="29"/>
    </row>
    <row r="16" spans="1:9" ht="18" x14ac:dyDescent="0.35">
      <c r="A16" s="258" t="s">
        <v>0</v>
      </c>
      <c r="B16" s="258"/>
      <c r="C16" s="258"/>
      <c r="D16" s="258"/>
      <c r="E16" s="258"/>
      <c r="F16" s="258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59" t="s">
        <v>1</v>
      </c>
      <c r="B18" s="260"/>
      <c r="C18" s="260"/>
      <c r="D18" s="260"/>
      <c r="E18" s="260"/>
      <c r="F18" s="260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49" t="s">
        <v>18</v>
      </c>
      <c r="B26" s="250"/>
      <c r="C26" s="250"/>
      <c r="D26" s="250"/>
      <c r="E26" s="250"/>
      <c r="F26" s="250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58" t="s">
        <v>131</v>
      </c>
      <c r="B43" s="258"/>
      <c r="C43" s="258"/>
      <c r="D43" s="258"/>
      <c r="E43" s="258"/>
      <c r="F43" s="258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1" t="s">
        <v>63</v>
      </c>
      <c r="B45" s="252"/>
      <c r="C45" s="252"/>
      <c r="D45" s="252"/>
      <c r="E45" s="252"/>
      <c r="F45" s="252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49" t="s">
        <v>65</v>
      </c>
      <c r="B57" s="250"/>
      <c r="C57" s="250"/>
      <c r="D57" s="250"/>
      <c r="E57" s="250"/>
      <c r="F57" s="250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49" t="s">
        <v>25</v>
      </c>
      <c r="B84" s="250"/>
      <c r="C84" s="250"/>
      <c r="D84" s="250"/>
      <c r="E84" s="250"/>
      <c r="F84" s="250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110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46" t="s">
        <v>123</v>
      </c>
      <c r="B99" s="247"/>
      <c r="C99" s="247"/>
      <c r="D99" s="247"/>
      <c r="E99" s="247"/>
      <c r="F99" s="248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1" t="s">
        <v>63</v>
      </c>
      <c r="B101" s="252"/>
      <c r="C101" s="252"/>
      <c r="D101" s="252"/>
      <c r="E101" s="252"/>
      <c r="F101" s="252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49" t="s">
        <v>127</v>
      </c>
      <c r="B113" s="250"/>
      <c r="C113" s="250"/>
      <c r="D113" s="250"/>
      <c r="E113" s="250"/>
      <c r="F113" s="250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49" t="s">
        <v>72</v>
      </c>
      <c r="B137" s="250"/>
      <c r="C137" s="250"/>
      <c r="D137" s="250"/>
      <c r="E137" s="250"/>
      <c r="F137" s="250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120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46" t="s">
        <v>124</v>
      </c>
      <c r="B152" s="247"/>
      <c r="C152" s="247"/>
      <c r="D152" s="247"/>
      <c r="E152" s="247"/>
      <c r="F152" s="248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1" t="s">
        <v>63</v>
      </c>
      <c r="B154" s="252"/>
      <c r="C154" s="252"/>
      <c r="D154" s="252"/>
      <c r="E154" s="252"/>
      <c r="F154" s="252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49" t="s">
        <v>128</v>
      </c>
      <c r="B166" s="250"/>
      <c r="C166" s="250"/>
      <c r="D166" s="250"/>
      <c r="E166" s="250"/>
      <c r="F166" s="250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120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46" t="s">
        <v>157</v>
      </c>
      <c r="B192" s="247"/>
      <c r="C192" s="247"/>
      <c r="D192" s="247"/>
      <c r="E192" s="247"/>
      <c r="F192" s="248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49" t="s">
        <v>150</v>
      </c>
      <c r="B194" s="250"/>
      <c r="C194" s="250"/>
      <c r="D194" s="250"/>
      <c r="E194" s="250"/>
      <c r="F194" s="250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49" t="s">
        <v>75</v>
      </c>
      <c r="B209" s="250"/>
      <c r="C209" s="250"/>
      <c r="D209" s="250"/>
      <c r="E209" s="250"/>
      <c r="F209" s="250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49" t="s">
        <v>181</v>
      </c>
      <c r="B232" s="250"/>
      <c r="C232" s="250"/>
      <c r="D232" s="250"/>
      <c r="E232" s="250"/>
      <c r="F232" s="250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109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46" t="s">
        <v>4</v>
      </c>
      <c r="B249" s="247"/>
      <c r="C249" s="247"/>
      <c r="D249" s="247"/>
      <c r="E249" s="247"/>
      <c r="F249" s="248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49" t="s">
        <v>19</v>
      </c>
      <c r="B251" s="250"/>
      <c r="C251" s="250"/>
      <c r="D251" s="250"/>
      <c r="E251" s="250"/>
      <c r="F251" s="250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49" t="s">
        <v>116</v>
      </c>
      <c r="B263" s="250"/>
      <c r="C263" s="250"/>
      <c r="D263" s="250"/>
      <c r="E263" s="250"/>
      <c r="F263" s="250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120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46" t="s">
        <v>21</v>
      </c>
      <c r="B282" s="247"/>
      <c r="C282" s="247"/>
      <c r="D282" s="247"/>
      <c r="E282" s="247"/>
      <c r="F282" s="248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49" t="s">
        <v>12</v>
      </c>
      <c r="B284" s="250"/>
      <c r="C284" s="250"/>
      <c r="D284" s="250"/>
      <c r="E284" s="250"/>
      <c r="F284" s="250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49" t="s">
        <v>25</v>
      </c>
      <c r="B297" s="250"/>
      <c r="C297" s="250"/>
      <c r="D297" s="250"/>
      <c r="E297" s="250"/>
      <c r="F297" s="250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9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46" t="s">
        <v>8</v>
      </c>
      <c r="B310" s="247"/>
      <c r="C310" s="247"/>
      <c r="D310" s="247"/>
      <c r="E310" s="247"/>
      <c r="F310" s="248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1" t="s">
        <v>107</v>
      </c>
      <c r="B312" s="252"/>
      <c r="C312" s="252"/>
      <c r="D312" s="252"/>
      <c r="E312" s="252"/>
      <c r="F312" s="252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49" t="s">
        <v>25</v>
      </c>
      <c r="B324" s="250"/>
      <c r="C324" s="250"/>
      <c r="D324" s="250"/>
      <c r="E324" s="250"/>
      <c r="F324" s="250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49" t="s">
        <v>118</v>
      </c>
      <c r="B340" s="250"/>
      <c r="C340" s="250"/>
      <c r="D340" s="250"/>
      <c r="E340" s="250"/>
      <c r="F340" s="250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49" t="s">
        <v>29</v>
      </c>
      <c r="B349" s="250"/>
      <c r="C349" s="250"/>
      <c r="D349" s="250"/>
      <c r="E349" s="250"/>
      <c r="F349" s="250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110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46" t="s">
        <v>119</v>
      </c>
      <c r="B363" s="247"/>
      <c r="C363" s="247"/>
      <c r="D363" s="247"/>
      <c r="E363" s="247"/>
      <c r="F363" s="248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1" t="s">
        <v>19</v>
      </c>
      <c r="B365" s="252"/>
      <c r="C365" s="252"/>
      <c r="D365" s="252"/>
      <c r="E365" s="252"/>
      <c r="F365" s="252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1" t="s">
        <v>116</v>
      </c>
      <c r="B376" s="252"/>
      <c r="C376" s="252"/>
      <c r="D376" s="252"/>
      <c r="E376" s="252"/>
      <c r="F376" s="252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120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46" t="s">
        <v>346</v>
      </c>
      <c r="B393" s="247"/>
      <c r="C393" s="247"/>
      <c r="D393" s="247"/>
      <c r="E393" s="247"/>
      <c r="F393" s="248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49" t="s">
        <v>347</v>
      </c>
      <c r="B395" s="250"/>
      <c r="C395" s="250"/>
      <c r="D395" s="250"/>
      <c r="E395" s="250"/>
      <c r="F395" s="250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49" t="s">
        <v>31</v>
      </c>
      <c r="B402" s="250"/>
      <c r="C402" s="250"/>
      <c r="D402" s="250"/>
      <c r="E402" s="250"/>
      <c r="F402" s="250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120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46" t="s">
        <v>170</v>
      </c>
      <c r="B412" s="247"/>
      <c r="C412" s="247"/>
      <c r="D412" s="247"/>
      <c r="E412" s="247"/>
      <c r="F412" s="248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109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46" t="s">
        <v>82</v>
      </c>
      <c r="B422" s="247"/>
      <c r="C422" s="247"/>
      <c r="D422" s="247"/>
      <c r="E422" s="247"/>
      <c r="F422" s="248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9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46" t="s">
        <v>143</v>
      </c>
      <c r="B431" s="247"/>
      <c r="C431" s="247"/>
      <c r="D431" s="247"/>
      <c r="E431" s="247"/>
      <c r="F431" s="248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46" t="s">
        <v>144</v>
      </c>
      <c r="B452" s="247"/>
      <c r="C452" s="247"/>
      <c r="D452" s="247"/>
      <c r="E452" s="247"/>
      <c r="F452" s="248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120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0cjgUNQlr81kA/21BLf2aaM0eHz3nprKbfD9QXiWCeToQBTNvZsMcXSXWjNugx+IP2I9b66kAwcRkNR3RQ6UwA==" saltValue="fgCdrdqS3JuAlrjU4IVtk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="70" zoomScaleSheetLayoutView="70" workbookViewId="0">
      <selection activeCell="B9" sqref="B9:F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0"/>
      <c r="E1" s="270"/>
      <c r="F1" s="270"/>
      <c r="G1" s="270"/>
      <c r="H1" s="270"/>
      <c r="I1" s="270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64" t="s">
        <v>52</v>
      </c>
      <c r="B6" s="264"/>
      <c r="C6" s="264"/>
      <c r="D6" s="264"/>
      <c r="E6" s="264"/>
      <c r="F6" s="264"/>
      <c r="G6" s="233"/>
      <c r="H6" s="233"/>
      <c r="I6" s="233"/>
    </row>
    <row r="7" spans="1:9" s="29" customFormat="1" ht="21.75" customHeight="1" x14ac:dyDescent="0.45">
      <c r="A7" s="264" t="str">
        <f>'A4 Exploitation'!A8:F8</f>
        <v>KELIBIA</v>
      </c>
      <c r="B7" s="264"/>
      <c r="C7" s="264"/>
      <c r="D7" s="264"/>
      <c r="E7" s="264"/>
      <c r="F7" s="264"/>
      <c r="G7" s="233"/>
      <c r="H7" s="233"/>
      <c r="I7" s="233"/>
    </row>
    <row r="8" spans="1:9" s="29" customFormat="1" ht="24" x14ac:dyDescent="0.45">
      <c r="A8" s="192" t="s">
        <v>44</v>
      </c>
      <c r="B8" s="273">
        <f>'A4 Exploitation'!B9:F9</f>
        <v>0</v>
      </c>
      <c r="C8" s="273"/>
      <c r="D8" s="273"/>
      <c r="E8" s="273"/>
      <c r="F8" s="273"/>
      <c r="G8" s="233"/>
      <c r="H8" s="233"/>
      <c r="I8" s="233"/>
    </row>
    <row r="9" spans="1:9" s="29" customFormat="1" ht="24" x14ac:dyDescent="0.45">
      <c r="A9" s="193" t="s">
        <v>46</v>
      </c>
      <c r="B9" s="273">
        <f>'A4 Exploitation'!B10:F10</f>
        <v>0</v>
      </c>
      <c r="C9" s="273"/>
      <c r="D9" s="273"/>
      <c r="E9" s="273"/>
      <c r="F9" s="273"/>
      <c r="G9" s="233"/>
      <c r="H9" s="233"/>
      <c r="I9" s="233"/>
    </row>
    <row r="10" spans="1:9" s="29" customFormat="1" ht="24" x14ac:dyDescent="0.45">
      <c r="A10" s="192" t="s">
        <v>45</v>
      </c>
      <c r="B10" s="269">
        <f>'A4 Exploitation'!B11:F11</f>
        <v>0</v>
      </c>
      <c r="C10" s="269"/>
      <c r="D10" s="269"/>
      <c r="E10" s="269"/>
      <c r="F10" s="269"/>
      <c r="G10" s="233"/>
      <c r="H10" s="233"/>
      <c r="I10" s="233"/>
    </row>
    <row r="11" spans="1:9" s="29" customFormat="1" ht="24" x14ac:dyDescent="0.45">
      <c r="A11" s="192" t="s">
        <v>318</v>
      </c>
      <c r="B11" s="274">
        <f>D183</f>
        <v>0</v>
      </c>
      <c r="C11" s="274"/>
      <c r="D11" s="274"/>
      <c r="E11" s="274"/>
      <c r="F11" s="274"/>
      <c r="G11" s="233"/>
      <c r="H11" s="233"/>
      <c r="I11" s="233"/>
    </row>
    <row r="12" spans="1:9" s="29" customFormat="1" ht="22.5" x14ac:dyDescent="0.45">
      <c r="A12" s="28"/>
      <c r="D12" s="254"/>
      <c r="E12" s="254"/>
      <c r="F12" s="254"/>
      <c r="G12" s="254"/>
      <c r="H12" s="254"/>
      <c r="I12" s="31"/>
    </row>
    <row r="13" spans="1:9" s="29" customFormat="1" ht="11.25" customHeight="1" x14ac:dyDescent="0.3">
      <c r="A13" s="255" t="s">
        <v>32</v>
      </c>
      <c r="B13" s="256" t="s">
        <v>33</v>
      </c>
      <c r="C13" s="256"/>
      <c r="D13" s="256" t="s">
        <v>48</v>
      </c>
      <c r="E13" s="257" t="s">
        <v>201</v>
      </c>
      <c r="F13" s="256" t="s">
        <v>202</v>
      </c>
    </row>
    <row r="14" spans="1:9" s="29" customFormat="1" ht="12.75" customHeight="1" x14ac:dyDescent="0.3">
      <c r="A14" s="255"/>
      <c r="B14" s="55" t="s">
        <v>36</v>
      </c>
      <c r="C14" s="55" t="s">
        <v>35</v>
      </c>
      <c r="D14" s="256"/>
      <c r="E14" s="257"/>
      <c r="F14" s="256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68" t="s">
        <v>0</v>
      </c>
      <c r="B16" s="268"/>
      <c r="C16" s="268"/>
      <c r="D16" s="268"/>
      <c r="E16" s="268"/>
      <c r="F16" s="268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68" t="s">
        <v>4</v>
      </c>
      <c r="B25" s="268"/>
      <c r="C25" s="268"/>
      <c r="D25" s="268"/>
      <c r="E25" s="268"/>
      <c r="F25" s="268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68" t="s">
        <v>231</v>
      </c>
      <c r="B35" s="268"/>
      <c r="C35" s="268"/>
      <c r="D35" s="268"/>
      <c r="E35" s="268"/>
      <c r="F35" s="268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68" t="s">
        <v>21</v>
      </c>
      <c r="B44" s="268"/>
      <c r="C44" s="268"/>
      <c r="D44" s="268"/>
      <c r="E44" s="268"/>
      <c r="F44" s="268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68" t="s">
        <v>8</v>
      </c>
      <c r="B54" s="268"/>
      <c r="C54" s="268"/>
      <c r="D54" s="268"/>
      <c r="E54" s="268"/>
      <c r="F54" s="268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68" t="s">
        <v>136</v>
      </c>
      <c r="B65" s="268"/>
      <c r="C65" s="268"/>
      <c r="D65" s="268"/>
      <c r="E65" s="268"/>
      <c r="F65" s="268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68" t="s">
        <v>223</v>
      </c>
      <c r="B86" s="268"/>
      <c r="C86" s="268"/>
      <c r="D86" s="268"/>
      <c r="E86" s="268"/>
      <c r="F86" s="268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68" t="s">
        <v>224</v>
      </c>
      <c r="B105" s="268"/>
      <c r="C105" s="268"/>
      <c r="D105" s="268"/>
      <c r="E105" s="268"/>
      <c r="F105" s="268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68" t="s">
        <v>196</v>
      </c>
      <c r="B120" s="268"/>
      <c r="C120" s="268"/>
      <c r="D120" s="268"/>
      <c r="E120" s="268"/>
      <c r="F120" s="268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68" t="s">
        <v>228</v>
      </c>
      <c r="B136" s="268"/>
      <c r="C136" s="268"/>
      <c r="D136" s="268"/>
      <c r="E136" s="268"/>
      <c r="F136" s="268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68" t="s">
        <v>80</v>
      </c>
      <c r="B148" s="268"/>
      <c r="C148" s="268"/>
      <c r="D148" s="268"/>
      <c r="E148" s="268"/>
      <c r="F148" s="268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68" t="s">
        <v>17</v>
      </c>
      <c r="B156" s="268"/>
      <c r="C156" s="268"/>
      <c r="D156" s="268"/>
      <c r="E156" s="268"/>
      <c r="F156" s="268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68" t="s">
        <v>82</v>
      </c>
      <c r="B164" s="268"/>
      <c r="C164" s="268"/>
      <c r="D164" s="268"/>
      <c r="E164" s="268"/>
      <c r="F164" s="268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68" t="s">
        <v>227</v>
      </c>
      <c r="B173" s="268"/>
      <c r="C173" s="268"/>
      <c r="D173" s="268"/>
      <c r="E173" s="268"/>
      <c r="F173" s="268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mnGxoRYfoH8rlLFvTBEbT9u1LIR/RmpjyGjroI46VYMki3T5869XGenJ8A3eF+5t9xMlhunRsRMvuM6HK3tT4w==" saltValue="9ZWpXsF5m6ZRXt6wPa2p7w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DELL</cp:lastModifiedBy>
  <cp:lastPrinted>2017-02-17T13:42:57Z</cp:lastPrinted>
  <dcterms:created xsi:type="dcterms:W3CDTF">2015-10-03T07:44:26Z</dcterms:created>
  <dcterms:modified xsi:type="dcterms:W3CDTF">2017-12-04T21:23:37Z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