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Jedaida\2019\4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4" i="29" l="1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24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B11" i="43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<sst xmlns="http://schemas.openxmlformats.org/spreadsheetml/2006/main" count="5767" uniqueCount="554">
  <si>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</si>
  <si>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</si>
  <si>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</si>
  <si>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</si>
  <si>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</si>
  <si>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</si>
  <si>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</si>
  <si>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</si>
  <si>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</si>
  <si>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</si>
  <si>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</si>
  <si>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</si>
  <si>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</si>
  <si>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</si>
  <si>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</si>
  <si>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</si>
  <si>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</si>
  <si>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</si>
  <si>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</si>
  <si>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</si>
  <si>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</si>
  <si>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</si>
  <si>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</si>
  <si>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</si>
  <si>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</si>
  <si>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</si>
  <si>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</si>
  <si>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</si>
  <si>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</si>
  <si>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</si>
  <si>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</si>
  <si>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</si>
  <si>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</si>
  <si>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</si>
  <si>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</si>
  <si>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</si>
  <si>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</si>
  <si>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</si>
  <si>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</si>
  <si>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</si>
  <si>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</si>
  <si>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</si>
  <si>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</si>
  <si>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</si>
  <si>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</si>
  <si>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</si>
  <si>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</si>
  <si>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</si>
  <si>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</si>
  <si>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</si>
  <si>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</si>
  <si>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</si>
  <si>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</si>
  <si>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</si>
  <si>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</si>
  <si>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</si>
  <si>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</si>
  <si>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</si>
  <si>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</si>
  <si>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</si>
  <si>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</si>
  <si>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</si>
  <si>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</si>
  <si>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</si>
  <si>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</si>
  <si>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</si>
  <si>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</si>
  <si>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</si>
  <si>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</si>
  <si>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</si>
  <si>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</si>
  <si>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</si>
  <si>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</si>
  <si>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</si>
  <si>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</si>
  <si>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</si>
  <si>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</si>
  <si>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</si>
  <si>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</si>
  <si>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</si>
  <si>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</si>
  <si>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</si>
  <si>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</si>
  <si>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</si>
  <si>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</si>
  <si>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</si>
  <si>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</si>
  <si>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</si>
  <si>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</si>
  <si>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</si>
  <si>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</si>
  <si>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</si>
  <si>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</si>
  <si>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</si>
  <si>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</si>
  <si>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</si>
  <si>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</si>
  <si>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</si>
  <si>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</si>
  <si>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</si>
  <si>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</si>
  <si>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</si>
  <si>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</si>
  <si>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</si>
  <si>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</si>
  <si>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</si>
  <si>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</si>
  <si>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</si>
  <si>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</si>
  <si>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</si>
  <si>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</si>
  <si>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</si>
  <si>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</si>
  <si>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</si>
  <si>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</si>
  <si>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</si>
  <si>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</si>
  <si>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</si>
  <si>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</si>
  <si>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</si>
  <si>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</si>
  <si>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</si>
  <si>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</si>
  <si>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</si>
  <si>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</si>
  <si>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</si>
  <si>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</si>
  <si>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</si>
  <si>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</si>
  <si>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</si>
  <si>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</si>
  <si>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</si>
  <si>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</si>
  <si>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</si>
  <si>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</si>
  <si>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</si>
  <si>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</si>
  <si>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</si>
  <si>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</si>
  <si>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</si>
  <si>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</si>
  <si>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</si>
  <si>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</si>
  <si>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</si>
  <si>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</si>
  <si>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</si>
  <si>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</si>
  <si>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</si>
  <si>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</si>
  <si>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</si>
  <si>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</si>
  <si>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</si>
  <si>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</si>
  <si>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</si>
  <si>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</si>
  <si>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</si>
  <si>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</si>
  <si>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</si>
  <si>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</si>
  <si>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</si>
  <si>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</si>
  <si>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</si>
  <si>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</si>
  <si>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</si>
  <si>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</si>
  <si>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</si>
  <si>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</si>
  <si>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</si>
  <si>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</si>
  <si>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</si>
  <si>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</si>
  <si>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</si>
  <si>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</si>
  <si>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</si>
  <si>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</si>
  <si>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</si>
  <si>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</si>
  <si>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</si>
  <si>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</si>
  <si>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</si>
  <si>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</si>
  <si>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</si>
  <si>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</si>
  <si>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</si>
  <si>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</si>
  <si>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</si>
  <si>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</si>
  <si>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</si>
  <si>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</si>
  <si>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</si>
  <si>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</si>
  <si>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</si>
  <si>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</si>
  <si>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</si>
  <si>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</si>
  <si>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</si>
  <si>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</si>
  <si>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</si>
  <si>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</si>
  <si>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</si>
  <si>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</si>
  <si>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</si>
  <si>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</si>
  <si>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</si>
  <si>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</si>
  <si>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</si>
  <si>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</si>
  <si>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</si>
  <si>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</si>
  <si>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</si>
  <si>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</si>
  <si>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</si>
  <si>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</si>
  <si>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</si>
  <si>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</si>
  <si>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</si>
  <si>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</si>
  <si>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</si>
  <si>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</si>
  <si>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</si>
  <si>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</si>
  <si>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</si>
  <si>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</si>
  <si>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</si>
  <si>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</si>
  <si>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</si>
  <si>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</si>
  <si>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</si>
  <si>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</si>
  <si>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</si>
  <si>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</si>
  <si>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</si>
  <si>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</si>
  <si>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</si>
  <si>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</si>
  <si>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</si>
  <si>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</si>
  <si>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</si>
  <si>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</si>
  <si>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</si>
  <si>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</si>
  <si>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</si>
  <si>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</si>
  <si>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</si>
  <si>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</si>
  <si>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</si>
  <si>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</si>
  <si>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</si>
  <si>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</si>
  <si>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</si>
  <si>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</si>
  <si>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</si>
  <si>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</si>
  <si>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</si>
  <si>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</si>
  <si>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</si>
  <si>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</si>
  <si>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</si>
  <si>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</si>
  <si>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</si>
  <si>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</si>
  <si>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</si>
  <si>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</si>
  <si>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</si>
  <si>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</si>
  <si>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</si>
  <si>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</si>
  <si>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</si>
  <si>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</si>
  <si>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</si>
  <si>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</si>
  <si>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</si>
  <si>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</si>
  <si>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</si>
  <si>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</si>
  <si>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</si>
  <si>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</si>
  <si>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</si>
  <si>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</si>
  <si>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</si>
  <si>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</si>
  <si>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</si>
  <si>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</si>
  <si>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</si>
  <si>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</si>
  <si>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</si>
  <si>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</si>
  <si>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</si>
  <si>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</si>
  <si>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</si>
  <si>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</si>
  <si>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</si>
  <si>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</si>
  <si>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</si>
  <si>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</si>
  <si>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</si>
  <si>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</si>
  <si>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</si>
  <si>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</si>
  <si>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</si>
  <si>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</si>
  <si>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</si>
  <si>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</si>
  <si>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</si>
  <si>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</si>
  <si>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</si>
  <si>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</si>
  <si>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</si>
  <si>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</si>
  <si>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</si>
  <si>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</si>
  <si>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</si>
  <si>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</si>
  <si>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</si>
  <si>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</si>
  <si>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</si>
  <si>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</si>
  <si>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</si>
  <si>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</si>
  <si>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</si>
  <si>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</si>
  <si>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</si>
  <si>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</si>
  <si>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</si>
  <si>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</si>
  <si>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</si>
  <si>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</si>
  <si>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</si>
  <si>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</si>
  <si>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</si>
  <si>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</si>
  <si>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</si>
  <si>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</si>
  <si>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</si>
  <si>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</si>
  <si>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</si>
  <si>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</si>
  <si>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</si>
  <si>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</si>
  <si>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</si>
  <si>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</si>
  <si>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</si>
  <si>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</si>
  <si>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</si>
  <si>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</si>
  <si>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</si>
  <si>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</si>
  <si>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</si>
  <si>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</si>
  <si>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</si>
  <si>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</si>
  <si>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</si>
  <si>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</si>
  <si>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</si>
  <si>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</si>
  <si>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</si>
  <si>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</si>
  <si>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</si>
  <si>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</si>
  <si>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</si>
  <si>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</si>
  <si>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</si>
  <si>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</si>
  <si>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</si>
  <si>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</si>
  <si>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</si>
  <si>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</si>
  <si>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</si>
  <si>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</si>
  <si>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</si>
  <si>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</si>
  <si>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</si>
  <si>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</si>
  <si>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</si>
  <si>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</si>
  <si>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</si>
  <si>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</si>
  <si>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</si>
  <si>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</si>
  <si>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</si>
  <si>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</si>
  <si>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</si>
  <si>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</si>
  <si>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</si>
  <si>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</si>
  <si>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</si>
  <si>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</si>
  <si>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</si>
  <si>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</si>
  <si>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</si>
  <si>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</si>
  <si>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</si>
  <si>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</si>
  <si>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</si>
  <si>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</si>
  <si>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</si>
  <si>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</si>
  <si>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</si>
  <si>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</si>
  <si>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</si>
  <si>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</si>
  <si>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</si>
  <si>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</si>
  <si>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</si>
  <si>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</si>
  <si>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</si>
  <si>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</si>
  <si>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</si>
  <si>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</si>
  <si>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</si>
  <si>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</si>
  <si>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</si>
  <si>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</si>
  <si>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</si>
  <si>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</si>
  <si>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</si>
  <si>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</si>
  <si>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</si>
  <si>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</si>
  <si>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</si>
  <si>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</si>
  <si>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</si>
  <si>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</si>
  <si>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</si>
  <si>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</si>
  <si>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</si>
  <si>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</si>
  <si>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</si>
  <si>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</si>
  <si>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</si>
  <si>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</si>
  <si>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</si>
  <si>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</si>
  <si>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</si>
  <si>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</si>
  <si>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</si>
  <si>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</si>
  <si>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</si>
  <si>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</si>
  <si>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</si>
  <si>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</si>
  <si>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</si>
  <si>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</si>
  <si>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</si>
  <si>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</si>
  <si>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</si>
  <si>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</si>
  <si>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</si>
  <si>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</si>
  <si>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</si>
  <si>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</si>
  <si>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</si>
  <si>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</si>
  <si>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</si>
  <si>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</si>
  <si>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</si>
  <si>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</si>
  <si>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</si>
  <si>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</si>
  <si>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</si>
  <si>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</si>
  <si>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</si>
  <si>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</si>
  <si>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</si>
  <si>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</si>
  <si>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</si>
  <si>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</si>
  <si>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</si>
  <si>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</si>
  <si>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</si>
  <si>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</si>
  <si>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</si>
  <si>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</si>
  <si>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</si>
  <si>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</si>
  <si>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Absence de la vérification mensuelle du thermomètre.</t>
  </si>
  <si>
    <t>Assurer la vérification du thermomètre.</t>
  </si>
  <si>
    <t>Fournir les lingettes désinfectantes et utiliser le thermomètre à sonde pour la mesure des températures à cœur.</t>
  </si>
  <si>
    <t>Absence des certificats de salubrité pour les poissons.</t>
  </si>
  <si>
    <t>Veuillez demander les certificats de salubrité des poissons le jour de la réception.</t>
  </si>
  <si>
    <t>Absence de l'enregistrement des paramètres de contrôle à la réception des poissons.</t>
  </si>
  <si>
    <t>Assurer l'enregistrement des paramètres de contrôle à la réception pour tous les produits réceptionnés.</t>
  </si>
  <si>
    <t>L'autocontrôle du nettoyage n'était pas quotidien.</t>
  </si>
  <si>
    <t>Assurer le suivi et l'enregistrement quotidien du N/D.</t>
  </si>
  <si>
    <t>Absence de stand de cuisson. Fabrication et vente de sandwich uniquement.</t>
  </si>
  <si>
    <t>Assurer la séparation des rayons et interdire la polyvalence.</t>
  </si>
  <si>
    <t>Absence de thermomètre à sonde.</t>
  </si>
  <si>
    <t>Fournir un thermomètre à sonde pour chaque rayon.</t>
  </si>
  <si>
    <t>Stockage à l'intérieur du meuble d'exposition.</t>
  </si>
  <si>
    <t>Renforcer le nettoyage.</t>
  </si>
  <si>
    <t>Veuillez respecter les durées de vie des produits entamés.</t>
  </si>
  <si>
    <t>Veuillez fournir les tenues carrefour pour répondre à la charte vestimentaire.</t>
  </si>
  <si>
    <t>Vérifier le bon fonctionnement du meuble d'exposition.</t>
  </si>
  <si>
    <t>Le suivi et l'enregistrement des températures à cœur n'étaient pas réalisés depuis février 2019 (voir photo).
Absence d'enregistrement des températures au niveau du tableau de relevé mensuel.</t>
  </si>
  <si>
    <t>Veuillez assurer le suivi et l'enregistrement des températures à cœur des produits ainsi que le remplissage des tableaux de relevés mensuels.</t>
  </si>
  <si>
    <t>Assurer l'enregistrement des autocontrôles de méthode de travail.</t>
  </si>
  <si>
    <t>Absence de l'enregistrement des autocontrôles de méthode de travail.</t>
  </si>
  <si>
    <t>Les résultats d'analyses n'étaient encore pas réceptionnés.</t>
  </si>
  <si>
    <t>Veuillez maintenir ces produits à une température de 3°C à 4°C.</t>
  </si>
  <si>
    <t>Les employés assurent le traitement et la vente au niveau de plusieurs rayons (charcuterie/fromage, traiteur, boucherie).</t>
  </si>
  <si>
    <t>Assurer l'enregistrement de tous les produits sur les feuilles de traçabilité.</t>
  </si>
  <si>
    <t>Veuillez maintenir les poissons à une température maximale de 2°C.</t>
  </si>
  <si>
    <t>Absence de thermomètre.</t>
  </si>
  <si>
    <t>Fournir un thermomètre pour chaque rayon.</t>
  </si>
  <si>
    <t>La température à cœur mesurés sur les poissons pageot (opération one shot) était de l'ordre de 7°C.</t>
  </si>
  <si>
    <t>Absence de l'enregistrement de l'autocontrôle du nettoyage.</t>
  </si>
  <si>
    <t>Assurer l'enregistrement du N/D.</t>
  </si>
  <si>
    <t>Veuillez demander les certificats de salubrité des produits lors des réceptions et les garder 2 ans au niveau du rayon.</t>
  </si>
  <si>
    <t>Absence du suivi et de l'enregistrement des températures de la chaine du froid.</t>
  </si>
  <si>
    <t>Assurer le suivi et l'enregistrement des températures de la chaine du froid du meuble d'exposition.</t>
  </si>
  <si>
    <t>Le suivi et l'enregistrement des températures à cœur n'étaient pas réalisés depuis mars 2019.
La mesure des températures à cœur était réalisé à l'aide du thermomètre du rayon PLS.</t>
  </si>
  <si>
    <t>Fournir les louches.</t>
  </si>
  <si>
    <t>Le sol de la réserve sous les palettes n'était pas propre.</t>
  </si>
  <si>
    <t>Les étagères de farines, sucre, thé, pâtes et semoules n'étaient pas propres le jour de l'audit.</t>
  </si>
  <si>
    <t>Assurer les analyses copro pour le personnel des rayons PFT.</t>
  </si>
  <si>
    <t>Absence de la feuille de la procédure de destruction des produits.</t>
  </si>
  <si>
    <t>Veuillez télécharger la feuille depuis le portail et l'affichée.</t>
  </si>
  <si>
    <t>Présence de nourriture dans un casier.</t>
  </si>
  <si>
    <t>L'éclairage n'était pas fonctionnel pour la partie destinée aux produits 4 éme gamme.</t>
  </si>
  <si>
    <t>Assurer la réparation.</t>
  </si>
  <si>
    <t>Les seaux d'olives et condiments étaient stockés au niveau du laboratoire du traiteur.</t>
  </si>
  <si>
    <t>Veuillez maintenir ces produits dans la CF.</t>
  </si>
  <si>
    <t>Le cache moteur du réfrigérateur des produits canichat était mal fixé.</t>
  </si>
  <si>
    <t>Veuillez fixé correctement cet élément.</t>
  </si>
  <si>
    <t>Présence de certaines lampes non fonctionnel au niveau du meuble froid d'exposition des yaourts et celui des produits surgelés.</t>
  </si>
  <si>
    <t>Meuble de stockage.</t>
  </si>
  <si>
    <t>T affichée: 6,8°C
T mesurée 9°C</t>
  </si>
  <si>
    <t>Les températures mesurées sur les produits exposés n'était pas correcte.
T viande: 9,9°C
T volailles: 7°C
T merguez: 9°C
T abas: 6,6°C</t>
  </si>
  <si>
    <t>Revoir le bon fonctionnement du meuble d'exposition.</t>
  </si>
  <si>
    <t>Maintenir ces produits à des températures entre 3°C et 4°C comme l'indique la norme NT 126,03.</t>
  </si>
  <si>
    <t>Absence de distributeur savon au niveau des sanitaires hommes et femmes.</t>
  </si>
  <si>
    <t>Veuillez installer ces éléments.</t>
  </si>
  <si>
    <t>Veuillez installer cet élément.</t>
  </si>
  <si>
    <t>Présence d'un micro-ondes non fonctionnel.
Le deuxième micro-ondes était rouillé à l'intérieur.</t>
  </si>
  <si>
    <t>Non respect de la charte vestimentaire. L'employée porte un espadrille et un pantalon non adapté.</t>
  </si>
  <si>
    <t>Réemballage des produits "Halwa chamia nature color emballé le 09/04/19 à consommer avant le 17/04/19, Pizella et fromage Landor au cheddar emballés le 10/04/19 à consommer avant le 17/04/19" (Voir photo).</t>
  </si>
  <si>
    <t>Interdire le réemballage.</t>
  </si>
  <si>
    <t>Dépassement de la durée de vie du fromage Gruyère entamé le 20/01/19. La durée de vie de ce produits et de jour d'ouverture +30.
Dépassement de la durée de vie pour trois boudin de charcuterie "Saucisson de dinde à l'ail, saucisson traditionnel et salami traditionnel" dont les dates d'ouvertures étaient le 25/03/19 pour le premier produit et 23/03/19 pour les deux restants. Nous rappelons que la durée de vie des jambons est de j ouverture+15 et celle des salamis j ouverture+10.</t>
  </si>
  <si>
    <t>La température à cœur mesurée sur différents produits de la charcuterie était élevé.
T à cœur mesurée: vari entre 11°C et 12°C.</t>
  </si>
  <si>
    <t>Non connaissance du mode d'utilisation.</t>
  </si>
  <si>
    <t>Interdire le stockage de la nourriture à ce niveau.</t>
  </si>
  <si>
    <t>Veuillez réduire l'espace sous la porte.</t>
  </si>
  <si>
    <t>Présence de certains récipients dépourvus de louches (voir photo). Le magasin dispose de 3 louches seulement.</t>
  </si>
  <si>
    <t>M Souheil DRAOUI</t>
  </si>
  <si>
    <t>Directeur magasin M Mohamed Karim Akkari</t>
  </si>
  <si>
    <t>Le meuble d'exposition des produits LS était en panne.</t>
  </si>
  <si>
    <t>JEDAIDA</t>
  </si>
  <si>
    <t>Absence de lingettes désinfectantes et d'alcool
Non utilisation du thermomètre à sonde. L'employé utilise seulement le thermomètre infrarouge.</t>
  </si>
  <si>
    <t>Les températures à cœur mesurées sur différents produits au niveau du meuble d'exposition TRAD n'étaient pas satisfaisantes.
T viande: 9,9°C
T volailles: 7°C
T merguez: 9°C
T abas: 6,6°C</t>
  </si>
  <si>
    <t>L'enregistrement de la traçabilité de la fabrication de merguez n'était pas réalisé la veille de l'audit 14/04/19.
Les quantités de parages destinées pour la fabrication des viandes hachées et merguez n'étaient pas inscrites sur les feuilles de traçabilité.</t>
  </si>
  <si>
    <t>Absence du certificat de salubrité des poissons pageot réceptionnés le 13/04/19.</t>
  </si>
  <si>
    <t>Les analyses copro n'ont pas étaient réalisées pour les employés PFT</t>
  </si>
  <si>
    <t>L'étanchéité de la porte de la réception n'était pas satisfaisante.</t>
  </si>
  <si>
    <t>Absence de distributeur papier au niveau de la salle de pause.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</si>
</sst>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35" fillId="0" borderId="1" xfId="0" applyFont="1" applyBorder="1" applyAlignment="1" applyProtection="1">
      <alignment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0.76470588235294112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5251584"/>
        <c:axId val="-1595248320"/>
      </c:barChart>
      <c:catAx>
        <c:axId val="-159525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5248320"/>
        <c:crosses val="autoZero"/>
        <c:auto val="1"/>
        <c:lblAlgn val="ctr"/>
        <c:lblOffset val="100"/>
        <c:noMultiLvlLbl val="0"/>
      </c:catAx>
      <c:valAx>
        <c:axId val="-1595248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525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0.90625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9839152"/>
        <c:axId val="-1599838064"/>
      </c:barChart>
      <c:catAx>
        <c:axId val="-159983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9838064"/>
        <c:crosses val="autoZero"/>
        <c:auto val="1"/>
        <c:lblAlgn val="ctr"/>
        <c:lblOffset val="100"/>
        <c:noMultiLvlLbl val="0"/>
      </c:catAx>
      <c:valAx>
        <c:axId val="-1599838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9839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0.88095238095238093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97259728"/>
        <c:axId val="-1797263536"/>
      </c:barChart>
      <c:catAx>
        <c:axId val="-179725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97263536"/>
        <c:crosses val="autoZero"/>
        <c:auto val="1"/>
        <c:lblAlgn val="ctr"/>
        <c:lblOffset val="100"/>
        <c:noMultiLvlLbl val="0"/>
      </c:catAx>
      <c:valAx>
        <c:axId val="-1797263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9725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0.97368421052631582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03643984"/>
        <c:axId val="-1603650512"/>
      </c:barChart>
      <c:catAx>
        <c:axId val="-160364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3650512"/>
        <c:crosses val="autoZero"/>
        <c:auto val="1"/>
        <c:lblAlgn val="ctr"/>
        <c:lblOffset val="100"/>
        <c:noMultiLvlLbl val="0"/>
      </c:catAx>
      <c:valAx>
        <c:axId val="-1603650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0364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96605984"/>
        <c:axId val="-1796598368"/>
      </c:barChart>
      <c:catAx>
        <c:axId val="-179660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96598368"/>
        <c:crosses val="autoZero"/>
        <c:auto val="1"/>
        <c:lblAlgn val="ctr"/>
        <c:lblOffset val="100"/>
        <c:noMultiLvlLbl val="0"/>
      </c:catAx>
      <c:valAx>
        <c:axId val="-1796598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9660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8411632"/>
        <c:axId val="-1488413808"/>
      </c:barChart>
      <c:catAx>
        <c:axId val="-148841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8413808"/>
        <c:crosses val="autoZero"/>
        <c:auto val="1"/>
        <c:lblAlgn val="ctr"/>
        <c:lblOffset val="100"/>
        <c:noMultiLvlLbl val="0"/>
      </c:catAx>
      <c:valAx>
        <c:axId val="-148841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8411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0.8411764705882353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8410544"/>
        <c:axId val="-1488412176"/>
      </c:barChart>
      <c:catAx>
        <c:axId val="-148841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8412176"/>
        <c:crosses val="autoZero"/>
        <c:auto val="1"/>
        <c:lblAlgn val="ctr"/>
        <c:lblOffset val="100"/>
        <c:noMultiLvlLbl val="0"/>
      </c:catAx>
      <c:valAx>
        <c:axId val="-1488412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841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0.74606299212598426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8409456"/>
        <c:axId val="-1488407280"/>
      </c:barChart>
      <c:catAx>
        <c:axId val="-148840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8407280"/>
        <c:crosses val="autoZero"/>
        <c:auto val="1"/>
        <c:lblAlgn val="ctr"/>
        <c:lblOffset val="100"/>
        <c:noMultiLvlLbl val="0"/>
      </c:catAx>
      <c:valAx>
        <c:axId val="-1488407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840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0.79361973135710984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488406736"/>
        <c:axId val="-1488415440"/>
        <c:extLst xmlns:c16r2="http://schemas.microsoft.com/office/drawing/2015/06/chart"/>
      </c:barChart>
      <c:catAx>
        <c:axId val="-14884067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8415440"/>
        <c:crosses val="autoZero"/>
        <c:auto val="1"/>
        <c:lblAlgn val="ctr"/>
        <c:lblOffset val="100"/>
        <c:noMultiLvlLbl val="0"/>
      </c:catAx>
      <c:valAx>
        <c:axId val="-148841544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8406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0.643625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488417072"/>
        <c:axId val="-1488407824"/>
        <c:extLst xmlns:c16r2="http://schemas.microsoft.com/office/drawing/2015/06/chart"/>
      </c:barChart>
      <c:catAx>
        <c:axId val="-148841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8407824"/>
        <c:crosses val="autoZero"/>
        <c:auto val="1"/>
        <c:lblAlgn val="ctr"/>
        <c:lblOffset val="100"/>
        <c:noMultiLvlLbl val="0"/>
      </c:catAx>
      <c:valAx>
        <c:axId val="-1488407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841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5254304"/>
        <c:axId val="-1595249952"/>
      </c:barChart>
      <c:catAx>
        <c:axId val="-159525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5249952"/>
        <c:crosses val="autoZero"/>
        <c:auto val="1"/>
        <c:lblAlgn val="ctr"/>
        <c:lblOffset val="100"/>
        <c:noMultiLvlLbl val="0"/>
      </c:catAx>
      <c:valAx>
        <c:axId val="-1595249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525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1278576"/>
        <c:axId val="-1591286736"/>
      </c:barChart>
      <c:catAx>
        <c:axId val="-1591278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1286736"/>
        <c:crosses val="autoZero"/>
        <c:auto val="1"/>
        <c:lblAlgn val="ctr"/>
        <c:lblOffset val="100"/>
        <c:noMultiLvlLbl val="0"/>
      </c:catAx>
      <c:valAx>
        <c:axId val="-1591286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1278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0.76470588235294112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1282928"/>
        <c:axId val="-1591280752"/>
      </c:barChart>
      <c:catAx>
        <c:axId val="-159128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1280752"/>
        <c:crosses val="autoZero"/>
        <c:auto val="1"/>
        <c:lblAlgn val="ctr"/>
        <c:lblOffset val="100"/>
        <c:noMultiLvlLbl val="0"/>
      </c:catAx>
      <c:valAx>
        <c:axId val="-159128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1282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0.4375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1286192"/>
        <c:axId val="-1591282384"/>
      </c:barChart>
      <c:catAx>
        <c:axId val="-159128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1282384"/>
        <c:crosses val="autoZero"/>
        <c:auto val="1"/>
        <c:lblAlgn val="ctr"/>
        <c:lblOffset val="100"/>
        <c:noMultiLvlLbl val="0"/>
      </c:catAx>
      <c:valAx>
        <c:axId val="-1591282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128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0.5957446808510638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4678384"/>
        <c:axId val="-1594677840"/>
      </c:barChart>
      <c:catAx>
        <c:axId val="-159467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4677840"/>
        <c:crosses val="autoZero"/>
        <c:auto val="1"/>
        <c:lblAlgn val="ctr"/>
        <c:lblOffset val="100"/>
        <c:noMultiLvlLbl val="0"/>
      </c:catAx>
      <c:valAx>
        <c:axId val="-1594677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467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4669680"/>
        <c:axId val="-1594675120"/>
      </c:barChart>
      <c:catAx>
        <c:axId val="-159466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4675120"/>
        <c:crosses val="autoZero"/>
        <c:auto val="1"/>
        <c:lblAlgn val="ctr"/>
        <c:lblOffset val="100"/>
        <c:noMultiLvlLbl val="0"/>
      </c:catAx>
      <c:valAx>
        <c:axId val="-1594675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466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0.91379310344827591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4676208"/>
        <c:axId val="-1594675664"/>
      </c:barChart>
      <c:catAx>
        <c:axId val="-159467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4675664"/>
        <c:crosses val="autoZero"/>
        <c:auto val="1"/>
        <c:lblAlgn val="ctr"/>
        <c:lblOffset val="100"/>
        <c:noMultiLvlLbl val="0"/>
      </c:catAx>
      <c:valAx>
        <c:axId val="-1594675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467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9842960"/>
        <c:axId val="-1599840784"/>
      </c:barChart>
      <c:catAx>
        <c:axId val="-159984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9840784"/>
        <c:crosses val="autoZero"/>
        <c:auto val="1"/>
        <c:lblAlgn val="ctr"/>
        <c:lblOffset val="100"/>
        <c:noMultiLvlLbl val="0"/>
      </c:catAx>
      <c:valAx>
        <c:axId val="-1599840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9842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4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3" t="s">
        <v>474</v>
      </c>
      <c r="B18" s="343"/>
      <c r="C18" s="343"/>
      <c r="D18" s="344" t="s">
        <v>546</v>
      </c>
      <c r="E18" s="344"/>
      <c r="F18" s="344"/>
      <c r="G18" s="344"/>
      <c r="H18" s="344"/>
      <c r="I18" s="344"/>
      <c r="J18" s="344"/>
      <c r="K18" s="344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5" t="s">
        <v>277</v>
      </c>
      <c r="B21" s="345"/>
      <c r="C21" s="345"/>
      <c r="D21" s="345"/>
      <c r="E21" s="345"/>
      <c r="F21" s="345"/>
      <c r="G21" s="345"/>
      <c r="H21" s="345"/>
      <c r="I21" s="345"/>
      <c r="J21" s="345"/>
      <c r="K21" s="345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39" t="s">
        <v>279</v>
      </c>
      <c r="C23" s="339"/>
      <c r="D23" s="31"/>
      <c r="E23" s="31"/>
      <c r="F23" s="31"/>
      <c r="G23" s="31"/>
      <c r="H23" s="31"/>
      <c r="I23" s="31"/>
      <c r="J23" t="str">
        <f>D18</f>
        <v>JEDAIDA</v>
      </c>
    </row>
    <row r="24" spans="1:11" ht="33" customHeight="1" x14ac:dyDescent="0.25">
      <c r="A24" s="277" t="s">
        <v>280</v>
      </c>
      <c r="B24" s="338">
        <f>AVERAGE('A1 Exploitation'!D730,'A1 Technique'!D199)</f>
        <v>0.79361973135710984</v>
      </c>
      <c r="C24" s="338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38" t="e">
        <f>AVERAGE('A2 Exploitation'!D730,'A2 Technique'!D199)</f>
        <v>#DIV/0!</v>
      </c>
      <c r="C25" s="338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38" t="e">
        <f>AVERAGE('A3 Exploitation'!D730,'A3 Technique'!D199)</f>
        <v>#DIV/0!</v>
      </c>
      <c r="C26" s="338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38" t="e">
        <f>AVERAGE('A4 Exploitation'!D730,'A4 Technique'!D199)</f>
        <v>#DIV/0!</v>
      </c>
      <c r="C27" s="338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38"/>
      <c r="C28" s="338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38"/>
      <c r="C29" s="338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39" t="s">
        <v>286</v>
      </c>
      <c r="C33" s="339"/>
      <c r="D33" s="31"/>
      <c r="E33" s="31"/>
      <c r="F33" s="31"/>
      <c r="G33" s="31"/>
      <c r="H33" s="31"/>
      <c r="I33" s="31"/>
      <c r="J33" t="str">
        <f>D18</f>
        <v>JEDAIDA</v>
      </c>
    </row>
    <row r="34" spans="1:10" ht="33" customHeight="1" x14ac:dyDescent="0.25">
      <c r="A34" s="277" t="s">
        <v>280</v>
      </c>
      <c r="B34" s="338">
        <f>'A1 Exploitation'!D730</f>
        <v>0.74606299212598426</v>
      </c>
      <c r="C34" s="338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38" t="e">
        <f>'A2 Exploitation'!D730</f>
        <v>#DIV/0!</v>
      </c>
      <c r="C35" s="338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38" t="e">
        <f>'A3 Exploitation'!D730</f>
        <v>#DIV/0!</v>
      </c>
      <c r="C36" s="338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38" t="e">
        <f>'A4 Exploitation'!D730</f>
        <v>#DIV/0!</v>
      </c>
      <c r="C37" s="338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38"/>
      <c r="C38" s="338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38"/>
      <c r="C39" s="338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2" t="s">
        <v>287</v>
      </c>
      <c r="C42" s="342"/>
      <c r="D42" s="31"/>
      <c r="E42" s="31"/>
      <c r="F42" s="31"/>
      <c r="G42" s="31"/>
      <c r="H42" s="31"/>
      <c r="I42" s="31"/>
      <c r="J42" t="str">
        <f>D18</f>
        <v>JEDAIDA</v>
      </c>
    </row>
    <row r="43" spans="1:10" ht="33" customHeight="1" x14ac:dyDescent="0.25">
      <c r="A43" s="277" t="s">
        <v>280</v>
      </c>
      <c r="B43" s="338">
        <f>AVERAGE('A1 Exploitation'!D728, 'A1 Technique'!D197)</f>
        <v>0.643625</v>
      </c>
      <c r="C43" s="338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38" t="e">
        <f>AVERAGE('A2 Exploitation'!D728, 'A2 Technique'!D197)</f>
        <v>#DIV/0!</v>
      </c>
      <c r="C44" s="338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38" t="e">
        <f>AVERAGE('A3 Exploitation'!D728, 'A3 Technique'!D197)</f>
        <v>#DIV/0!</v>
      </c>
      <c r="C45" s="338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38" t="e">
        <f>AVERAGE('A4 Exploitation'!D728, 'A4 Technique'!D197)</f>
        <v>#DIV/0!</v>
      </c>
      <c r="C46" s="338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38"/>
      <c r="C47" s="338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38"/>
      <c r="C48" s="338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39" t="s">
        <v>288</v>
      </c>
      <c r="C51" s="339"/>
      <c r="D51" s="31"/>
      <c r="E51" s="31"/>
      <c r="F51" s="31"/>
      <c r="G51" s="31"/>
      <c r="H51" s="31"/>
      <c r="I51" s="31"/>
      <c r="J51" t="str">
        <f>D18</f>
        <v>JEDAIDA</v>
      </c>
    </row>
    <row r="52" spans="1:10" ht="33" customHeight="1" x14ac:dyDescent="0.25">
      <c r="A52" s="277" t="s">
        <v>280</v>
      </c>
      <c r="B52" s="341">
        <f>'A1 Exploitation'!D48</f>
        <v>0.76470588235294112</v>
      </c>
      <c r="C52" s="341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1" t="e">
        <f>'A2 Exploitation'!D48</f>
        <v>#DIV/0!</v>
      </c>
      <c r="C53" s="341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1" t="e">
        <f>'A3 Exploitation'!D48</f>
        <v>#DIV/0!</v>
      </c>
      <c r="C54" s="341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1" t="e">
        <f>'A4 Exploitation'!D48</f>
        <v>#DIV/0!</v>
      </c>
      <c r="C55" s="341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1"/>
      <c r="C56" s="341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1"/>
      <c r="C57" s="341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39" t="s">
        <v>289</v>
      </c>
      <c r="C60" s="339"/>
      <c r="D60" s="31"/>
      <c r="E60" s="31"/>
      <c r="F60" s="31"/>
      <c r="G60" s="31"/>
      <c r="H60" s="31"/>
      <c r="I60" s="31"/>
      <c r="J60" t="str">
        <f>D18</f>
        <v>JEDAIDA</v>
      </c>
    </row>
    <row r="61" spans="1:10" ht="33" customHeight="1" x14ac:dyDescent="0.25">
      <c r="A61" s="277" t="s">
        <v>280</v>
      </c>
      <c r="B61" s="338" t="e">
        <f>'A1 Exploitation'!D131</f>
        <v>#DIV/0!</v>
      </c>
      <c r="C61" s="338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38" t="e">
        <f>'A2 Exploitation'!D131</f>
        <v>#DIV/0!</v>
      </c>
      <c r="C62" s="338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38" t="e">
        <f>'A3 Exploitation'!D131</f>
        <v>#DIV/0!</v>
      </c>
      <c r="C63" s="338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38" t="e">
        <f>'A4 Exploitation'!D131</f>
        <v>#DIV/0!</v>
      </c>
      <c r="C64" s="338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38"/>
      <c r="C65" s="338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38"/>
      <c r="C66" s="338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39" t="s">
        <v>464</v>
      </c>
      <c r="C69" s="339"/>
      <c r="D69" s="31"/>
      <c r="E69" s="31"/>
      <c r="F69" s="31"/>
      <c r="G69" s="31"/>
      <c r="H69" s="31"/>
      <c r="I69" s="31"/>
      <c r="J69" t="str">
        <f>D18</f>
        <v>JEDAIDA</v>
      </c>
    </row>
    <row r="70" spans="1:10" ht="33" customHeight="1" x14ac:dyDescent="0.25">
      <c r="A70" s="277" t="s">
        <v>280</v>
      </c>
      <c r="B70" s="338" t="e">
        <f>'A1 Exploitation'!D187</f>
        <v>#DIV/0!</v>
      </c>
      <c r="C70" s="338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38" t="e">
        <f>'A2 Exploitation'!D187</f>
        <v>#DIV/0!</v>
      </c>
      <c r="C71" s="338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38" t="e">
        <f>'A3 Exploitation'!D187</f>
        <v>#DIV/0!</v>
      </c>
      <c r="C72" s="338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38" t="e">
        <f>'A4 Exploitation'!D187</f>
        <v>#DIV/0!</v>
      </c>
      <c r="C73" s="338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38"/>
      <c r="C74" s="338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38"/>
      <c r="C75" s="338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39" t="s">
        <v>465</v>
      </c>
      <c r="C78" s="339"/>
      <c r="D78" s="31"/>
      <c r="E78" s="31"/>
      <c r="F78" s="31"/>
      <c r="G78" s="31"/>
      <c r="H78" s="31"/>
      <c r="I78" s="31"/>
      <c r="J78" t="str">
        <f>D18</f>
        <v>JEDAIDA</v>
      </c>
    </row>
    <row r="79" spans="1:10" ht="33" customHeight="1" x14ac:dyDescent="0.25">
      <c r="A79" s="277" t="s">
        <v>280</v>
      </c>
      <c r="B79" s="338">
        <f>'A1 Exploitation'!D249</f>
        <v>0.76470588235294112</v>
      </c>
      <c r="C79" s="338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38" t="e">
        <f>'A2 Exploitation'!D249</f>
        <v>#DIV/0!</v>
      </c>
      <c r="C80" s="338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38" t="e">
        <f>'A3 Exploitation'!D249</f>
        <v>#DIV/0!</v>
      </c>
      <c r="C81" s="338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38" t="e">
        <f>'A4 Exploitation'!D249</f>
        <v>#DIV/0!</v>
      </c>
      <c r="C82" s="338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38"/>
      <c r="C83" s="338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38"/>
      <c r="C84" s="338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39" t="s">
        <v>466</v>
      </c>
      <c r="C87" s="339"/>
      <c r="D87" s="31"/>
      <c r="E87" s="31"/>
      <c r="F87" s="31"/>
      <c r="G87" s="31"/>
      <c r="H87" s="31"/>
      <c r="I87" s="31"/>
      <c r="J87" t="str">
        <f>D18</f>
        <v>JEDAIDA</v>
      </c>
    </row>
    <row r="88" spans="1:10" ht="33" customHeight="1" x14ac:dyDescent="0.25">
      <c r="A88" s="277" t="s">
        <v>280</v>
      </c>
      <c r="B88" s="338">
        <f>'A1 Exploitation'!D304</f>
        <v>0.4375</v>
      </c>
      <c r="C88" s="338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38" t="e">
        <f>'A2 Exploitation'!D304</f>
        <v>#DIV/0!</v>
      </c>
      <c r="C89" s="338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38" t="e">
        <f>'A3 Exploitation'!D304</f>
        <v>#DIV/0!</v>
      </c>
      <c r="C90" s="338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38" t="e">
        <f>'A4 Exploitation'!D304</f>
        <v>#DIV/0!</v>
      </c>
      <c r="C91" s="338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38"/>
      <c r="C92" s="338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38"/>
      <c r="C93" s="338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39" t="s">
        <v>467</v>
      </c>
      <c r="C96" s="339"/>
      <c r="D96" s="31"/>
      <c r="E96" s="31"/>
      <c r="F96" s="31"/>
      <c r="G96" s="31"/>
      <c r="H96" s="31"/>
      <c r="I96" s="31"/>
      <c r="J96" t="str">
        <f>D18</f>
        <v>JEDAIDA</v>
      </c>
    </row>
    <row r="97" spans="1:10" ht="33" customHeight="1" x14ac:dyDescent="0.25">
      <c r="A97" s="277" t="s">
        <v>280</v>
      </c>
      <c r="B97" s="338">
        <f>'A1 Exploitation'!D371</f>
        <v>0.5957446808510638</v>
      </c>
      <c r="C97" s="338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38" t="e">
        <f>'A2 Exploitation'!D371</f>
        <v>#DIV/0!</v>
      </c>
      <c r="C98" s="338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38" t="e">
        <f>'A3 Exploitation'!D371</f>
        <v>#DIV/0!</v>
      </c>
      <c r="C99" s="338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38" t="e">
        <f>'A4 Exploitation'!D371</f>
        <v>#DIV/0!</v>
      </c>
      <c r="C100" s="338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38"/>
      <c r="C101" s="338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38"/>
      <c r="C102" s="338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39" t="s">
        <v>468</v>
      </c>
      <c r="C105" s="339"/>
      <c r="D105" s="31"/>
      <c r="E105" s="31"/>
      <c r="F105" s="31"/>
      <c r="G105" s="31"/>
      <c r="H105" s="31"/>
      <c r="I105" s="31"/>
      <c r="J105" t="str">
        <f>D18</f>
        <v>JEDAIDA</v>
      </c>
    </row>
    <row r="106" spans="1:10" ht="33" customHeight="1" x14ac:dyDescent="0.25">
      <c r="A106" s="277" t="s">
        <v>280</v>
      </c>
      <c r="B106" s="338">
        <f>'A1 Exploitation'!D429</f>
        <v>0.2</v>
      </c>
      <c r="C106" s="338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38" t="e">
        <f>'A2 Exploitation'!D429</f>
        <v>#DIV/0!</v>
      </c>
      <c r="C107" s="338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38" t="e">
        <f>'A3 Exploitation'!D429</f>
        <v>#DIV/0!</v>
      </c>
      <c r="C108" s="338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38" t="e">
        <f>'A4 Exploitation'!D429</f>
        <v>#DIV/0!</v>
      </c>
      <c r="C109" s="338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38"/>
      <c r="C110" s="338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38"/>
      <c r="C111" s="338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39" t="s">
        <v>469</v>
      </c>
      <c r="C114" s="339"/>
      <c r="D114" s="31"/>
      <c r="E114" s="31"/>
      <c r="F114" s="31"/>
      <c r="G114" s="31"/>
      <c r="H114" s="31"/>
      <c r="I114" s="31"/>
      <c r="J114" t="str">
        <f>D18</f>
        <v>JEDAIDA</v>
      </c>
    </row>
    <row r="115" spans="1:10" ht="33" customHeight="1" x14ac:dyDescent="0.25">
      <c r="A115" s="277" t="s">
        <v>280</v>
      </c>
      <c r="B115" s="338">
        <f>'A1 Exploitation'!D476</f>
        <v>0.91379310344827591</v>
      </c>
      <c r="C115" s="338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38" t="e">
        <f>'A2 Exploitation'!D476</f>
        <v>#DIV/0!</v>
      </c>
      <c r="C116" s="338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38" t="e">
        <f>'A3 Exploitation'!D476</f>
        <v>#DIV/0!</v>
      </c>
      <c r="C117" s="338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38" t="e">
        <f>'A4 Exploitation'!D476</f>
        <v>#DIV/0!</v>
      </c>
      <c r="C118" s="338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38"/>
      <c r="C119" s="338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38"/>
      <c r="C120" s="338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39" t="s">
        <v>470</v>
      </c>
      <c r="C123" s="339"/>
      <c r="D123" s="31"/>
      <c r="E123" s="31"/>
      <c r="F123" s="31"/>
      <c r="G123" s="31"/>
      <c r="H123" s="31"/>
      <c r="I123" s="31"/>
      <c r="J123" t="str">
        <f>D18</f>
        <v>JEDAIDA</v>
      </c>
    </row>
    <row r="124" spans="1:10" ht="33" customHeight="1" x14ac:dyDescent="0.25">
      <c r="A124" s="277" t="s">
        <v>280</v>
      </c>
      <c r="B124" s="338" t="e">
        <f>'A1 Exploitation'!D527</f>
        <v>#DIV/0!</v>
      </c>
      <c r="C124" s="338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38" t="e">
        <f>'A2 Exploitation'!D527</f>
        <v>#DIV/0!</v>
      </c>
      <c r="C125" s="338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38" t="e">
        <f>'A3 Exploitation'!D527</f>
        <v>#DIV/0!</v>
      </c>
      <c r="C126" s="338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38" t="e">
        <f>'A4 Exploitation'!D527</f>
        <v>#DIV/0!</v>
      </c>
      <c r="C127" s="338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38"/>
      <c r="C128" s="338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38"/>
      <c r="C129" s="338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39" t="s">
        <v>471</v>
      </c>
      <c r="C132" s="339"/>
      <c r="D132" s="31"/>
      <c r="E132" s="31"/>
      <c r="F132" s="31"/>
      <c r="G132" s="31"/>
      <c r="H132" s="31"/>
      <c r="I132" s="31"/>
      <c r="J132" t="str">
        <f>D18</f>
        <v>JEDAIDA</v>
      </c>
    </row>
    <row r="133" spans="1:10" ht="33" customHeight="1" x14ac:dyDescent="0.25">
      <c r="A133" s="277" t="s">
        <v>280</v>
      </c>
      <c r="B133" s="338">
        <f>'A1 Exploitation'!D570</f>
        <v>0.90625</v>
      </c>
      <c r="C133" s="338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38" t="e">
        <f>'A2 Exploitation'!D570</f>
        <v>#DIV/0!</v>
      </c>
      <c r="C134" s="338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38" t="e">
        <f>'A3 Exploitation'!D570</f>
        <v>#DIV/0!</v>
      </c>
      <c r="C135" s="338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38" t="e">
        <f>'A4 Exploitation'!D570</f>
        <v>#DIV/0!</v>
      </c>
      <c r="C136" s="338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38"/>
      <c r="C137" s="338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38"/>
      <c r="C138" s="338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39" t="s">
        <v>290</v>
      </c>
      <c r="C141" s="339"/>
      <c r="D141" s="31"/>
      <c r="E141" s="31"/>
      <c r="F141" s="31"/>
      <c r="G141" s="31"/>
      <c r="H141" s="31"/>
      <c r="I141" s="31"/>
      <c r="J141" t="str">
        <f>D18</f>
        <v>JEDAIDA</v>
      </c>
    </row>
    <row r="142" spans="1:10" ht="33" customHeight="1" x14ac:dyDescent="0.25">
      <c r="A142" s="277" t="s">
        <v>280</v>
      </c>
      <c r="B142" s="338">
        <f>'A1 Exploitation'!D610</f>
        <v>0.88095238095238093</v>
      </c>
      <c r="C142" s="338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38" t="e">
        <f>'A2 Exploitation'!D610</f>
        <v>#DIV/0!</v>
      </c>
      <c r="C143" s="338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38" t="e">
        <f>'A3 Exploitation'!D610</f>
        <v>#DIV/0!</v>
      </c>
      <c r="C144" s="338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38" t="e">
        <f>'A4 Exploitation'!D610</f>
        <v>#DIV/0!</v>
      </c>
      <c r="C145" s="338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38"/>
      <c r="C146" s="338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38"/>
      <c r="C147" s="338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39" t="s">
        <v>291</v>
      </c>
      <c r="C150" s="339"/>
      <c r="D150" s="31"/>
      <c r="E150" s="31"/>
      <c r="F150" s="31"/>
      <c r="G150" s="31"/>
      <c r="H150" s="31"/>
      <c r="I150" s="31"/>
      <c r="J150" t="str">
        <f>D18</f>
        <v>JEDAIDA</v>
      </c>
    </row>
    <row r="151" spans="1:10" ht="33" customHeight="1" x14ac:dyDescent="0.25">
      <c r="A151" s="277" t="s">
        <v>280</v>
      </c>
      <c r="B151" s="338">
        <f>'A1 Exploitation'!D673</f>
        <v>0.97368421052631582</v>
      </c>
      <c r="C151" s="338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38" t="e">
        <f>'A2 Exploitation'!D673</f>
        <v>#DIV/0!</v>
      </c>
      <c r="C152" s="338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38" t="e">
        <f>'A3 Exploitation'!D673</f>
        <v>#DIV/0!</v>
      </c>
      <c r="C153" s="338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38" t="e">
        <f>'A4 Exploitation'!D673</f>
        <v>#DIV/0!</v>
      </c>
      <c r="C154" s="338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38"/>
      <c r="C155" s="338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38"/>
      <c r="C156" s="338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0"/>
      <c r="C159" s="340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39" t="s">
        <v>472</v>
      </c>
      <c r="C160" s="339"/>
      <c r="D160" s="31"/>
      <c r="E160" s="31"/>
      <c r="F160" s="31"/>
      <c r="G160" s="31"/>
      <c r="H160" s="31"/>
      <c r="I160" s="31"/>
      <c r="J160" t="str">
        <f>D18</f>
        <v>JEDAIDA</v>
      </c>
    </row>
    <row r="161" spans="1:10" ht="33" customHeight="1" x14ac:dyDescent="0.25">
      <c r="A161" s="277" t="s">
        <v>280</v>
      </c>
      <c r="B161" s="338">
        <f>'A1 Exploitation'!D702</f>
        <v>0.8125</v>
      </c>
      <c r="C161" s="338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38" t="e">
        <f>'A2 Exploitation'!D702</f>
        <v>#DIV/0!</v>
      </c>
      <c r="C162" s="338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38" t="e">
        <f>'A3 Exploitation'!D702</f>
        <v>#DIV/0!</v>
      </c>
      <c r="C163" s="338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38" t="e">
        <f>'A4 Exploitation'!D702</f>
        <v>#DIV/0!</v>
      </c>
      <c r="C164" s="338"/>
    </row>
    <row r="165" spans="1:10" ht="33" customHeight="1" x14ac:dyDescent="0.25">
      <c r="A165" s="276" t="s">
        <v>284</v>
      </c>
      <c r="B165" s="338"/>
      <c r="C165" s="338"/>
    </row>
    <row r="166" spans="1:10" ht="18" x14ac:dyDescent="0.25">
      <c r="A166" s="276" t="s">
        <v>285</v>
      </c>
      <c r="B166" s="338"/>
      <c r="C166" s="338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39" t="s">
        <v>473</v>
      </c>
      <c r="C169" s="339"/>
      <c r="J169" t="str">
        <f>D18</f>
        <v>JEDAIDA</v>
      </c>
    </row>
    <row r="170" spans="1:10" ht="33" customHeight="1" x14ac:dyDescent="0.25">
      <c r="A170" s="277" t="s">
        <v>280</v>
      </c>
      <c r="B170" s="338">
        <f>'A1 Exploitation'!D726</f>
        <v>0.9375</v>
      </c>
      <c r="C170" s="338"/>
    </row>
    <row r="171" spans="1:10" ht="33" customHeight="1" x14ac:dyDescent="0.25">
      <c r="A171" s="276" t="s">
        <v>281</v>
      </c>
      <c r="B171" s="338" t="e">
        <f>'A2 Exploitation'!D726</f>
        <v>#DIV/0!</v>
      </c>
      <c r="C171" s="338"/>
    </row>
    <row r="172" spans="1:10" ht="33" customHeight="1" x14ac:dyDescent="0.25">
      <c r="A172" s="277" t="s">
        <v>282</v>
      </c>
      <c r="B172" s="338" t="e">
        <f>'A3 Exploitation'!D726</f>
        <v>#DIV/0!</v>
      </c>
      <c r="C172" s="338"/>
    </row>
    <row r="173" spans="1:10" ht="33" customHeight="1" x14ac:dyDescent="0.25">
      <c r="A173" s="277" t="s">
        <v>283</v>
      </c>
      <c r="B173" s="338" t="e">
        <f>'A4 Exploitation'!D726</f>
        <v>#DIV/0!</v>
      </c>
      <c r="C173" s="338"/>
    </row>
    <row r="174" spans="1:10" ht="33" customHeight="1" x14ac:dyDescent="0.25">
      <c r="A174" s="276" t="s">
        <v>284</v>
      </c>
      <c r="B174" s="338"/>
      <c r="C174" s="338"/>
    </row>
    <row r="175" spans="1:10" ht="18" x14ac:dyDescent="0.25">
      <c r="A175" s="276" t="s">
        <v>285</v>
      </c>
      <c r="B175" s="338"/>
      <c r="C175" s="338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39" t="s">
        <v>292</v>
      </c>
      <c r="C178" s="339"/>
      <c r="J178" t="str">
        <f>D18</f>
        <v>JEDAIDA</v>
      </c>
    </row>
    <row r="179" spans="1:10" ht="33" customHeight="1" x14ac:dyDescent="0.25">
      <c r="A179" s="277" t="s">
        <v>280</v>
      </c>
      <c r="B179" s="338">
        <f>'A1 Technique'!D199</f>
        <v>0.8411764705882353</v>
      </c>
      <c r="C179" s="338"/>
    </row>
    <row r="180" spans="1:10" ht="33" customHeight="1" x14ac:dyDescent="0.25">
      <c r="A180" s="276" t="s">
        <v>281</v>
      </c>
      <c r="B180" s="338" t="e">
        <f>'A2 Technique'!D199</f>
        <v>#DIV/0!</v>
      </c>
      <c r="C180" s="338"/>
    </row>
    <row r="181" spans="1:10" ht="33" customHeight="1" x14ac:dyDescent="0.25">
      <c r="A181" s="277" t="s">
        <v>282</v>
      </c>
      <c r="B181" s="338" t="e">
        <f>'A3 Technique'!D199</f>
        <v>#DIV/0!</v>
      </c>
      <c r="C181" s="338"/>
    </row>
    <row r="182" spans="1:10" ht="33" customHeight="1" x14ac:dyDescent="0.25">
      <c r="A182" s="277" t="s">
        <v>283</v>
      </c>
      <c r="B182" s="338" t="e">
        <f>'A4 Technique'!D199</f>
        <v>#DIV/0!</v>
      </c>
      <c r="C182" s="338"/>
    </row>
    <row r="183" spans="1:10" ht="33" customHeight="1" x14ac:dyDescent="0.25">
      <c r="A183" s="276" t="s">
        <v>284</v>
      </c>
      <c r="B183" s="338"/>
      <c r="C183" s="338"/>
    </row>
    <row r="184" spans="1:10" ht="18" x14ac:dyDescent="0.25">
      <c r="A184" s="276" t="s">
        <v>285</v>
      </c>
      <c r="B184" s="338"/>
      <c r="C184" s="33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50" zoomScaleNormal="100" zoomScaleSheetLayoutView="50" workbookViewId="0">
      <selection activeCell="D23" sqref="D2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JEDAIDA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 t="s">
        <v>543</v>
      </c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 t="s">
        <v>544</v>
      </c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>
        <v>43570</v>
      </c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>
        <f>D730</f>
        <v>0.74606299212598426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43570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151.5" customHeight="1" x14ac:dyDescent="0.4">
      <c r="A32" s="88" t="s">
        <v>130</v>
      </c>
      <c r="B32" s="89">
        <v>0</v>
      </c>
      <c r="C32" s="89"/>
      <c r="D32" s="96" t="s">
        <v>547</v>
      </c>
      <c r="E32" s="117" t="s">
        <v>477</v>
      </c>
      <c r="F32" s="90"/>
      <c r="G32" s="83"/>
    </row>
    <row r="33" spans="1:7" ht="63" x14ac:dyDescent="0.4">
      <c r="A33" s="88" t="s">
        <v>47</v>
      </c>
      <c r="B33" s="89">
        <v>0</v>
      </c>
      <c r="C33" s="89"/>
      <c r="D33" s="96" t="s">
        <v>475</v>
      </c>
      <c r="E33" s="90" t="s">
        <v>476</v>
      </c>
      <c r="F33" s="90"/>
      <c r="G33" s="83"/>
    </row>
    <row r="34" spans="1:7" ht="105" x14ac:dyDescent="0.4">
      <c r="A34" s="97" t="s">
        <v>432</v>
      </c>
      <c r="B34" s="89">
        <v>1</v>
      </c>
      <c r="C34" s="98" t="str">
        <f>IF(B34=0, -5, "0")</f>
        <v>0</v>
      </c>
      <c r="D34" s="96" t="s">
        <v>478</v>
      </c>
      <c r="E34" s="90" t="s">
        <v>479</v>
      </c>
      <c r="F34" s="90"/>
      <c r="G34" s="83"/>
    </row>
    <row r="35" spans="1:7" ht="147" x14ac:dyDescent="0.4">
      <c r="A35" s="97" t="s">
        <v>400</v>
      </c>
      <c r="B35" s="89">
        <v>1</v>
      </c>
      <c r="C35" s="98" t="str">
        <f>IF(B35=0, -5, "0")</f>
        <v>0</v>
      </c>
      <c r="D35" s="90" t="s">
        <v>480</v>
      </c>
      <c r="E35" s="90" t="s">
        <v>481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70.5" customHeight="1" x14ac:dyDescent="0.4">
      <c r="A41" s="88" t="s">
        <v>312</v>
      </c>
      <c r="B41" s="89">
        <v>1</v>
      </c>
      <c r="C41" s="89"/>
      <c r="D41" s="117" t="s">
        <v>482</v>
      </c>
      <c r="E41" s="117" t="s">
        <v>483</v>
      </c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1</v>
      </c>
      <c r="C43" s="89"/>
      <c r="D43" s="271">
        <v>0.66700000000000004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18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0.69230769230769229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0.76470588235294112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43570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90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43570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63" x14ac:dyDescent="0.4">
      <c r="A207" s="88" t="s">
        <v>210</v>
      </c>
      <c r="B207" s="89">
        <v>2</v>
      </c>
      <c r="C207" s="89"/>
      <c r="D207" s="117" t="s">
        <v>484</v>
      </c>
      <c r="E207" s="117"/>
      <c r="F207" s="90"/>
      <c r="G207" s="83"/>
    </row>
    <row r="208" spans="1:7" ht="21" x14ac:dyDescent="0.4">
      <c r="A208" s="88" t="s">
        <v>57</v>
      </c>
      <c r="B208" s="89">
        <v>2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>
        <v>2</v>
      </c>
      <c r="C210" s="89"/>
      <c r="D210" s="131"/>
      <c r="E210" s="90"/>
      <c r="F210" s="90"/>
      <c r="G210" s="83"/>
    </row>
    <row r="211" spans="1:7" ht="59.2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42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66" customHeight="1" x14ac:dyDescent="0.4">
      <c r="A215" s="88" t="s">
        <v>142</v>
      </c>
      <c r="B215" s="89">
        <v>0</v>
      </c>
      <c r="C215" s="89"/>
      <c r="D215" s="90" t="s">
        <v>486</v>
      </c>
      <c r="E215" s="117" t="s">
        <v>487</v>
      </c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>
        <v>2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>
        <v>2</v>
      </c>
      <c r="C219" s="99" t="str">
        <f>IF(B219=0, -5, "0")</f>
        <v>0</v>
      </c>
      <c r="D219" s="121"/>
      <c r="E219" s="90"/>
      <c r="F219" s="90"/>
      <c r="G219" s="83"/>
    </row>
    <row r="220" spans="1:7" ht="108" customHeight="1" x14ac:dyDescent="0.4">
      <c r="A220" s="193" t="s">
        <v>353</v>
      </c>
      <c r="B220" s="89">
        <v>0</v>
      </c>
      <c r="C220" s="98">
        <f>IF(B220=0, -2, "0")</f>
        <v>-2</v>
      </c>
      <c r="D220" s="90" t="s">
        <v>534</v>
      </c>
      <c r="E220" s="337" t="s">
        <v>491</v>
      </c>
      <c r="F220" s="90"/>
      <c r="G220" s="83"/>
    </row>
    <row r="221" spans="1:7" ht="18" customHeight="1" x14ac:dyDescent="0.45">
      <c r="A221" s="193" t="s">
        <v>63</v>
      </c>
      <c r="B221" s="89">
        <v>2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>
        <v>2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>
        <v>2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>
        <v>2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>
        <v>2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>
        <v>2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20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>
        <f>D227/(COUNT(B207:C226)*2)</f>
        <v>0.7142857142857143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>
        <v>2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>
        <v>2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>
        <v>2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6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>
        <f>D245/(COUNT(B231:C235,B237:C244)*2)</f>
        <v>1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26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>
        <f>D248/(COUNT(B231:C235,B195:C202,B207:C226,B237:C244)*2)</f>
        <v>0.76470588235294112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43570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42" x14ac:dyDescent="0.4">
      <c r="A257" s="106" t="s">
        <v>103</v>
      </c>
      <c r="B257" s="89">
        <v>2</v>
      </c>
      <c r="C257" s="89"/>
      <c r="D257" s="90" t="s">
        <v>488</v>
      </c>
      <c r="E257" s="90"/>
      <c r="F257" s="90"/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>
        <v>2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>
        <v>2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>
        <v>2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16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>
        <f>D265/(COUNT(B257:C264)*2)</f>
        <v>1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>
        <v>2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>
        <v>2</v>
      </c>
      <c r="C270" s="89"/>
      <c r="D270" s="117"/>
      <c r="E270" s="90"/>
      <c r="F270" s="90"/>
      <c r="G270" s="83"/>
    </row>
    <row r="271" spans="1:7" ht="21" x14ac:dyDescent="0.4">
      <c r="A271" s="88" t="s">
        <v>53</v>
      </c>
      <c r="B271" s="89">
        <v>2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>
        <v>2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>
        <v>2</v>
      </c>
      <c r="C273" s="89"/>
      <c r="D273" s="101"/>
      <c r="E273" s="91"/>
      <c r="F273" s="90"/>
      <c r="G273" s="83"/>
    </row>
    <row r="274" spans="1:7" ht="147.75" x14ac:dyDescent="0.45">
      <c r="A274" s="110" t="s">
        <v>391</v>
      </c>
      <c r="B274" s="89">
        <v>0</v>
      </c>
      <c r="C274" s="99">
        <f>IF(B274=0, -10, "0")</f>
        <v>-10</v>
      </c>
      <c r="D274" s="124" t="s">
        <v>535</v>
      </c>
      <c r="E274" s="90" t="s">
        <v>536</v>
      </c>
      <c r="F274" s="90"/>
      <c r="G274" s="83"/>
    </row>
    <row r="275" spans="1:7" ht="22.5" x14ac:dyDescent="0.45">
      <c r="A275" s="110" t="s">
        <v>184</v>
      </c>
      <c r="B275" s="89">
        <v>2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84" x14ac:dyDescent="0.4">
      <c r="A276" s="194" t="s">
        <v>440</v>
      </c>
      <c r="B276" s="89">
        <v>0</v>
      </c>
      <c r="C276" s="99">
        <f>IF(B276=0, -10, "0")</f>
        <v>-10</v>
      </c>
      <c r="D276" s="131" t="s">
        <v>499</v>
      </c>
      <c r="E276" s="90" t="s">
        <v>485</v>
      </c>
      <c r="F276" s="90"/>
      <c r="G276" s="83"/>
    </row>
    <row r="277" spans="1:7" ht="294" x14ac:dyDescent="0.4">
      <c r="A277" s="264" t="s">
        <v>394</v>
      </c>
      <c r="B277" s="89">
        <v>0</v>
      </c>
      <c r="C277" s="98">
        <f>IF(B277=0, -2, "0")</f>
        <v>-2</v>
      </c>
      <c r="D277" s="131" t="s">
        <v>537</v>
      </c>
      <c r="E277" s="90" t="s">
        <v>490</v>
      </c>
      <c r="F277" s="90"/>
      <c r="G277" s="83"/>
    </row>
    <row r="278" spans="1:7" ht="22.5" x14ac:dyDescent="0.4">
      <c r="A278" s="88" t="s">
        <v>117</v>
      </c>
      <c r="B278" s="89">
        <v>2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>
        <v>2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>
        <v>2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>
        <v>2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>
        <v>2</v>
      </c>
      <c r="C282" s="89"/>
      <c r="D282" s="90"/>
      <c r="E282" s="90"/>
      <c r="F282" s="90"/>
      <c r="G282" s="83"/>
    </row>
    <row r="283" spans="1:7" ht="120" customHeight="1" x14ac:dyDescent="0.4">
      <c r="A283" s="193" t="s">
        <v>353</v>
      </c>
      <c r="B283" s="89">
        <v>0</v>
      </c>
      <c r="C283" s="98">
        <f>IF(B283=0, -2, "0")</f>
        <v>-2</v>
      </c>
      <c r="D283" s="90" t="s">
        <v>534</v>
      </c>
      <c r="E283" s="139" t="s">
        <v>491</v>
      </c>
      <c r="F283" s="90"/>
      <c r="G283" s="83"/>
    </row>
    <row r="284" spans="1:7" ht="21" customHeight="1" x14ac:dyDescent="0.45">
      <c r="A284" s="193" t="s">
        <v>63</v>
      </c>
      <c r="B284" s="89">
        <v>2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>
        <v>2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>
        <v>2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>
        <v>2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>
        <v>2</v>
      </c>
      <c r="C288" s="89"/>
      <c r="D288" s="136"/>
      <c r="E288" s="91"/>
      <c r="F288" s="90"/>
      <c r="G288" s="83"/>
    </row>
    <row r="289" spans="1:7" ht="105.75" customHeight="1" x14ac:dyDescent="0.4">
      <c r="A289" s="123" t="s">
        <v>315</v>
      </c>
      <c r="B289" s="89">
        <v>1</v>
      </c>
      <c r="C289" s="99" t="str">
        <f>IF(B289=0, -10, "0")</f>
        <v>0</v>
      </c>
      <c r="D289" s="90" t="s">
        <v>538</v>
      </c>
      <c r="E289" s="90" t="s">
        <v>492</v>
      </c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>
        <v>2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>
        <v>2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 t="s">
        <v>497</v>
      </c>
      <c r="E294" s="91"/>
      <c r="F294" s="90"/>
      <c r="G294" s="83"/>
    </row>
    <row r="295" spans="1:7" ht="33" customHeight="1" x14ac:dyDescent="0.4">
      <c r="A295" s="106" t="s">
        <v>376</v>
      </c>
      <c r="B295" s="89">
        <v>2</v>
      </c>
      <c r="C295" s="89"/>
      <c r="D295" s="90"/>
      <c r="E295" s="91"/>
      <c r="F295" s="90"/>
      <c r="G295" s="83"/>
    </row>
    <row r="296" spans="1:7" ht="192" customHeight="1" x14ac:dyDescent="0.4">
      <c r="A296" s="106" t="s">
        <v>317</v>
      </c>
      <c r="B296" s="89">
        <v>1</v>
      </c>
      <c r="C296" s="99"/>
      <c r="D296" s="90" t="s">
        <v>493</v>
      </c>
      <c r="E296" s="90" t="s">
        <v>494</v>
      </c>
      <c r="F296" s="90"/>
      <c r="G296" s="83"/>
    </row>
    <row r="297" spans="1:7" ht="87" customHeight="1" x14ac:dyDescent="0.4">
      <c r="A297" s="128" t="s">
        <v>327</v>
      </c>
      <c r="B297" s="89">
        <v>0</v>
      </c>
      <c r="C297" s="99"/>
      <c r="D297" s="90" t="s">
        <v>496</v>
      </c>
      <c r="E297" s="90" t="s">
        <v>495</v>
      </c>
      <c r="F297" s="90"/>
      <c r="G297" s="83"/>
    </row>
    <row r="298" spans="1:7" ht="22.5" customHeight="1" x14ac:dyDescent="0.4">
      <c r="A298" s="92" t="s">
        <v>406</v>
      </c>
      <c r="B298" s="89">
        <v>2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>
        <v>1</v>
      </c>
      <c r="C299" s="89"/>
      <c r="D299" s="271">
        <v>0.75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19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0.296875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35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0.4375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43570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>
        <v>2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>
        <v>2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>
        <v>2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>
        <v>2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>
        <v>2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>
        <v>2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>
        <v>2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>
        <v>2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16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>
        <f>D320/(COUNT(B312:C319)*2)</f>
        <v>1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>
        <v>2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>
        <v>2</v>
      </c>
      <c r="C325" s="99"/>
      <c r="D325" s="117"/>
      <c r="E325" s="90"/>
      <c r="F325" s="90"/>
      <c r="G325" s="83"/>
    </row>
    <row r="326" spans="1:7" ht="168" x14ac:dyDescent="0.45">
      <c r="A326" s="145" t="s">
        <v>315</v>
      </c>
      <c r="B326" s="89">
        <v>0</v>
      </c>
      <c r="C326" s="99">
        <f>IF(B326=0, -10, "0")</f>
        <v>-10</v>
      </c>
      <c r="D326" s="130" t="s">
        <v>548</v>
      </c>
      <c r="E326" s="90" t="s">
        <v>498</v>
      </c>
      <c r="F326" s="90"/>
      <c r="G326" s="83"/>
    </row>
    <row r="327" spans="1:7" ht="22.5" x14ac:dyDescent="0.4">
      <c r="A327" s="88" t="s">
        <v>53</v>
      </c>
      <c r="B327" s="89">
        <v>2</v>
      </c>
      <c r="C327" s="89"/>
      <c r="D327" s="101"/>
      <c r="E327" s="91"/>
      <c r="F327" s="90"/>
      <c r="G327" s="83"/>
    </row>
    <row r="328" spans="1:7" ht="84" x14ac:dyDescent="0.4">
      <c r="A328" s="194" t="s">
        <v>440</v>
      </c>
      <c r="B328" s="89">
        <v>0</v>
      </c>
      <c r="C328" s="99">
        <f>IF(B328=0, -10, IF(B328=1, -5, "0"))</f>
        <v>-10</v>
      </c>
      <c r="D328" s="131" t="s">
        <v>499</v>
      </c>
      <c r="E328" s="90" t="s">
        <v>485</v>
      </c>
      <c r="F328" s="90"/>
      <c r="G328" s="83"/>
    </row>
    <row r="329" spans="1:7" ht="21" x14ac:dyDescent="0.4">
      <c r="A329" s="88" t="s">
        <v>209</v>
      </c>
      <c r="B329" s="89">
        <v>2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>
        <v>2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>
        <v>2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>
        <v>2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>
        <v>2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>
        <v>2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>
        <v>2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>
        <v>2</v>
      </c>
      <c r="C336" s="89"/>
      <c r="D336" s="90"/>
      <c r="E336" s="91"/>
      <c r="F336" s="90"/>
      <c r="G336" s="83"/>
    </row>
    <row r="337" spans="1:7" ht="153" customHeight="1" x14ac:dyDescent="0.4">
      <c r="A337" s="115" t="s">
        <v>58</v>
      </c>
      <c r="B337" s="89">
        <v>1</v>
      </c>
      <c r="C337" s="99" t="str">
        <f>IF(B337=0, -5, "0")</f>
        <v>0</v>
      </c>
      <c r="D337" s="147" t="s">
        <v>549</v>
      </c>
      <c r="E337" s="90" t="s">
        <v>500</v>
      </c>
      <c r="F337" s="90"/>
      <c r="G337" s="83"/>
    </row>
    <row r="338" spans="1:7" ht="120" customHeight="1" x14ac:dyDescent="0.4">
      <c r="A338" s="193" t="s">
        <v>353</v>
      </c>
      <c r="B338" s="89">
        <v>0</v>
      </c>
      <c r="C338" s="98">
        <f>IF(B338=0, -2, "0")</f>
        <v>-2</v>
      </c>
      <c r="D338" s="90" t="s">
        <v>534</v>
      </c>
      <c r="E338" s="139" t="s">
        <v>491</v>
      </c>
      <c r="F338" s="90"/>
      <c r="G338" s="83"/>
    </row>
    <row r="339" spans="1:7" ht="19.5" customHeight="1" x14ac:dyDescent="0.45">
      <c r="A339" s="193" t="s">
        <v>63</v>
      </c>
      <c r="B339" s="89">
        <v>2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>
        <v>2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>
        <v>2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>
        <v>2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>
        <v>2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11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>
        <f>D344/(COUNT(B324:C343)*2)</f>
        <v>0.2391304347826087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>
        <v>2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>
        <v>2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>
        <v>2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>
        <v>2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>
        <v>2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>
        <v>2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>
        <v>2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>
        <v>2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>
        <v>2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>
        <v>2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>
        <v>2</v>
      </c>
      <c r="C360" s="151"/>
      <c r="D360" s="151"/>
      <c r="E360" s="151"/>
      <c r="F360" s="90"/>
      <c r="G360" s="83"/>
    </row>
    <row r="361" spans="1:7" ht="42" x14ac:dyDescent="0.4">
      <c r="A361" s="92" t="s">
        <v>375</v>
      </c>
      <c r="B361" s="89" t="s">
        <v>30</v>
      </c>
      <c r="C361" s="89"/>
      <c r="D361" s="142" t="s">
        <v>497</v>
      </c>
      <c r="E361" s="91"/>
      <c r="F361" s="90"/>
      <c r="G361" s="83"/>
    </row>
    <row r="362" spans="1:7" ht="21" x14ac:dyDescent="0.4">
      <c r="A362" s="128" t="s">
        <v>376</v>
      </c>
      <c r="B362" s="89">
        <v>2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>
        <v>2</v>
      </c>
      <c r="C363" s="89"/>
      <c r="D363" s="107"/>
      <c r="E363" s="91"/>
      <c r="F363" s="90"/>
      <c r="G363" s="83"/>
    </row>
    <row r="364" spans="1:7" ht="85.5" customHeight="1" x14ac:dyDescent="0.4">
      <c r="A364" s="128" t="s">
        <v>327</v>
      </c>
      <c r="B364" s="89">
        <v>0</v>
      </c>
      <c r="C364" s="113"/>
      <c r="D364" s="90" t="s">
        <v>496</v>
      </c>
      <c r="E364" s="117" t="s">
        <v>495</v>
      </c>
      <c r="F364" s="90"/>
      <c r="G364" s="83"/>
    </row>
    <row r="365" spans="1:7" ht="21" x14ac:dyDescent="0.4">
      <c r="A365" s="92" t="s">
        <v>415</v>
      </c>
      <c r="B365" s="89">
        <v>2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>
        <v>1</v>
      </c>
      <c r="C366" s="113"/>
      <c r="D366" s="271">
        <v>0.71399999999999997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29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>
        <f>D367/(COUNT(B348:C356,B359:C366)*2)</f>
        <v>0.90625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56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>
        <f>D370/(COUNT(B324:C343,B348:C356,B312:C319,B359:C366)*2)</f>
        <v>0.5957446808510638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43570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84" x14ac:dyDescent="0.4">
      <c r="A402" s="158" t="s">
        <v>315</v>
      </c>
      <c r="B402" s="89">
        <v>1</v>
      </c>
      <c r="C402" s="99" t="str">
        <f>IF(B402=0, -10, "0")</f>
        <v>0</v>
      </c>
      <c r="D402" s="130" t="s">
        <v>504</v>
      </c>
      <c r="E402" s="90" t="s">
        <v>501</v>
      </c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63" x14ac:dyDescent="0.4">
      <c r="A404" s="88" t="s">
        <v>142</v>
      </c>
      <c r="B404" s="89">
        <v>0</v>
      </c>
      <c r="C404" s="89"/>
      <c r="D404" s="130" t="s">
        <v>502</v>
      </c>
      <c r="E404" s="90" t="s">
        <v>503</v>
      </c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42" x14ac:dyDescent="0.4">
      <c r="A419" s="92" t="s">
        <v>375</v>
      </c>
      <c r="B419" s="89" t="s">
        <v>30</v>
      </c>
      <c r="C419" s="89"/>
      <c r="D419" s="142" t="s">
        <v>497</v>
      </c>
      <c r="E419" s="91"/>
      <c r="F419" s="90"/>
      <c r="G419" s="83"/>
    </row>
    <row r="420" spans="1:7" ht="63" x14ac:dyDescent="0.4">
      <c r="A420" s="128" t="s">
        <v>376</v>
      </c>
      <c r="B420" s="89">
        <v>0</v>
      </c>
      <c r="C420" s="89"/>
      <c r="D420" s="130" t="s">
        <v>505</v>
      </c>
      <c r="E420" s="90" t="s">
        <v>506</v>
      </c>
      <c r="F420" s="90"/>
      <c r="G420" s="83"/>
    </row>
    <row r="421" spans="1:7" ht="147" x14ac:dyDescent="0.4">
      <c r="A421" s="219" t="s">
        <v>415</v>
      </c>
      <c r="B421" s="89">
        <v>1</v>
      </c>
      <c r="C421" s="89"/>
      <c r="D421" s="130" t="s">
        <v>550</v>
      </c>
      <c r="E421" s="90" t="s">
        <v>507</v>
      </c>
      <c r="F421" s="90"/>
      <c r="G421" s="83"/>
    </row>
    <row r="422" spans="1:7" ht="105" customHeight="1" x14ac:dyDescent="0.4">
      <c r="A422" s="128" t="s">
        <v>317</v>
      </c>
      <c r="B422" s="89">
        <v>0</v>
      </c>
      <c r="C422" s="89"/>
      <c r="D422" s="130" t="s">
        <v>508</v>
      </c>
      <c r="E422" s="90" t="s">
        <v>509</v>
      </c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2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>
        <f>D425/(COUNT(B394:C414,B417:C424)*2)</f>
        <v>0.2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2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>
        <f>D428/(COUNT(B379:C389,B394:C414,B417:C424)*2)</f>
        <v>0.2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43570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126" x14ac:dyDescent="0.4">
      <c r="A468" s="128" t="s">
        <v>317</v>
      </c>
      <c r="B468" s="89">
        <v>0</v>
      </c>
      <c r="C468" s="89"/>
      <c r="D468" s="90" t="s">
        <v>510</v>
      </c>
      <c r="E468" s="90" t="s">
        <v>503</v>
      </c>
      <c r="F468" s="90"/>
      <c r="G468" s="83"/>
    </row>
    <row r="469" spans="1:7" ht="105" x14ac:dyDescent="0.4">
      <c r="A469" s="128" t="s">
        <v>327</v>
      </c>
      <c r="B469" s="89">
        <v>0</v>
      </c>
      <c r="C469" s="89"/>
      <c r="D469" s="90" t="s">
        <v>496</v>
      </c>
      <c r="E469" s="117" t="s">
        <v>495</v>
      </c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0.5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37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0.88095238095238093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53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0.91379310344827591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43570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43570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88.5" customHeight="1" x14ac:dyDescent="0.4">
      <c r="A547" s="88" t="s">
        <v>204</v>
      </c>
      <c r="B547" s="89">
        <v>1</v>
      </c>
      <c r="C547" s="89"/>
      <c r="D547" s="178" t="s">
        <v>542</v>
      </c>
      <c r="E547" s="213" t="s">
        <v>511</v>
      </c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42" x14ac:dyDescent="0.4">
      <c r="A560" s="92" t="s">
        <v>375</v>
      </c>
      <c r="B560" s="89" t="s">
        <v>30</v>
      </c>
      <c r="C560" s="113"/>
      <c r="D560" s="142" t="s">
        <v>497</v>
      </c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105" x14ac:dyDescent="0.4">
      <c r="A563" s="128" t="s">
        <v>327</v>
      </c>
      <c r="B563" s="89">
        <v>0</v>
      </c>
      <c r="C563" s="99"/>
      <c r="D563" s="90" t="s">
        <v>496</v>
      </c>
      <c r="E563" s="117" t="s">
        <v>495</v>
      </c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29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>
        <f>D566/(COUNT(B558:C565,B546:C555)*2)</f>
        <v>0.90625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29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0.90625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43570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42" x14ac:dyDescent="0.4">
      <c r="A579" s="88" t="s">
        <v>86</v>
      </c>
      <c r="B579" s="89">
        <v>1</v>
      </c>
      <c r="C579" s="89"/>
      <c r="D579" s="90" t="s">
        <v>512</v>
      </c>
      <c r="E579" s="90" t="s">
        <v>489</v>
      </c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15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>
        <f>D588/(COUNT(B579:C587)*2)</f>
        <v>0.9375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513</v>
      </c>
      <c r="E592" s="90" t="s">
        <v>489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105" x14ac:dyDescent="0.4">
      <c r="A603" s="128" t="s">
        <v>327</v>
      </c>
      <c r="B603" s="89">
        <v>0</v>
      </c>
      <c r="C603" s="89"/>
      <c r="D603" s="90" t="s">
        <v>496</v>
      </c>
      <c r="E603" s="117" t="s">
        <v>495</v>
      </c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0.66700000000000004</v>
      </c>
      <c r="E605" s="91"/>
      <c r="F605" s="90"/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22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>
        <f>D606/(COUNT(B592:C597,B599:C605)*2)</f>
        <v>0.84615384615384615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37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>
        <f>D609/(COUNT(B579:C587,B592:C605)*2)</f>
        <v>0.88095238095238093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43570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18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>
        <f>D627/(COUNT(B618:C626)*2)</f>
        <v>1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105" x14ac:dyDescent="0.4">
      <c r="A666" s="128" t="s">
        <v>327</v>
      </c>
      <c r="B666" s="89">
        <v>0</v>
      </c>
      <c r="C666" s="99"/>
      <c r="D666" s="90" t="s">
        <v>496</v>
      </c>
      <c r="E666" s="117" t="s">
        <v>495</v>
      </c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v>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0.9285714285714286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0.97368421052631582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43570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117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84" x14ac:dyDescent="0.4">
      <c r="A683" s="88" t="s">
        <v>43</v>
      </c>
      <c r="B683" s="89">
        <v>0</v>
      </c>
      <c r="C683" s="89"/>
      <c r="D683" s="90" t="s">
        <v>551</v>
      </c>
      <c r="E683" s="90" t="s">
        <v>514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42" x14ac:dyDescent="0.4">
      <c r="A687" s="92" t="s">
        <v>294</v>
      </c>
      <c r="B687" s="89" t="s">
        <v>30</v>
      </c>
      <c r="C687" s="91"/>
      <c r="D687" s="176" t="s">
        <v>539</v>
      </c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70.5" customHeight="1" x14ac:dyDescent="0.4">
      <c r="A697" s="177" t="s">
        <v>318</v>
      </c>
      <c r="B697" s="89">
        <v>0</v>
      </c>
      <c r="C697" s="99"/>
      <c r="D697" s="88" t="s">
        <v>515</v>
      </c>
      <c r="E697" s="117" t="s">
        <v>516</v>
      </c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0</v>
      </c>
      <c r="C700" s="89"/>
      <c r="D700" s="271">
        <v>0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0.8125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43570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67.5" customHeight="1" x14ac:dyDescent="0.4">
      <c r="A710" s="109" t="s">
        <v>220</v>
      </c>
      <c r="B710" s="185">
        <v>1</v>
      </c>
      <c r="C710" s="185"/>
      <c r="D710" s="179" t="s">
        <v>517</v>
      </c>
      <c r="E710" s="135" t="s">
        <v>540</v>
      </c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15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0.9375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0.66225000000000001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379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0.74606299212598426</v>
      </c>
      <c r="E730" s="3"/>
      <c r="F730" s="3"/>
    </row>
  </sheetData>
  <sheetProtection algorithmName="SHA-512" hashValue="iB1WC+7R2xVNQpbzR0zb9n4fyMYpW7AYW3OE1sXRZppLoyhCgQXoOVLCL9OiGSXU7KUaxXWUwqi23kuW1UNjLQ==" saltValue="jlhH861Za5uHNw5CtTuq2Q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599:B605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682:B700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3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JEDAIDA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 Souheil DRAOUI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Directeur magasin M Mohamed Karim Akkari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43570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>
        <f>D199</f>
        <v>0.8411764705882353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552</v>
      </c>
      <c r="E17" s="43" t="s">
        <v>541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9</v>
      </c>
    </row>
    <row r="23" spans="1:7" x14ac:dyDescent="0.3">
      <c r="A23" s="439" t="s">
        <v>251</v>
      </c>
      <c r="B23" s="440"/>
      <c r="C23" s="441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ht="49.5" x14ac:dyDescent="0.3">
      <c r="A32" s="4" t="s">
        <v>249</v>
      </c>
      <c r="B32" s="42">
        <v>1</v>
      </c>
      <c r="C32" s="42"/>
      <c r="D32" s="43" t="s">
        <v>518</v>
      </c>
      <c r="E32" s="42" t="s">
        <v>519</v>
      </c>
      <c r="F32" s="42"/>
    </row>
    <row r="33" spans="1:6" x14ac:dyDescent="0.3">
      <c r="A33" s="439" t="s">
        <v>34</v>
      </c>
      <c r="B33" s="440"/>
      <c r="C33" s="441"/>
      <c r="D33" s="331">
        <f>SUM(B26:C32)</f>
        <v>13</v>
      </c>
    </row>
    <row r="34" spans="1:6" x14ac:dyDescent="0.3">
      <c r="A34" s="439" t="s">
        <v>251</v>
      </c>
      <c r="B34" s="440"/>
      <c r="C34" s="441"/>
      <c r="D34" s="332">
        <f>D33/(COUNT(B26:C32)*2)</f>
        <v>0.9285714285714286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50.25" x14ac:dyDescent="0.35">
      <c r="A37" s="14" t="s">
        <v>84</v>
      </c>
      <c r="B37" s="42">
        <v>1</v>
      </c>
      <c r="C37" s="4" t="str">
        <f>IF(B37=0, -5, "0")</f>
        <v>0</v>
      </c>
      <c r="D37" s="43" t="s">
        <v>520</v>
      </c>
      <c r="E37" s="43" t="s">
        <v>521</v>
      </c>
      <c r="F37" s="42"/>
    </row>
    <row r="38" spans="1:6" x14ac:dyDescent="0.3">
      <c r="A38" s="4" t="s">
        <v>194</v>
      </c>
      <c r="B38" s="42">
        <v>2</v>
      </c>
      <c r="C38" s="42"/>
      <c r="D38" s="43"/>
      <c r="E38" s="43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9</v>
      </c>
    </row>
    <row r="43" spans="1:6" x14ac:dyDescent="0.3">
      <c r="A43" s="439" t="s">
        <v>251</v>
      </c>
      <c r="B43" s="440"/>
      <c r="C43" s="441"/>
      <c r="D43" s="332">
        <f>D42/(COUNT(B37:C41)*2)</f>
        <v>0.9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12</v>
      </c>
    </row>
    <row r="53" spans="1:6" x14ac:dyDescent="0.3">
      <c r="A53" s="439" t="s">
        <v>251</v>
      </c>
      <c r="B53" s="440"/>
      <c r="C53" s="441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1</v>
      </c>
      <c r="C58" s="42"/>
      <c r="D58" s="43" t="s">
        <v>522</v>
      </c>
      <c r="E58" s="43" t="s">
        <v>523</v>
      </c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ht="66" x14ac:dyDescent="0.3">
      <c r="A62" s="4" t="s">
        <v>249</v>
      </c>
      <c r="B62" s="42">
        <v>1</v>
      </c>
      <c r="C62" s="42"/>
      <c r="D62" s="43" t="s">
        <v>524</v>
      </c>
      <c r="E62" s="42" t="s">
        <v>519</v>
      </c>
      <c r="F62" s="42"/>
    </row>
    <row r="63" spans="1:6" x14ac:dyDescent="0.3">
      <c r="A63" s="439" t="s">
        <v>34</v>
      </c>
      <c r="B63" s="440"/>
      <c r="C63" s="441"/>
      <c r="D63" s="331">
        <f>SUM(B56:C62)</f>
        <v>12</v>
      </c>
    </row>
    <row r="64" spans="1:6" x14ac:dyDescent="0.3">
      <c r="A64" s="439" t="s">
        <v>251</v>
      </c>
      <c r="B64" s="440"/>
      <c r="C64" s="441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2</v>
      </c>
    </row>
    <row r="85" spans="1:6" x14ac:dyDescent="0.3">
      <c r="A85" s="439" t="s">
        <v>251</v>
      </c>
      <c r="B85" s="440"/>
      <c r="C85" s="441"/>
      <c r="D85" s="332">
        <f>D84/(COUNT(B67:C83)*2)</f>
        <v>1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>
        <v>2</v>
      </c>
      <c r="C88" s="49"/>
      <c r="D88" s="43" t="s">
        <v>525</v>
      </c>
      <c r="E88" s="43"/>
      <c r="F88" s="42"/>
    </row>
    <row r="89" spans="1:6" ht="19.5" x14ac:dyDescent="0.4">
      <c r="A89" s="4" t="s">
        <v>228</v>
      </c>
      <c r="B89" s="56">
        <v>2</v>
      </c>
      <c r="C89" s="49"/>
      <c r="D89" s="43"/>
      <c r="E89" s="42"/>
      <c r="F89" s="42"/>
    </row>
    <row r="90" spans="1:6" ht="19.5" x14ac:dyDescent="0.4">
      <c r="A90" s="4" t="s">
        <v>256</v>
      </c>
      <c r="B90" s="56">
        <v>2</v>
      </c>
      <c r="C90" s="49"/>
      <c r="D90" s="53"/>
      <c r="E90" s="42"/>
      <c r="F90" s="42"/>
    </row>
    <row r="91" spans="1:6" ht="34.5" x14ac:dyDescent="0.4">
      <c r="A91" s="5" t="s">
        <v>257</v>
      </c>
      <c r="B91" s="56">
        <v>2</v>
      </c>
      <c r="C91" s="49"/>
      <c r="D91" s="53"/>
      <c r="E91" s="42"/>
      <c r="F91" s="42"/>
    </row>
    <row r="92" spans="1:6" ht="19.5" x14ac:dyDescent="0.4">
      <c r="A92" s="4" t="s">
        <v>207</v>
      </c>
      <c r="B92" s="56">
        <v>2</v>
      </c>
      <c r="C92" s="49"/>
      <c r="D92" s="53"/>
      <c r="E92" s="42"/>
      <c r="F92" s="42"/>
    </row>
    <row r="93" spans="1:6" ht="36" x14ac:dyDescent="0.35">
      <c r="A93" s="18" t="s">
        <v>191</v>
      </c>
      <c r="B93" s="56">
        <v>2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>
        <v>2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>
        <v>2</v>
      </c>
      <c r="C95" s="42"/>
      <c r="D95" s="43"/>
      <c r="E95" s="42"/>
      <c r="F95" s="42"/>
    </row>
    <row r="96" spans="1:6" x14ac:dyDescent="0.3">
      <c r="A96" s="7" t="s">
        <v>238</v>
      </c>
      <c r="B96" s="56">
        <v>2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>
        <v>2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20</v>
      </c>
    </row>
    <row r="103" spans="1:6" x14ac:dyDescent="0.3">
      <c r="A103" s="439" t="s">
        <v>251</v>
      </c>
      <c r="B103" s="440"/>
      <c r="C103" s="441"/>
      <c r="D103" s="332">
        <f>D102/(COUNT(B88:C101)*2)</f>
        <v>1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>
        <v>2</v>
      </c>
      <c r="C107" s="49"/>
      <c r="D107" s="4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>
        <v>2</v>
      </c>
      <c r="C113" s="42"/>
      <c r="D113" s="43"/>
      <c r="E113" s="42"/>
      <c r="F113" s="42"/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>
        <v>2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>
        <v>2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>
        <v>2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16</v>
      </c>
    </row>
    <row r="119" spans="1:6" x14ac:dyDescent="0.3">
      <c r="A119" s="439" t="s">
        <v>251</v>
      </c>
      <c r="B119" s="440"/>
      <c r="C119" s="441"/>
      <c r="D119" s="332">
        <f>D118/(COUNT(B107:C117)*2)</f>
        <v>1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>
        <v>2</v>
      </c>
      <c r="C122" s="42"/>
      <c r="D122" s="58"/>
      <c r="E122" s="58"/>
      <c r="F122" s="42"/>
    </row>
    <row r="123" spans="1:6" x14ac:dyDescent="0.3">
      <c r="A123" s="16" t="s">
        <v>228</v>
      </c>
      <c r="B123" s="57">
        <v>2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>
        <v>2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>
        <v>2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>
        <v>2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>
        <v>2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>
        <v>2</v>
      </c>
      <c r="C128" s="4" t="str">
        <f>IF(B128=0, -5, "0")</f>
        <v>0</v>
      </c>
      <c r="D128" s="43"/>
      <c r="E128" s="43"/>
      <c r="F128" s="42"/>
    </row>
    <row r="129" spans="1:6" ht="33" x14ac:dyDescent="0.3">
      <c r="A129" s="4" t="s">
        <v>139</v>
      </c>
      <c r="B129" s="57">
        <v>1</v>
      </c>
      <c r="C129" s="64"/>
      <c r="D129" s="43" t="s">
        <v>545</v>
      </c>
      <c r="E129" s="43" t="s">
        <v>519</v>
      </c>
      <c r="F129" s="42"/>
    </row>
    <row r="130" spans="1:6" ht="50.25" x14ac:dyDescent="0.35">
      <c r="A130" s="15" t="s">
        <v>164</v>
      </c>
      <c r="B130" s="57">
        <v>1</v>
      </c>
      <c r="C130" s="4" t="str">
        <f>IF(B130=0, -5, "0")</f>
        <v>0</v>
      </c>
      <c r="D130" s="43" t="s">
        <v>526</v>
      </c>
      <c r="E130" s="43" t="s">
        <v>528</v>
      </c>
      <c r="F130" s="42"/>
    </row>
    <row r="131" spans="1:6" x14ac:dyDescent="0.3">
      <c r="A131" s="5" t="s">
        <v>232</v>
      </c>
      <c r="B131" s="57">
        <v>2</v>
      </c>
      <c r="C131" s="64"/>
      <c r="D131" s="43"/>
      <c r="E131" s="43"/>
      <c r="F131" s="42"/>
    </row>
    <row r="132" spans="1:6" ht="99.75" x14ac:dyDescent="0.35">
      <c r="A132" s="17" t="s">
        <v>272</v>
      </c>
      <c r="B132" s="57">
        <v>0</v>
      </c>
      <c r="C132" s="4">
        <f>IF(B132=0, -5, "0")</f>
        <v>-5</v>
      </c>
      <c r="D132" s="43" t="s">
        <v>527</v>
      </c>
      <c r="E132" s="43" t="s">
        <v>529</v>
      </c>
      <c r="F132" s="42"/>
    </row>
    <row r="133" spans="1:6" x14ac:dyDescent="0.3">
      <c r="A133" s="439" t="s">
        <v>34</v>
      </c>
      <c r="B133" s="440"/>
      <c r="C133" s="441"/>
      <c r="D133" s="331">
        <f>SUM(B122:C132)</f>
        <v>13</v>
      </c>
    </row>
    <row r="134" spans="1:6" x14ac:dyDescent="0.3">
      <c r="A134" s="439" t="s">
        <v>251</v>
      </c>
      <c r="B134" s="440"/>
      <c r="C134" s="441"/>
      <c r="D134" s="333">
        <f>D133/(COUNT(B122:C132)*2)</f>
        <v>0.54166666666666663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5.25" customHeight="1" x14ac:dyDescent="0.35">
      <c r="A155" s="14" t="s">
        <v>262</v>
      </c>
      <c r="B155" s="42">
        <v>0</v>
      </c>
      <c r="C155" s="4">
        <f>IF(B155=0, -5, "0")</f>
        <v>-5</v>
      </c>
      <c r="D155" s="43" t="s">
        <v>530</v>
      </c>
      <c r="E155" s="43" t="s">
        <v>531</v>
      </c>
      <c r="F155" s="42"/>
    </row>
    <row r="156" spans="1:6" ht="33.75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553</v>
      </c>
      <c r="E156" s="43" t="s">
        <v>532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ht="66" x14ac:dyDescent="0.3">
      <c r="A159" s="29" t="s">
        <v>275</v>
      </c>
      <c r="B159" s="42">
        <v>1</v>
      </c>
      <c r="C159" s="42"/>
      <c r="D159" s="43" t="s">
        <v>533</v>
      </c>
      <c r="E159" s="42" t="s">
        <v>519</v>
      </c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7</v>
      </c>
    </row>
    <row r="162" spans="1:6" x14ac:dyDescent="0.3">
      <c r="A162" s="439" t="s">
        <v>251</v>
      </c>
      <c r="B162" s="440"/>
      <c r="C162" s="441"/>
      <c r="D162" s="332">
        <f>D161/(COUNT(B153:C160)*2)</f>
        <v>0.3888888888888889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8</v>
      </c>
    </row>
    <row r="170" spans="1:6" x14ac:dyDescent="0.3">
      <c r="A170" s="439" t="s">
        <v>251</v>
      </c>
      <c r="B170" s="440"/>
      <c r="C170" s="441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8</v>
      </c>
    </row>
    <row r="178" spans="1:7" x14ac:dyDescent="0.3">
      <c r="A178" s="439" t="s">
        <v>251</v>
      </c>
      <c r="B178" s="440"/>
      <c r="C178" s="441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10</v>
      </c>
    </row>
    <row r="187" spans="1:7" x14ac:dyDescent="0.3">
      <c r="A187" s="439" t="s">
        <v>251</v>
      </c>
      <c r="B187" s="440"/>
      <c r="C187" s="441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4</v>
      </c>
    </row>
    <row r="195" spans="1:6" x14ac:dyDescent="0.3">
      <c r="A195" s="439" t="s">
        <v>251</v>
      </c>
      <c r="B195" s="440"/>
      <c r="C195" s="441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v>0.625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143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0.8411764705882353</v>
      </c>
    </row>
  </sheetData>
  <sheetProtection algorithmName="SHA-512" hashValue="K6XNCxnjIpHP2m9K8LNIkjLK+qxZ3ZpG+ZvsL1EgFEMLzPC1tgbFJgTXBblzetOyyoccMh9sRMcu8T+0320y7A==" saltValue="wGNmHnp0X6KcBSAS7Wi0j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rowBreaks count="1" manualBreakCount="1">
    <brk id="65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JEDAIDA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/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/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/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 t="e">
        <f>D730</f>
        <v>#DIV/0!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0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0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0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 t="e">
        <f>D627/(COUNT(B618:C626)*2)</f>
        <v>#DIV/0!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JEDAIDA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 Souheil DRAOUI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Directeur magasin M Mohamed Karim Akkari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43570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 t="e">
        <f>D199</f>
        <v>#DIV/0!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JEDAIDA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/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/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/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 t="e">
        <f>D730</f>
        <v>#DIV/0!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0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0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0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 t="e">
        <f>D627/(COUNT(B618:C626)*2)</f>
        <v>#DIV/0!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JEDAIDA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 Souheil DRAOUI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Directeur magasin M Mohamed Karim Akkari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43570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 t="e">
        <f>D199</f>
        <v>#DIV/0!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JEDAIDA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/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/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/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 t="e">
        <f>D730</f>
        <v>#DIV/0!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0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0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0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 t="e">
        <f>D627/(COUNT(B618:C626)*2)</f>
        <v>#DIV/0!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JEDAIDA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 Souheil DRAOUI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Directeur magasin M Mohamed Karim Akkari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43570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 t="e">
        <f>D199</f>
        <v>#DIV/0!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2019-04-18T14:30:21Z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