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Jedaida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98" i="36" l="1"/>
  <c r="B439" i="36"/>
  <c r="A8" i="36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A394" i="36"/>
  <c r="C381" i="36"/>
  <c r="C378" i="36"/>
  <c r="D387" i="36" s="1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63" i="37"/>
  <c r="D64" i="37" s="1"/>
  <c r="D544" i="36"/>
  <c r="D533" i="36"/>
  <c r="D534" i="36" s="1"/>
  <c r="B161" i="29" s="1"/>
  <c r="D477" i="36"/>
  <c r="D478" i="36" s="1"/>
  <c r="D426" i="36"/>
  <c r="D427" i="36" s="1"/>
  <c r="D406" i="36"/>
  <c r="D407" i="36" s="1"/>
  <c r="D373" i="36"/>
  <c r="D374" i="36" s="1"/>
  <c r="D354" i="36"/>
  <c r="D355" i="36" s="1"/>
  <c r="D285" i="36"/>
  <c r="D286" i="36" s="1"/>
  <c r="D42" i="36"/>
  <c r="D43" i="36" s="1"/>
  <c r="D314" i="36"/>
  <c r="D201" i="36"/>
  <c r="D202" i="36" s="1"/>
  <c r="D154" i="36"/>
  <c r="D155" i="36" s="1"/>
  <c r="D544" i="43"/>
  <c r="D45" i="31"/>
  <c r="D46" i="31" s="1"/>
  <c r="B55" i="29" s="1"/>
  <c r="D43" i="31"/>
  <c r="D102" i="36"/>
  <c r="D103" i="36" s="1"/>
  <c r="B61" i="29" s="1"/>
  <c r="D85" i="36"/>
  <c r="D441" i="36"/>
  <c r="D195" i="35"/>
  <c r="D155" i="43"/>
  <c r="D157" i="43"/>
  <c r="D158" i="43" s="1"/>
  <c r="B71" i="29" s="1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43" i="36" l="1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31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<sst xmlns="http://schemas.openxmlformats.org/spreadsheetml/2006/main" count="3738" uniqueCount="446">
  <si>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</si>
  <si>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</si>
  <si>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</si>
  <si>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</si>
  <si>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</si>
  <si>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</si>
  <si>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</si>
  <si>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</si>
  <si>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</si>
  <si>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</si>
  <si>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</si>
  <si>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</si>
  <si>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</si>
  <si>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</si>
  <si>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</si>
  <si>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</si>
  <si>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</si>
  <si>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</si>
  <si>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</si>
  <si>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</si>
  <si>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</si>
  <si>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</si>
  <si>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</si>
  <si>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</si>
  <si>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</si>
  <si>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</si>
  <si>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</si>
  <si>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</si>
  <si>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</si>
  <si>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</si>
  <si>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</si>
  <si>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</si>
  <si>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</si>
  <si>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</si>
  <si>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</si>
  <si>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</si>
  <si>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</si>
  <si>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</si>
  <si>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</si>
  <si>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</si>
  <si>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</si>
  <si>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</si>
  <si>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</si>
  <si>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</si>
  <si>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</si>
  <si>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</si>
  <si>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</si>
  <si>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</si>
  <si>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</si>
  <si>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</si>
  <si>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</si>
  <si>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</si>
  <si>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</si>
  <si>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</si>
  <si>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</si>
  <si>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</si>
  <si>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</si>
  <si>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</si>
  <si>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</si>
  <si>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</si>
  <si>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</si>
  <si>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</si>
  <si>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</si>
  <si>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</si>
  <si>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</si>
  <si>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</si>
  <si>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</si>
  <si>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</si>
  <si>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</si>
  <si>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</si>
  <si>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</si>
  <si>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</si>
  <si>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</si>
  <si>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</si>
  <si>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</si>
  <si>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</si>
  <si>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</si>
  <si>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</si>
  <si>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</si>
  <si>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</si>
  <si>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</si>
  <si>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</si>
  <si>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</si>
  <si>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</si>
  <si>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</si>
  <si>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</si>
  <si>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</si>
  <si>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</si>
  <si>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</si>
  <si>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</si>
  <si>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</si>
  <si>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</si>
  <si>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</si>
  <si>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</si>
  <si>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</si>
  <si>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</si>
  <si>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</si>
  <si>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</si>
  <si>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</si>
  <si>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</si>
  <si>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</si>
  <si>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</si>
  <si>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</si>
  <si>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</si>
  <si>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</si>
  <si>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</si>
  <si>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</si>
  <si>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</si>
  <si>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</si>
  <si>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</si>
  <si>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</si>
  <si>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</si>
  <si>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</si>
  <si>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</si>
  <si>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</si>
  <si>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</si>
  <si>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</si>
  <si>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</si>
  <si>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</si>
  <si>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</si>
  <si>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</si>
  <si>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</si>
  <si>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</si>
  <si>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</si>
  <si>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</si>
  <si>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</si>
  <si>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</si>
  <si>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</si>
  <si>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</si>
  <si>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</si>
  <si>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</si>
  <si>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</si>
  <si>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</si>
  <si>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</si>
  <si>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</si>
  <si>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</si>
  <si>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</si>
  <si>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</si>
  <si>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</si>
  <si>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</si>
  <si>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</si>
  <si>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</si>
  <si>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</si>
  <si>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</si>
  <si>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</si>
  <si>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</si>
  <si>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</si>
  <si>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</si>
  <si>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</si>
  <si>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</si>
  <si>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</si>
  <si>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</si>
  <si>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</si>
  <si>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</si>
  <si>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</si>
  <si>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</si>
  <si>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</si>
  <si>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</si>
  <si>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</si>
  <si>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</si>
  <si>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</si>
  <si>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</si>
  <si>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</si>
  <si>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</si>
  <si>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</si>
  <si>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</si>
  <si>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</si>
  <si>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</si>
  <si>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</si>
  <si>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</si>
  <si>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</si>
  <si>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</si>
  <si>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</si>
  <si>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</si>
  <si>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</si>
  <si>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</si>
  <si>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</si>
  <si>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</si>
  <si>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</si>
  <si>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</si>
  <si>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</si>
  <si>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</si>
  <si>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</si>
  <si>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</si>
  <si>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</si>
  <si>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</si>
  <si>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</si>
  <si>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</si>
  <si>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</si>
  <si>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</si>
  <si>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</si>
  <si>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</si>
  <si>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</si>
  <si>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</si>
  <si>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</si>
  <si>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</si>
  <si>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</si>
  <si>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</si>
  <si>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</si>
  <si>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</si>
  <si>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</si>
  <si>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</si>
  <si>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</si>
  <si>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</si>
  <si>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</si>
  <si>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</si>
  <si>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</si>
  <si>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</si>
  <si>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</si>
  <si>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</si>
  <si>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</si>
  <si>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</si>
  <si>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</si>
  <si>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</si>
  <si>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</si>
  <si>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</si>
  <si>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</si>
  <si>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</si>
  <si>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</si>
  <si>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</si>
  <si>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</si>
  <si>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</si>
  <si>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</si>
  <si>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</si>
  <si>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</si>
  <si>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</si>
  <si>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</si>
  <si>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</si>
  <si>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</si>
  <si>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</si>
  <si>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</si>
  <si>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</si>
  <si>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</si>
  <si>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</si>
  <si>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</si>
  <si>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</si>
  <si>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</si>
  <si>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</si>
  <si>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</si>
  <si>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</si>
  <si>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</si>
  <si>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</si>
  <si>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</si>
  <si>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</si>
  <si>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</si>
  <si>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</si>
  <si>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</si>
  <si>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</si>
  <si>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</si>
  <si>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</si>
  <si>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</si>
  <si>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</si>
  <si>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</si>
  <si>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</si>
  <si>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</si>
  <si>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</si>
  <si>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</si>
  <si>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</si>
  <si>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</si>
  <si>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</si>
  <si>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</si>
  <si>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</si>
  <si>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</si>
  <si>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</si>
  <si>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</si>
  <si>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</si>
  <si>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</si>
  <si>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</si>
  <si>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</si>
  <si>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</si>
  <si>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</si>
  <si>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</si>
  <si>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</si>
  <si>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</si>
  <si>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</si>
  <si>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</si>
  <si>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</si>
  <si>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</si>
  <si>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</si>
  <si>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</si>
  <si>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</si>
  <si>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</si>
  <si>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</si>
  <si>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</si>
  <si>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</si>
  <si>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</si>
  <si>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</si>
  <si>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</si>
  <si>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</si>
  <si>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</si>
  <si>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</si>
  <si>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</si>
  <si>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</si>
  <si>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</si>
  <si>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</si>
  <si>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</si>
  <si>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</si>
  <si>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</si>
  <si>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</si>
  <si>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</si>
  <si>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</si>
  <si>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</si>
  <si>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</si>
  <si>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</si>
  <si>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</si>
  <si>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</si>
  <si>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</si>
  <si>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</si>
  <si>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</si>
  <si>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</si>
  <si>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</si>
  <si>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</si>
  <si>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</si>
  <si>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</si>
  <si>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</si>
  <si>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</si>
  <si>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</si>
  <si>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</si>
  <si>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</si>
  <si>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</si>
  <si>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</si>
  <si>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</si>
  <si>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</si>
  <si>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</si>
  <si>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</si>
  <si>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</si>
  <si>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</si>
  <si>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</si>
  <si>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</si>
  <si>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</si>
  <si>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</si>
  <si>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</si>
  <si>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</si>
  <si>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</si>
  <si>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</si>
  <si>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</si>
  <si>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</si>
  <si>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</si>
  <si>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</si>
  <si>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</si>
  <si>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</si>
  <si>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</si>
  <si>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</si>
  <si>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</si>
  <si>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</si>
  <si>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</si>
  <si>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</si>
  <si>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</si>
  <si>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</si>
  <si>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</si>
  <si>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</si>
  <si>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</si>
  <si>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</si>
  <si>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</si>
  <si>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</si>
  <si>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</si>
  <si>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</si>
  <si>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</si>
  <si>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</si>
  <si>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</si>
  <si>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</si>
  <si>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</si>
  <si>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</si>
  <si>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</si>
  <si>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</si>
  <si>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</si>
  <si>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</si>
  <si>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</si>
  <si>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</si>
  <si>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</si>
  <si>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</si>
  <si>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</si>
  <si>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</si>
  <si>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</si>
  <si>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</si>
  <si>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</si>
  <si>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</si>
  <si>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</si>
  <si>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</si>
  <si>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</si>
  <si>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</si>
  <si>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</si>
  <si>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</si>
  <si>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</si>
  <si>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</si>
  <si>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</si>
  <si>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</si>
  <si>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</si>
  <si>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</si>
  <si>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</si>
  <si>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</si>
  <si>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</si>
  <si>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</si>
  <si>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</si>
  <si>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</si>
  <si>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</si>
  <si>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</si>
  <si>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</si>
  <si>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</si>
  <si>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</si>
  <si>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</si>
  <si>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</si>
  <si>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</si>
  <si>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</si>
  <si>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</si>
  <si>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</si>
  <si>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</si>
  <si>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</si>
  <si>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JEDAIDA</t>
  </si>
  <si>
    <t>M Dhia Mechlaoui</t>
  </si>
  <si>
    <t>Directeur magasin M Mohamed Karim Akkari</t>
  </si>
  <si>
    <t>Absence d'une fabrique de glace, le glaçage des poissons s'effectue par du glaçon acheté de l'extérieur du magasin.</t>
  </si>
  <si>
    <t>Le glaçage des daurades était effectué après une longue durée d'exposition (absence de glaçon dans le magasin et aux alentours du magasin).</t>
  </si>
  <si>
    <t>Absence d'étiquetage et d'identification des daurades en vente.</t>
  </si>
  <si>
    <t>Absence de thermomètre.</t>
  </si>
  <si>
    <t>Les kiwis étaient exposés directement sur l'étagère du meuble froid, veuillez les exposer dans des caisses en plastique.</t>
  </si>
  <si>
    <t>Renforcer le rangement de la réserve.</t>
  </si>
  <si>
    <t xml:space="preserve">Les sacs de sucre étaient entreposés sur des palettes en bois
Le sucre était déversé par terre.
</t>
  </si>
  <si>
    <t>Propre et rangé.</t>
  </si>
  <si>
    <t xml:space="preserve">Les DF et DLC étaient illisibles sur un paquet de moules décoquillés.
La DLC était illisible sur une unité de glace « Boules D’OR).
</t>
  </si>
  <si>
    <t>Renforcer le tri des produits exposés.</t>
  </si>
  <si>
    <t>La propreté du meuble des glaces était insuffisante.</t>
  </si>
  <si>
    <t>Le plan préventif était non disponible.</t>
  </si>
  <si>
    <t>Hygrométrie: 35%, conforme.</t>
  </si>
  <si>
    <t>Procéder au dégivrage du meuble.</t>
  </si>
  <si>
    <t>Meuble yaourt:
Température affichée: 2,8°C
Température mesurée: 1,8°C
Meuble charcuterie et volaille LS:
Température affichée: 4,5°C
Température mesurée: 3,9°C</t>
  </si>
  <si>
    <t>Les repas du personnel étaient stockés dans la chambre froide PLS.</t>
  </si>
  <si>
    <t>Absence d'un local poubelle.</t>
  </si>
  <si>
    <t>Fournir un local poubelle.</t>
  </si>
  <si>
    <t>Les daurades étaient réceptionnées depuis le 28/04/2018, la qualité de fraîcheur n'était pas satisfaisante.</t>
  </si>
  <si>
    <t>Les enregistrements des températures de la chaîne du froid n'étaient pas réalisés pour le meuble froid.</t>
  </si>
  <si>
    <t>Assurer le suivi et l'enregistrement des températures affichées du meuble.</t>
  </si>
  <si>
    <t>Absence d'enregistrement mensuel (petit tableau) pour le mois de mars.</t>
  </si>
  <si>
    <t>La propreté des rayons n'était pas satisfaisante, renforcer le nettoyage des rayons de (farines, pâtes, et sucre).</t>
  </si>
  <si>
    <t>Absence d'enregistrement mensuel (petit tableau) pour le mois de février et mars.</t>
  </si>
  <si>
    <t>Le réfrigérateur était en panne.</t>
  </si>
  <si>
    <t xml:space="preserve">Absence de certificat de salubrité pour les daurades réceptionnées le 28/04/2018.
</t>
  </si>
  <si>
    <t>Les produits de la mer doivent être accompagnés d'un certificat de salubrité.
Aviser le fournisseur à cet écart.</t>
  </si>
  <si>
    <t>Absence d'une chambre froide, les daurades sont stockées dans une caisse au niveau de la chambre froide PLS.</t>
  </si>
  <si>
    <t>Pour les opérations One shot, les produits ne doivent pas dépasser le jour de leur mise en vente (samedi).</t>
  </si>
  <si>
    <t>Fournir la glace au préalable</t>
  </si>
  <si>
    <t>L'identification des produits est obligatoire. La vente en ce jour est interdite.</t>
  </si>
  <si>
    <t>Prévoir un thermomètre</t>
  </si>
  <si>
    <t>Stockage des cartons de fromage râpé.
Manque de rangement.</t>
  </si>
  <si>
    <t>Renforcer le rangement.
Stocker les sacs de fromages râpés dans des caisses en plastique.</t>
  </si>
  <si>
    <t xml:space="preserve">Présence excessive de givre au niveau du meuble négatif des glaces.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</si>
</sst>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0" xfId="0" applyFont="1" applyFill="1" applyBorder="1" applyAlignment="1" applyProtection="1">
      <alignment horizontal="left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0.71875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85101536"/>
        <c:axId val="-1085100992"/>
      </c:barChart>
      <c:catAx>
        <c:axId val="-108510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85100992"/>
        <c:crosses val="autoZero"/>
        <c:auto val="1"/>
        <c:lblAlgn val="ctr"/>
        <c:lblOffset val="100"/>
        <c:noMultiLvlLbl val="0"/>
      </c:catAx>
      <c:valAx>
        <c:axId val="-108510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8510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87668384"/>
        <c:axId val="-887662400"/>
      </c:barChart>
      <c:catAx>
        <c:axId val="-88766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7662400"/>
        <c:crosses val="autoZero"/>
        <c:auto val="1"/>
        <c:lblAlgn val="ctr"/>
        <c:lblOffset val="100"/>
        <c:noMultiLvlLbl val="0"/>
      </c:catAx>
      <c:valAx>
        <c:axId val="-88766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8766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87672736"/>
        <c:axId val="-887672192"/>
      </c:barChart>
      <c:catAx>
        <c:axId val="-88767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7672192"/>
        <c:crosses val="autoZero"/>
        <c:auto val="1"/>
        <c:lblAlgn val="ctr"/>
        <c:lblOffset val="100"/>
        <c:noMultiLvlLbl val="0"/>
      </c:catAx>
      <c:valAx>
        <c:axId val="-887672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8767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87671104"/>
        <c:axId val="-887662944"/>
      </c:barChart>
      <c:catAx>
        <c:axId val="-88767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7662944"/>
        <c:crosses val="autoZero"/>
        <c:auto val="1"/>
        <c:lblAlgn val="ctr"/>
        <c:lblOffset val="100"/>
        <c:noMultiLvlLbl val="0"/>
      </c:catAx>
      <c:valAx>
        <c:axId val="-887662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8767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87666208"/>
        <c:axId val="-887669472"/>
      </c:barChart>
      <c:catAx>
        <c:axId val="-88766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7669472"/>
        <c:crosses val="autoZero"/>
        <c:auto val="1"/>
        <c:lblAlgn val="ctr"/>
        <c:lblOffset val="100"/>
        <c:noMultiLvlLbl val="0"/>
      </c:catAx>
      <c:valAx>
        <c:axId val="-88766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8766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87665120"/>
        <c:axId val="-887664576"/>
      </c:barChart>
      <c:catAx>
        <c:axId val="-8876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7664576"/>
        <c:crosses val="autoZero"/>
        <c:auto val="1"/>
        <c:lblAlgn val="ctr"/>
        <c:lblOffset val="100"/>
        <c:noMultiLvlLbl val="0"/>
      </c:catAx>
      <c:valAx>
        <c:axId val="-887664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876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87661856"/>
        <c:axId val="-887661312"/>
      </c:barChart>
      <c:catAx>
        <c:axId val="-88766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7661312"/>
        <c:crosses val="autoZero"/>
        <c:auto val="1"/>
        <c:lblAlgn val="ctr"/>
        <c:lblOffset val="100"/>
        <c:noMultiLvlLbl val="0"/>
      </c:catAx>
      <c:valAx>
        <c:axId val="-887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8766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0.81349206349206349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87658592"/>
        <c:axId val="-886742352"/>
      </c:barChart>
      <c:catAx>
        <c:axId val="-88765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6742352"/>
        <c:crosses val="autoZero"/>
        <c:auto val="1"/>
        <c:lblAlgn val="ctr"/>
        <c:lblOffset val="100"/>
        <c:noMultiLvlLbl val="0"/>
      </c:catAx>
      <c:valAx>
        <c:axId val="-88674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8765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0.87674603174603172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886744528"/>
        <c:axId val="-886745072"/>
        <c:extLst xmlns:c16r2="http://schemas.microsoft.com/office/drawing/2015/06/chart"/>
      </c:barChart>
      <c:catAx>
        <c:axId val="-88674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6745072"/>
        <c:crosses val="autoZero"/>
        <c:auto val="1"/>
        <c:lblAlgn val="ctr"/>
        <c:lblOffset val="100"/>
        <c:noMultiLvlLbl val="0"/>
      </c:catAx>
      <c:valAx>
        <c:axId val="-8867450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674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886751056"/>
        <c:axId val="-886742896"/>
        <c:extLst xmlns:c16r2="http://schemas.microsoft.com/office/drawing/2015/06/chart"/>
      </c:barChart>
      <c:catAx>
        <c:axId val="-88675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6742896"/>
        <c:crosses val="autoZero"/>
        <c:auto val="1"/>
        <c:lblAlgn val="ctr"/>
        <c:lblOffset val="100"/>
        <c:noMultiLvlLbl val="0"/>
      </c:catAx>
      <c:valAx>
        <c:axId val="-88674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675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297936"/>
        <c:axId val="-920299024"/>
      </c:barChart>
      <c:catAx>
        <c:axId val="-92029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299024"/>
        <c:crosses val="autoZero"/>
        <c:auto val="1"/>
        <c:lblAlgn val="ctr"/>
        <c:lblOffset val="100"/>
        <c:noMultiLvlLbl val="0"/>
      </c:catAx>
      <c:valAx>
        <c:axId val="-920299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29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297392"/>
        <c:axId val="-920294128"/>
      </c:barChart>
      <c:catAx>
        <c:axId val="-92029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294128"/>
        <c:crosses val="autoZero"/>
        <c:auto val="1"/>
        <c:lblAlgn val="ctr"/>
        <c:lblOffset val="100"/>
        <c:noMultiLvlLbl val="0"/>
      </c:catAx>
      <c:valAx>
        <c:axId val="-92029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29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296848"/>
        <c:axId val="-920302288"/>
      </c:barChart>
      <c:catAx>
        <c:axId val="-92029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302288"/>
        <c:crosses val="autoZero"/>
        <c:auto val="1"/>
        <c:lblAlgn val="ctr"/>
        <c:lblOffset val="100"/>
        <c:noMultiLvlLbl val="0"/>
      </c:catAx>
      <c:valAx>
        <c:axId val="-920302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296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300656"/>
        <c:axId val="-920293040"/>
      </c:barChart>
      <c:catAx>
        <c:axId val="-92030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293040"/>
        <c:crosses val="autoZero"/>
        <c:auto val="1"/>
        <c:lblAlgn val="ctr"/>
        <c:lblOffset val="100"/>
        <c:noMultiLvlLbl val="0"/>
      </c:catAx>
      <c:valAx>
        <c:axId val="-920293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30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0.47058823529411764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300112"/>
        <c:axId val="-920305008"/>
      </c:barChart>
      <c:catAx>
        <c:axId val="-92030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305008"/>
        <c:crosses val="autoZero"/>
        <c:auto val="1"/>
        <c:lblAlgn val="ctr"/>
        <c:lblOffset val="100"/>
        <c:noMultiLvlLbl val="0"/>
      </c:catAx>
      <c:valAx>
        <c:axId val="-92030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30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302832"/>
        <c:axId val="-920296304"/>
      </c:barChart>
      <c:catAx>
        <c:axId val="-92030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296304"/>
        <c:crosses val="autoZero"/>
        <c:auto val="1"/>
        <c:lblAlgn val="ctr"/>
        <c:lblOffset val="100"/>
        <c:noMultiLvlLbl val="0"/>
      </c:catAx>
      <c:valAx>
        <c:axId val="-920296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30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306096"/>
        <c:axId val="-920305552"/>
      </c:barChart>
      <c:catAx>
        <c:axId val="-92030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305552"/>
        <c:crosses val="autoZero"/>
        <c:auto val="1"/>
        <c:lblAlgn val="ctr"/>
        <c:lblOffset val="100"/>
        <c:noMultiLvlLbl val="0"/>
      </c:catAx>
      <c:valAx>
        <c:axId val="-92030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30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0.78333333333333333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87660224"/>
        <c:axId val="-887658048"/>
      </c:barChart>
      <c:catAx>
        <c:axId val="-88766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87658048"/>
        <c:crosses val="autoZero"/>
        <c:auto val="1"/>
        <c:lblAlgn val="ctr"/>
        <c:lblOffset val="100"/>
        <c:noMultiLvlLbl val="0"/>
      </c:catAx>
      <c:valAx>
        <c:axId val="-887658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876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3" t="s">
        <v>407</v>
      </c>
      <c r="B18" s="313"/>
      <c r="C18" s="313"/>
      <c r="D18" s="314" t="s">
        <v>408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5" t="s">
        <v>324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JEDAIDA</v>
      </c>
    </row>
    <row r="24" spans="1:11" ht="33" customHeight="1" x14ac:dyDescent="0.25">
      <c r="A24" s="242" t="s">
        <v>327</v>
      </c>
      <c r="B24" s="317">
        <f>AVERAGE('A1 Exploitation'!D549,'A1 Technique'!D199)</f>
        <v>0.87674603174603172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JEDAIDA</v>
      </c>
    </row>
    <row r="34" spans="1:10" ht="33" customHeight="1" x14ac:dyDescent="0.25">
      <c r="A34" s="242" t="s">
        <v>327</v>
      </c>
      <c r="B34" s="317">
        <f>'A1 Exploitation'!D549</f>
        <v>0.81349206349206349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JEDAIDA</v>
      </c>
    </row>
    <row r="43" spans="1:10" ht="33" customHeight="1" x14ac:dyDescent="0.25">
      <c r="A43" s="242" t="s">
        <v>327</v>
      </c>
      <c r="B43" s="317">
        <f>AVERAGE('A1 Exploitation'!D547, 'A1 Technique'!D197)</f>
        <v>0.5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 t="e">
        <f>AVERAGE('A2 Exploitation'!D547, 'A2 Technique'!D197)</f>
        <v>#DIV/0!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JEDAIDA</v>
      </c>
    </row>
    <row r="52" spans="1:10" ht="33" customHeight="1" x14ac:dyDescent="0.25">
      <c r="A52" s="242" t="s">
        <v>327</v>
      </c>
      <c r="B52" s="319">
        <f>'A1 Exploitation'!D46</f>
        <v>0.71875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JEDAIDA</v>
      </c>
    </row>
    <row r="61" spans="1:10" ht="33" customHeight="1" x14ac:dyDescent="0.25">
      <c r="A61" s="242" t="s">
        <v>327</v>
      </c>
      <c r="B61" s="317" t="e">
        <f>'A1 Exploitation'!D103</f>
        <v>#DIV/0!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>
        <f>'A2 Exploitation'!D103</f>
        <v>0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JEDAIDA</v>
      </c>
    </row>
    <row r="70" spans="1:10" ht="33" customHeight="1" x14ac:dyDescent="0.25">
      <c r="A70" s="242" t="s">
        <v>327</v>
      </c>
      <c r="B70" s="317" t="e">
        <f>'A1 Exploitation'!D158</f>
        <v>#DIV/0!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>
        <f>'A2 Exploitation'!D158</f>
        <v>0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JEDAIDA</v>
      </c>
    </row>
    <row r="79" spans="1:10" ht="33" customHeight="1" x14ac:dyDescent="0.25">
      <c r="A79" s="242" t="s">
        <v>327</v>
      </c>
      <c r="B79" s="317" t="e">
        <f>'A1 Exploitation'!D205</f>
        <v>#DIV/0!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>
        <f>'A2 Exploitation'!D205</f>
        <v>0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JEDAIDA</v>
      </c>
    </row>
    <row r="88" spans="1:10" ht="33" customHeight="1" x14ac:dyDescent="0.25">
      <c r="A88" s="242" t="s">
        <v>327</v>
      </c>
      <c r="B88" s="317" t="e">
        <f>'A1 Exploitation'!D266</f>
        <v>#DIV/0!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>
        <f>'A2 Exploitation'!D266</f>
        <v>0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JEDAIDA</v>
      </c>
    </row>
    <row r="97" spans="1:10" ht="33" customHeight="1" x14ac:dyDescent="0.25">
      <c r="A97" s="242" t="s">
        <v>327</v>
      </c>
      <c r="B97" s="317">
        <f>'A1 Exploitation'!D318</f>
        <v>0.47058823529411764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>
        <f>'A2 Exploitation'!D318</f>
        <v>0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JEDAIDA</v>
      </c>
    </row>
    <row r="106" spans="1:10" ht="33" customHeight="1" x14ac:dyDescent="0.25">
      <c r="A106" s="242" t="s">
        <v>327</v>
      </c>
      <c r="B106" s="317">
        <f>'A1 Exploitation'!D358</f>
        <v>0.95833333333333337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0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JEDAIDA</v>
      </c>
    </row>
    <row r="115" spans="1:10" ht="33" customHeight="1" x14ac:dyDescent="0.25">
      <c r="A115" s="242" t="s">
        <v>327</v>
      </c>
      <c r="B115" s="317">
        <f>'A1 Exploitation'!D391</f>
        <v>0.91176470588235292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JEDAIDA</v>
      </c>
    </row>
    <row r="124" spans="1:10" ht="33" customHeight="1" x14ac:dyDescent="0.25">
      <c r="A124" s="242" t="s">
        <v>327</v>
      </c>
      <c r="B124" s="317">
        <f>'A1 Exploitation'!D444</f>
        <v>0.78333333333333333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JEDAIDA</v>
      </c>
    </row>
    <row r="133" spans="1:10" ht="33" customHeight="1" x14ac:dyDescent="0.25">
      <c r="A133" s="242" t="s">
        <v>327</v>
      </c>
      <c r="B133" s="317" t="e">
        <f>'A1 Exploitation'!D481</f>
        <v>#DIV/0!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>
        <f>'A2 Exploitation'!D481</f>
        <v>0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JEDAIDA</v>
      </c>
    </row>
    <row r="142" spans="1:10" ht="33" customHeight="1" x14ac:dyDescent="0.25">
      <c r="A142" s="242" t="s">
        <v>327</v>
      </c>
      <c r="B142" s="317">
        <f>'A1 Exploitation'!D503</f>
        <v>0.9375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JEDAIDA</v>
      </c>
    </row>
    <row r="151" spans="1:10" ht="33" customHeight="1" x14ac:dyDescent="0.25">
      <c r="A151" s="242" t="s">
        <v>327</v>
      </c>
      <c r="B151" s="317">
        <f>'A1 Exploitation'!D514</f>
        <v>0.875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0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0"/>
      <c r="C159" s="320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JEDAIDA</v>
      </c>
    </row>
    <row r="161" spans="1:10" ht="33" customHeight="1" x14ac:dyDescent="0.25">
      <c r="A161" s="242" t="s">
        <v>327</v>
      </c>
      <c r="B161" s="317">
        <f>'A1 Exploitation'!D534</f>
        <v>1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0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JEDAIDA</v>
      </c>
    </row>
    <row r="170" spans="1:10" ht="33" customHeight="1" x14ac:dyDescent="0.25">
      <c r="A170" s="242" t="s">
        <v>327</v>
      </c>
      <c r="B170" s="317">
        <f>'A1 Exploitation'!D545</f>
        <v>1</v>
      </c>
      <c r="C170" s="317"/>
    </row>
    <row r="171" spans="1:10" ht="33" customHeight="1" x14ac:dyDescent="0.25">
      <c r="A171" s="241" t="s">
        <v>328</v>
      </c>
      <c r="B171" s="317">
        <f>'A2 Exploitation'!D545</f>
        <v>0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JEDAIDA</v>
      </c>
    </row>
    <row r="179" spans="1:10" ht="33" customHeight="1" x14ac:dyDescent="0.25">
      <c r="A179" s="242" t="s">
        <v>327</v>
      </c>
      <c r="B179" s="317">
        <f>'A1 Technique'!D199</f>
        <v>0.94</v>
      </c>
      <c r="C179" s="317"/>
    </row>
    <row r="180" spans="1:10" ht="33" customHeight="1" x14ac:dyDescent="0.25">
      <c r="A180" s="241" t="s">
        <v>328</v>
      </c>
      <c r="B180" s="317">
        <f>'A2 Technique'!D199</f>
        <v>0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JEDAIDA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 t="s">
        <v>409</v>
      </c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 t="s">
        <v>410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43220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0.81349206349206349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43220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130.5" customHeight="1" x14ac:dyDescent="0.3">
      <c r="A34" s="170" t="s">
        <v>153</v>
      </c>
      <c r="B34" s="109">
        <v>0</v>
      </c>
      <c r="C34" s="235">
        <f>IF(B34=0, -5, "0")</f>
        <v>-5</v>
      </c>
      <c r="D34" s="74" t="s">
        <v>436</v>
      </c>
      <c r="E34" s="74" t="s">
        <v>437</v>
      </c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17</v>
      </c>
    </row>
    <row r="43" spans="1:7" x14ac:dyDescent="0.3">
      <c r="A43" s="248" t="s">
        <v>35</v>
      </c>
      <c r="B43" s="249"/>
      <c r="C43" s="250"/>
      <c r="D43" s="251">
        <f>D42/(COUNT(B29:C37,B39:C41)*2)</f>
        <v>0.65384615384615385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23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0.71875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43220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43220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43220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43220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43220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49.5" x14ac:dyDescent="0.3">
      <c r="A274" s="6" t="s">
        <v>135</v>
      </c>
      <c r="B274" s="109" t="s">
        <v>32</v>
      </c>
      <c r="C274" s="109"/>
      <c r="D274" s="114" t="s">
        <v>438</v>
      </c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ht="82.5" x14ac:dyDescent="0.3">
      <c r="A278" s="162" t="s">
        <v>148</v>
      </c>
      <c r="B278" s="109">
        <v>0</v>
      </c>
      <c r="C278" s="122">
        <f>IF(B278=0, -5, "0")</f>
        <v>-5</v>
      </c>
      <c r="D278" s="95" t="s">
        <v>429</v>
      </c>
      <c r="E278" s="95" t="s">
        <v>439</v>
      </c>
      <c r="F278" s="158"/>
      <c r="G278" s="168"/>
    </row>
    <row r="279" spans="1:7" s="13" customFormat="1" ht="30" x14ac:dyDescent="0.3">
      <c r="A279" s="9" t="s">
        <v>174</v>
      </c>
      <c r="B279" s="109">
        <v>2</v>
      </c>
      <c r="C279" s="109"/>
      <c r="D279" s="85"/>
      <c r="E279" s="85"/>
      <c r="F279" s="158"/>
      <c r="G279" s="168"/>
    </row>
    <row r="280" spans="1:7" s="13" customFormat="1" ht="49.5" x14ac:dyDescent="0.3">
      <c r="A280" s="9" t="s">
        <v>147</v>
      </c>
      <c r="B280" s="109">
        <v>1</v>
      </c>
      <c r="C280" s="122"/>
      <c r="D280" s="95" t="s">
        <v>411</v>
      </c>
      <c r="E280" s="85"/>
      <c r="F280" s="158"/>
      <c r="G280" s="168"/>
    </row>
    <row r="281" spans="1:7" s="13" customFormat="1" x14ac:dyDescent="0.3">
      <c r="A281" s="6" t="s">
        <v>62</v>
      </c>
      <c r="B281" s="109">
        <v>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>
        <v>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2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0.16666666666666666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62.25" customHeight="1" x14ac:dyDescent="0.3">
      <c r="A289" s="165" t="s">
        <v>371</v>
      </c>
      <c r="B289" s="109">
        <v>0</v>
      </c>
      <c r="C289" s="110"/>
      <c r="D289" s="312" t="s">
        <v>412</v>
      </c>
      <c r="E289" s="95" t="s">
        <v>440</v>
      </c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2</v>
      </c>
      <c r="C292" s="109"/>
      <c r="D292" s="132"/>
      <c r="E292" s="85"/>
      <c r="F292" s="158"/>
      <c r="G292" s="168"/>
    </row>
    <row r="293" spans="1:7" s="13" customFormat="1" ht="66" x14ac:dyDescent="0.3">
      <c r="A293" s="53" t="s">
        <v>136</v>
      </c>
      <c r="B293" s="109">
        <v>0</v>
      </c>
      <c r="C293" s="109"/>
      <c r="D293" s="126" t="s">
        <v>413</v>
      </c>
      <c r="E293" s="95" t="s">
        <v>441</v>
      </c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>
        <v>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 t="s">
        <v>414</v>
      </c>
      <c r="E299" s="95" t="s">
        <v>442</v>
      </c>
      <c r="F299" s="158"/>
      <c r="G299" s="168"/>
    </row>
    <row r="300" spans="1:7" s="13" customFormat="1" x14ac:dyDescent="0.3">
      <c r="A300" s="53" t="s">
        <v>375</v>
      </c>
      <c r="B300" s="109">
        <v>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>
        <v>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ht="66" x14ac:dyDescent="0.3">
      <c r="A312" s="173" t="s">
        <v>391</v>
      </c>
      <c r="B312" s="109">
        <v>0</v>
      </c>
      <c r="C312" s="167"/>
      <c r="D312" s="132" t="s">
        <v>430</v>
      </c>
      <c r="E312" s="95" t="s">
        <v>431</v>
      </c>
      <c r="F312" s="158"/>
      <c r="G312" s="168"/>
    </row>
    <row r="313" spans="1:7" s="13" customFormat="1" ht="45" x14ac:dyDescent="0.3">
      <c r="A313" s="42" t="s">
        <v>249</v>
      </c>
      <c r="B313" s="109">
        <v>2</v>
      </c>
      <c r="C313" s="116"/>
      <c r="D313" s="199">
        <v>1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14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0.63636363636363635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16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0.47058823529411764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43220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ht="49.5" x14ac:dyDescent="0.3">
      <c r="A337" s="53" t="s">
        <v>261</v>
      </c>
      <c r="B337" s="109">
        <v>1</v>
      </c>
      <c r="C337" s="110"/>
      <c r="D337" s="95" t="s">
        <v>415</v>
      </c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ht="33" x14ac:dyDescent="0.3">
      <c r="A352" s="173" t="s">
        <v>391</v>
      </c>
      <c r="B352" s="109">
        <v>1</v>
      </c>
      <c r="C352" s="110"/>
      <c r="D352" s="95" t="s">
        <v>432</v>
      </c>
      <c r="E352" s="85"/>
      <c r="F352" s="158"/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46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0.95833333333333337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43220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416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66" x14ac:dyDescent="0.3">
      <c r="A372" s="53" t="s">
        <v>262</v>
      </c>
      <c r="B372" s="109">
        <v>1</v>
      </c>
      <c r="C372" s="110"/>
      <c r="D372" s="121" t="s">
        <v>417</v>
      </c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49.5" x14ac:dyDescent="0.3">
      <c r="A377" s="53" t="s">
        <v>100</v>
      </c>
      <c r="B377" s="109">
        <v>1</v>
      </c>
      <c r="C377" s="109"/>
      <c r="D377" s="74" t="s">
        <v>433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43220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24.5" customHeight="1" x14ac:dyDescent="0.3">
      <c r="A398" s="15" t="s">
        <v>102</v>
      </c>
      <c r="B398" s="109">
        <v>0</v>
      </c>
      <c r="C398" s="109"/>
      <c r="D398" s="74" t="s">
        <v>443</v>
      </c>
      <c r="E398" s="74" t="s">
        <v>444</v>
      </c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 t="s">
        <v>418</v>
      </c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33" x14ac:dyDescent="0.3">
      <c r="A430" s="7" t="s">
        <v>267</v>
      </c>
      <c r="B430" s="109">
        <v>1</v>
      </c>
      <c r="C430" s="109"/>
      <c r="D430" s="108" t="s">
        <v>421</v>
      </c>
      <c r="E430" s="74"/>
      <c r="F430" s="158"/>
    </row>
    <row r="431" spans="1:16382" ht="82.5" x14ac:dyDescent="0.3">
      <c r="A431" s="164" t="s">
        <v>137</v>
      </c>
      <c r="B431" s="109">
        <v>0</v>
      </c>
      <c r="C431" s="122">
        <f>IF(B431=0, -5, "0")</f>
        <v>-5</v>
      </c>
      <c r="D431" s="123" t="s">
        <v>419</v>
      </c>
      <c r="E431" s="74" t="s">
        <v>420</v>
      </c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95" t="s">
        <v>434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9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0.45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47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0.78333333333333333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43220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43220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ht="33" x14ac:dyDescent="0.3">
      <c r="A497" s="8" t="s">
        <v>29</v>
      </c>
      <c r="B497" s="109">
        <v>1</v>
      </c>
      <c r="C497" s="109"/>
      <c r="D497" s="74" t="s">
        <v>426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5</v>
      </c>
    </row>
    <row r="500" spans="1:7" x14ac:dyDescent="0.3">
      <c r="A500" s="248" t="s">
        <v>35</v>
      </c>
      <c r="B500" s="249"/>
      <c r="C500" s="250"/>
      <c r="D500" s="251">
        <f>D499/(COUNT(B496:C498)*2)</f>
        <v>0.83333333333333337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43220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1</v>
      </c>
      <c r="C509" s="109"/>
      <c r="D509" s="74" t="s">
        <v>422</v>
      </c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43220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12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43220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205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0.81349206349206349</v>
      </c>
    </row>
  </sheetData>
  <sheetProtection algorithmName="SHA-512" hashValue="oxogfPQIC4zO28l8Wq/PTdJV5cLwa0goBof5RNI3bUBvepC+Lbc/AhEYyFeLo2piCtDDWGxYq+SniUAqtaFbmA==" saltValue="zbxpm7knjE6qXZaz9fuYu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38" orientation="portrait" r:id="rId1"/>
  <rowBreaks count="6" manualBreakCount="6">
    <brk id="86" max="6" man="1"/>
    <brk id="174" max="6" man="1"/>
    <brk id="267" max="6" man="1"/>
    <brk id="359" max="6" man="1"/>
    <brk id="445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'A1 Exploitation'!A8:F8</f>
        <v>JEDAIDA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5" t="s">
        <v>42</v>
      </c>
      <c r="B8" s="347" t="str">
        <f>'A1 Exploitation'!B9:F9</f>
        <v>M Dhia Mechlaoui</v>
      </c>
      <c r="C8" s="347"/>
      <c r="D8" s="347"/>
      <c r="E8" s="347"/>
      <c r="F8" s="347"/>
      <c r="G8" s="104"/>
    </row>
    <row r="9" spans="1:7" s="11" customFormat="1" ht="24" x14ac:dyDescent="0.45">
      <c r="A9" s="246" t="s">
        <v>44</v>
      </c>
      <c r="B9" s="348" t="str">
        <f>'A1 Exploitation'!B10:F10</f>
        <v>Directeur magasin M Mohamed Karim Akkari</v>
      </c>
      <c r="C9" s="348"/>
      <c r="D9" s="348"/>
      <c r="E9" s="348"/>
      <c r="F9" s="348"/>
      <c r="G9" s="104"/>
    </row>
    <row r="10" spans="1:7" s="11" customFormat="1" ht="24" x14ac:dyDescent="0.45">
      <c r="A10" s="245" t="s">
        <v>43</v>
      </c>
      <c r="B10" s="345">
        <f>'A1 Exploitation'!B11:F11</f>
        <v>43220</v>
      </c>
      <c r="C10" s="345"/>
      <c r="D10" s="345"/>
      <c r="E10" s="345"/>
      <c r="F10" s="345"/>
      <c r="G10" s="104"/>
    </row>
    <row r="11" spans="1:7" s="11" customFormat="1" ht="24" x14ac:dyDescent="0.45">
      <c r="A11" s="245" t="s">
        <v>294</v>
      </c>
      <c r="B11" s="349">
        <f>D199</f>
        <v>0.94</v>
      </c>
      <c r="C11" s="349"/>
      <c r="D11" s="349"/>
      <c r="E11" s="349"/>
      <c r="F11" s="349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10</v>
      </c>
    </row>
    <row r="23" spans="1:7" x14ac:dyDescent="0.3">
      <c r="A23" s="350" t="s">
        <v>295</v>
      </c>
      <c r="B23" s="351"/>
      <c r="C23" s="352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14</v>
      </c>
    </row>
    <row r="34" spans="1:7" x14ac:dyDescent="0.3">
      <c r="A34" s="350" t="s">
        <v>295</v>
      </c>
      <c r="B34" s="351"/>
      <c r="C34" s="352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423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12</v>
      </c>
    </row>
    <row r="53" spans="1:7" x14ac:dyDescent="0.3">
      <c r="A53" s="350" t="s">
        <v>295</v>
      </c>
      <c r="B53" s="351"/>
      <c r="C53" s="352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49.5" x14ac:dyDescent="0.3">
      <c r="A59" s="20" t="s">
        <v>92</v>
      </c>
      <c r="B59" s="73">
        <v>0</v>
      </c>
      <c r="C59" s="73"/>
      <c r="D59" s="74" t="s">
        <v>445</v>
      </c>
      <c r="E59" s="74" t="s">
        <v>424</v>
      </c>
      <c r="F59" s="73"/>
    </row>
    <row r="60" spans="1:7" ht="99.75" x14ac:dyDescent="0.35">
      <c r="A60" s="30" t="s">
        <v>221</v>
      </c>
      <c r="B60" s="73">
        <v>2</v>
      </c>
      <c r="C60" s="99" t="str">
        <f>IF(B60=0, -5, "0")</f>
        <v>0</v>
      </c>
      <c r="D60" s="74" t="s">
        <v>425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12</v>
      </c>
    </row>
    <row r="64" spans="1:7" x14ac:dyDescent="0.3">
      <c r="A64" s="350" t="s">
        <v>295</v>
      </c>
      <c r="B64" s="351"/>
      <c r="C64" s="352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82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>
        <v>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6</v>
      </c>
    </row>
    <row r="150" spans="1:7" x14ac:dyDescent="0.3">
      <c r="A150" s="350" t="s">
        <v>295</v>
      </c>
      <c r="B150" s="351"/>
      <c r="C150" s="352"/>
      <c r="D150" s="288">
        <f>D149/(COUNT(B137:C148)*2)</f>
        <v>1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1</v>
      </c>
      <c r="C159" s="73"/>
      <c r="D159" s="76" t="s">
        <v>435</v>
      </c>
      <c r="E159" s="73"/>
      <c r="F159" s="73"/>
    </row>
    <row r="160" spans="1:7" ht="30.75" x14ac:dyDescent="0.3">
      <c r="A160" s="58" t="s">
        <v>164</v>
      </c>
      <c r="B160" s="73">
        <v>1</v>
      </c>
      <c r="C160" s="73"/>
      <c r="D160" s="75" t="s">
        <v>426</v>
      </c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14</v>
      </c>
    </row>
    <row r="162" spans="1:7" x14ac:dyDescent="0.3">
      <c r="A162" s="350" t="s">
        <v>295</v>
      </c>
      <c r="B162" s="351"/>
      <c r="C162" s="352"/>
      <c r="D162" s="288">
        <f>D161/(COUNT(B153:C160)*2)</f>
        <v>0.875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6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8</v>
      </c>
    </row>
    <row r="178" spans="1:7" x14ac:dyDescent="0.3">
      <c r="A178" s="350" t="s">
        <v>295</v>
      </c>
      <c r="B178" s="351"/>
      <c r="C178" s="352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ht="33" x14ac:dyDescent="0.3">
      <c r="A181" s="31" t="s">
        <v>315</v>
      </c>
      <c r="B181" s="73">
        <v>0</v>
      </c>
      <c r="C181" s="73"/>
      <c r="D181" s="74" t="s">
        <v>427</v>
      </c>
      <c r="E181" s="74" t="s">
        <v>428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8</v>
      </c>
    </row>
    <row r="187" spans="1:7" x14ac:dyDescent="0.3">
      <c r="A187" s="350" t="s">
        <v>295</v>
      </c>
      <c r="B187" s="351"/>
      <c r="C187" s="352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4</v>
      </c>
    </row>
    <row r="195" spans="1:6" x14ac:dyDescent="0.3">
      <c r="A195" s="350" t="s">
        <v>295</v>
      </c>
      <c r="B195" s="351"/>
      <c r="C195" s="352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94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0.94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1" orientation="portrait" r:id="rId1"/>
  <rowBreaks count="2" manualBreakCount="2">
    <brk id="86" max="5" man="1"/>
    <brk id="179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JEDAIDA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/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/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/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64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64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64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JEDAIDA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JEDAIDA</v>
      </c>
      <c r="B8" s="324"/>
      <c r="C8" s="324"/>
      <c r="D8" s="324"/>
      <c r="E8" s="324"/>
      <c r="F8" s="324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'A3 Exploitation'!A8:F8</f>
        <v>JEDAIDA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JEDAIDA</v>
      </c>
      <c r="B8" s="324"/>
      <c r="C8" s="324"/>
      <c r="D8" s="324"/>
      <c r="E8" s="324"/>
      <c r="F8" s="324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ht="16.5" customHeight="1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ht="16.5" customHeight="1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ht="16.5" customHeight="1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ht="16.5" customHeight="1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ht="16.5" customHeigh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ht="16.5" customHeight="1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ht="16.5" customHeight="1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ht="16.5" customHeight="1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ht="16.5" customHeight="1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ht="16.5" customHeight="1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ht="16.5" customHeight="1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ht="16.5" customHeight="1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ht="16.5" customHeight="1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2018-05-27T23:11:42Z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