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Jedaida\2018\10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F543" i="43"/>
  <c r="D444" i="43"/>
  <c r="B498" i="36" l="1"/>
  <c r="B439" i="36"/>
  <c r="A8" i="36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D512" i="43" s="1"/>
  <c r="B512" i="43" s="1"/>
  <c r="D513" i="43" s="1"/>
  <c r="D514" i="43" s="1"/>
  <c r="B152" i="29" s="1"/>
  <c r="E512" i="43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A394" i="36"/>
  <c r="C381" i="36"/>
  <c r="C378" i="36"/>
  <c r="D387" i="36" s="1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35" l="1"/>
  <c r="D134" i="35" s="1"/>
  <c r="D118" i="35"/>
  <c r="D119" i="35" s="1"/>
  <c r="D102" i="35"/>
  <c r="D103" i="35" s="1"/>
  <c r="D84" i="35"/>
  <c r="D85" i="35" s="1"/>
  <c r="D543" i="43"/>
  <c r="B543" i="43" s="1"/>
  <c r="D544" i="43" s="1"/>
  <c r="D502" i="43"/>
  <c r="D503" i="43" s="1"/>
  <c r="B143" i="29" s="1"/>
  <c r="D406" i="43"/>
  <c r="D407" i="43" s="1"/>
  <c r="D439" i="43"/>
  <c r="B439" i="43" s="1"/>
  <c r="D440" i="43" s="1"/>
  <c r="D386" i="43"/>
  <c r="B386" i="43" s="1"/>
  <c r="D387" i="43" s="1"/>
  <c r="D285" i="43"/>
  <c r="D286" i="43" s="1"/>
  <c r="D544" i="33"/>
  <c r="D41" i="33"/>
  <c r="D201" i="33"/>
  <c r="D202" i="33" s="1"/>
  <c r="D262" i="33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244" i="43"/>
  <c r="D245" i="43" s="1"/>
  <c r="D222" i="43"/>
  <c r="D223" i="43" s="1"/>
  <c r="D201" i="43"/>
  <c r="D202" i="43" s="1"/>
  <c r="D154" i="43"/>
  <c r="D157" i="43" s="1"/>
  <c r="D158" i="43" s="1"/>
  <c r="B71" i="29" s="1"/>
  <c r="D139" i="43"/>
  <c r="D140" i="43" s="1"/>
  <c r="D161" i="37"/>
  <c r="D162" i="37" s="1"/>
  <c r="D149" i="37"/>
  <c r="D150" i="37" s="1"/>
  <c r="D63" i="37"/>
  <c r="D64" i="37" s="1"/>
  <c r="D544" i="36"/>
  <c r="D533" i="36"/>
  <c r="D534" i="36" s="1"/>
  <c r="B161" i="29" s="1"/>
  <c r="D477" i="36"/>
  <c r="D478" i="36" s="1"/>
  <c r="D426" i="36"/>
  <c r="D427" i="36" s="1"/>
  <c r="D406" i="36"/>
  <c r="D407" i="36" s="1"/>
  <c r="D373" i="36"/>
  <c r="D374" i="36" s="1"/>
  <c r="D354" i="36"/>
  <c r="D355" i="36" s="1"/>
  <c r="D285" i="36"/>
  <c r="D286" i="36" s="1"/>
  <c r="D42" i="36"/>
  <c r="D43" i="36" s="1"/>
  <c r="D314" i="36"/>
  <c r="D201" i="36"/>
  <c r="D202" i="36" s="1"/>
  <c r="D154" i="36"/>
  <c r="D155" i="36" s="1"/>
  <c r="D45" i="31"/>
  <c r="D46" i="31" s="1"/>
  <c r="B55" i="29" s="1"/>
  <c r="D43" i="31"/>
  <c r="D102" i="36"/>
  <c r="D103" i="36" s="1"/>
  <c r="B61" i="29" s="1"/>
  <c r="D85" i="36"/>
  <c r="D441" i="36"/>
  <c r="D195" i="35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B41" i="33"/>
  <c r="D42" i="33" s="1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547" i="33"/>
  <c r="B45" i="29" s="1"/>
  <c r="D204" i="33"/>
  <c r="D205" i="33" s="1"/>
  <c r="B81" i="29" s="1"/>
  <c r="D204" i="43"/>
  <c r="D205" i="43" s="1"/>
  <c r="B80" i="29" s="1"/>
  <c r="D155" i="43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<sst xmlns="http://schemas.openxmlformats.org/spreadsheetml/2006/main" count="3904" uniqueCount="500">
  <si>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</si>
  <si>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</si>
  <si>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</si>
  <si>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</si>
  <si>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</si>
  <si>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</si>
  <si>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</si>
  <si>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</si>
  <si>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</si>
  <si>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</si>
  <si>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</si>
  <si>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</si>
  <si>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</si>
  <si>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</si>
  <si>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</si>
  <si>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</si>
  <si>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</si>
  <si>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</si>
  <si>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</si>
  <si>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</si>
  <si>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</si>
  <si>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</si>
  <si>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</si>
  <si>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</si>
  <si>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</si>
  <si>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</si>
  <si>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</si>
  <si>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</si>
  <si>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</si>
  <si>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</si>
  <si>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</si>
  <si>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</si>
  <si>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</si>
  <si>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</si>
  <si>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</si>
  <si>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</si>
  <si>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</si>
  <si>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</si>
  <si>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</si>
  <si>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</si>
  <si>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</si>
  <si>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</si>
  <si>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</si>
  <si>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</si>
  <si>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</si>
  <si>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</si>
  <si>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</si>
  <si>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</si>
  <si>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</si>
  <si>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</si>
  <si>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</si>
  <si>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</si>
  <si>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</si>
  <si>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</si>
  <si>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</si>
  <si>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</si>
  <si>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</si>
  <si>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</si>
  <si>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</si>
  <si>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</si>
  <si>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</si>
  <si>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</si>
  <si>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</si>
  <si>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</si>
  <si>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</si>
  <si>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</si>
  <si>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</si>
  <si>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</si>
  <si>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</si>
  <si>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</si>
  <si>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</si>
  <si>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</si>
  <si>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</si>
  <si>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</si>
  <si>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</si>
  <si>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</si>
  <si>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</si>
  <si>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</si>
  <si>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</si>
  <si>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</si>
  <si>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</si>
  <si>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</si>
  <si>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</si>
  <si>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</si>
  <si>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</si>
  <si>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</si>
  <si>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</si>
  <si>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</si>
  <si>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</si>
  <si>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</si>
  <si>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</si>
  <si>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</si>
  <si>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</si>
  <si>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</si>
  <si>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</si>
  <si>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</si>
  <si>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</si>
  <si>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</si>
  <si>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</si>
  <si>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</si>
  <si>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</si>
  <si>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</si>
  <si>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</si>
  <si>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</si>
  <si>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</si>
  <si>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</si>
  <si>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</si>
  <si>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</si>
  <si>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</si>
  <si>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</si>
  <si>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</si>
  <si>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</si>
  <si>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</si>
  <si>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</si>
  <si>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</si>
  <si>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</si>
  <si>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</si>
  <si>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</si>
  <si>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</si>
  <si>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</si>
  <si>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</si>
  <si>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</si>
  <si>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</si>
  <si>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</si>
  <si>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</si>
  <si>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</si>
  <si>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</si>
  <si>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</si>
  <si>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</si>
  <si>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</si>
  <si>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</si>
  <si>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</si>
  <si>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</si>
  <si>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</si>
  <si>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</si>
  <si>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</si>
  <si>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</si>
  <si>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</si>
  <si>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</si>
  <si>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</si>
  <si>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</si>
  <si>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</si>
  <si>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</si>
  <si>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</si>
  <si>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</si>
  <si>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</si>
  <si>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</si>
  <si>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</si>
  <si>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</si>
  <si>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</si>
  <si>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</si>
  <si>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</si>
  <si>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</si>
  <si>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</si>
  <si>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</si>
  <si>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</si>
  <si>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</si>
  <si>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</si>
  <si>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</si>
  <si>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</si>
  <si>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</si>
  <si>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</si>
  <si>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</si>
  <si>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</si>
  <si>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</si>
  <si>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</si>
  <si>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</si>
  <si>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</si>
  <si>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</si>
  <si>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</si>
  <si>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</si>
  <si>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</si>
  <si>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</si>
  <si>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</si>
  <si>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</si>
  <si>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</si>
  <si>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</si>
  <si>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</si>
  <si>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</si>
  <si>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</si>
  <si>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</si>
  <si>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</si>
  <si>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</si>
  <si>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</si>
  <si>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</si>
  <si>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</si>
  <si>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</si>
  <si>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</si>
  <si>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</si>
  <si>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</si>
  <si>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</si>
  <si>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</si>
  <si>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</si>
  <si>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</si>
  <si>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</si>
  <si>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</si>
  <si>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</si>
  <si>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</si>
  <si>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</si>
  <si>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</si>
  <si>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</si>
  <si>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</si>
  <si>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</si>
  <si>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</si>
  <si>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</si>
  <si>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</si>
  <si>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</si>
  <si>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</si>
  <si>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</si>
  <si>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</si>
  <si>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</si>
  <si>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</si>
  <si>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</si>
  <si>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</si>
  <si>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</si>
  <si>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</si>
  <si>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</si>
  <si>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</si>
  <si>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</si>
  <si>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</si>
  <si>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</si>
  <si>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</si>
  <si>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</si>
  <si>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</si>
  <si>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</si>
  <si>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</si>
  <si>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</si>
  <si>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</si>
  <si>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</si>
  <si>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</si>
  <si>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</si>
  <si>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</si>
  <si>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</si>
  <si>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</si>
  <si>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</si>
  <si>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</si>
  <si>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</si>
  <si>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</si>
  <si>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</si>
  <si>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</si>
  <si>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</si>
  <si>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</si>
  <si>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</si>
  <si>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</si>
  <si>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</si>
  <si>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</si>
  <si>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</si>
  <si>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</si>
  <si>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</si>
  <si>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</si>
  <si>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</si>
  <si>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</si>
  <si>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</si>
  <si>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</si>
  <si>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</si>
  <si>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</si>
  <si>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</si>
  <si>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</si>
  <si>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</si>
  <si>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</si>
  <si>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</si>
  <si>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</si>
  <si>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</si>
  <si>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</si>
  <si>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</si>
  <si>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</si>
  <si>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</si>
  <si>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</si>
  <si>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</si>
  <si>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</si>
  <si>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</si>
  <si>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</si>
  <si>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</si>
  <si>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</si>
  <si>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</si>
  <si>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</si>
  <si>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</si>
  <si>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</si>
  <si>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</si>
  <si>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</si>
  <si>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</si>
  <si>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</si>
  <si>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</si>
  <si>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</si>
  <si>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</si>
  <si>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</si>
  <si>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</si>
  <si>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</si>
  <si>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</si>
  <si>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</si>
  <si>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</si>
  <si>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</si>
  <si>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</si>
  <si>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</si>
  <si>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</si>
  <si>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</si>
  <si>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</si>
  <si>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</si>
  <si>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</si>
  <si>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</si>
  <si>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</si>
  <si>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</si>
  <si>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</si>
  <si>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</si>
  <si>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</si>
  <si>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</si>
  <si>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</si>
  <si>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</si>
  <si>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</si>
  <si>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</si>
  <si>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</si>
  <si>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</si>
  <si>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</si>
  <si>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</si>
  <si>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</si>
  <si>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</si>
  <si>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</si>
  <si>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</si>
  <si>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</si>
  <si>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</si>
  <si>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</si>
  <si>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</si>
  <si>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</si>
  <si>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</si>
  <si>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</si>
  <si>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</si>
  <si>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</si>
  <si>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</si>
  <si>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</si>
  <si>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</si>
  <si>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</si>
  <si>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</si>
  <si>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</si>
  <si>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</si>
  <si>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</si>
  <si>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</si>
  <si>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</si>
  <si>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</si>
  <si>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</si>
  <si>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</si>
  <si>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</si>
  <si>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</si>
  <si>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</si>
  <si>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</si>
  <si>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</si>
  <si>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</si>
  <si>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</si>
  <si>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</si>
  <si>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</si>
  <si>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</si>
  <si>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</si>
  <si>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</si>
  <si>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</si>
  <si>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</si>
  <si>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</si>
  <si>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</si>
  <si>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</si>
  <si>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</si>
  <si>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</si>
  <si>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</si>
  <si>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</si>
  <si>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</si>
  <si>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</si>
  <si>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</si>
  <si>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</si>
  <si>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</si>
  <si>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</si>
  <si>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</si>
  <si>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</si>
  <si>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</si>
  <si>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</si>
  <si>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</si>
  <si>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</si>
  <si>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</si>
  <si>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</si>
  <si>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</si>
  <si>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</si>
  <si>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</si>
  <si>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</si>
  <si>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</si>
  <si>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</si>
  <si>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</si>
  <si>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</si>
  <si>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</si>
  <si>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</si>
  <si>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</si>
  <si>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</si>
  <si>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</si>
  <si>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</si>
  <si>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</si>
  <si>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</si>
  <si>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</si>
  <si>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</si>
  <si>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</si>
  <si>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</si>
  <si>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</si>
  <si>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</si>
  <si>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</si>
  <si>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</si>
  <si>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</si>
  <si>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</si>
  <si>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</si>
  <si>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</si>
  <si>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</si>
  <si>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</si>
  <si>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</si>
  <si>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</si>
  <si>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</si>
  <si>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JEDAIDA</t>
  </si>
  <si>
    <t>M Dhia Mechlaoui</t>
  </si>
  <si>
    <t>Directeur magasin M Mohamed Karim Akkari</t>
  </si>
  <si>
    <t>Absence d'une fabrique de glace, le glaçage des poissons s'effectue par du glaçon acheté de l'extérieur du magasin.</t>
  </si>
  <si>
    <t>Le glaçage des daurades était effectué après une longue durée d'exposition (absence de glaçon dans le magasin et aux alentours du magasin).</t>
  </si>
  <si>
    <t>Absence d'étiquetage et d'identification des daurades en vente.</t>
  </si>
  <si>
    <t>Absence de thermomètre.</t>
  </si>
  <si>
    <t>Les kiwis étaient exposés directement sur l'étagère du meuble froid, veuillez les exposer dans des caisses en plastique.</t>
  </si>
  <si>
    <t>Renforcer le rangement de la réserve.</t>
  </si>
  <si>
    <t xml:space="preserve">Les sacs de sucre étaient entreposés sur des palettes en bois
Le sucre était déversé par terre.
</t>
  </si>
  <si>
    <t>Propre et rangé.</t>
  </si>
  <si>
    <t xml:space="preserve">Les DF et DLC étaient illisibles sur un paquet de moules décoquillés.
La DLC était illisible sur une unité de glace « Boules D’OR).
</t>
  </si>
  <si>
    <t>Renforcer le tri des produits exposés.</t>
  </si>
  <si>
    <t>La propreté du meuble des glaces était insuffisante.</t>
  </si>
  <si>
    <t>Le plan préventif était non disponible.</t>
  </si>
  <si>
    <t>Hygrométrie: 35%, conforme.</t>
  </si>
  <si>
    <t>Procéder au dégivrage du meuble.</t>
  </si>
  <si>
    <t>Meuble yaourt:
Température affichée: 2,8°C
Température mesurée: 1,8°C
Meuble charcuterie et volaille LS:
Température affichée: 4,5°C
Température mesurée: 3,9°C</t>
  </si>
  <si>
    <t>Les repas du personnel étaient stockés dans la chambre froide PLS.</t>
  </si>
  <si>
    <t>Absence d'un local poubelle.</t>
  </si>
  <si>
    <t>Fournir un local poubelle.</t>
  </si>
  <si>
    <t>Les daurades étaient réceptionnées depuis le 28/04/2018, la qualité de fraîcheur n'était pas satisfaisante.</t>
  </si>
  <si>
    <t>Les enregistrements des températures de la chaîne du froid n'étaient pas réalisés pour le meuble froid.</t>
  </si>
  <si>
    <t>Assurer le suivi et l'enregistrement des températures affichées du meuble.</t>
  </si>
  <si>
    <t>Absence d'enregistrement mensuel (petit tableau) pour le mois de mars.</t>
  </si>
  <si>
    <t>La propreté des rayons n'était pas satisfaisante, renforcer le nettoyage des rayons de (farines, pâtes, et sucre).</t>
  </si>
  <si>
    <t>Absence d'enregistrement mensuel (petit tableau) pour le mois de février et mars.</t>
  </si>
  <si>
    <t>Le réfrigérateur était en panne.</t>
  </si>
  <si>
    <t xml:space="preserve">Absence de certificat de salubrité pour les daurades réceptionnées le 28/04/2018.
</t>
  </si>
  <si>
    <t>Les produits de la mer doivent être accompagnés d'un certificat de salubrité.
Aviser le fournisseur à cet écart.</t>
  </si>
  <si>
    <t>Absence d'une chambre froide, les daurades sont stockées dans une caisse au niveau de la chambre froide PLS.</t>
  </si>
  <si>
    <t>Pour les opérations One shot, les produits ne doivent pas dépasser le jour de leur mise en vente (samedi).</t>
  </si>
  <si>
    <t>Fournir la glace au préalable</t>
  </si>
  <si>
    <t>L'identification des produits est obligatoire. La vente en ce jour est interdite.</t>
  </si>
  <si>
    <t>Prévoir un thermomètre</t>
  </si>
  <si>
    <t>Stockage des cartons de fromage râpé.
Manque de rangement.</t>
  </si>
  <si>
    <t>Renforcer le rangement.
Stocker les sacs de fromages râpés dans des caisses en plastique.</t>
  </si>
  <si>
    <t xml:space="preserve">Présence excessive de givre au niveau du meuble négatif des glaces.
</t>
  </si>
  <si>
    <t>M Souheil DRAOUI</t>
  </si>
  <si>
    <t>Absence du tableau des températures règlementaires à ce niveau.</t>
  </si>
  <si>
    <t>Veuillez imprimer et afficher le tableau à ce niveau.</t>
  </si>
  <si>
    <t>Absence de lingettes désinfectantes.</t>
  </si>
  <si>
    <t>L'employé ne porte pas de badge.</t>
  </si>
  <si>
    <t>Présence d'un morceau de fromage "gouda rouge" dont la DLC était le jour de l'audit.
Présence de 6 morceaux de fromage dont les DLC étaient dépassée depuis le 08/10/18 et 09/10/18.</t>
  </si>
  <si>
    <t>Renforcer le contrôle des DLC.</t>
  </si>
  <si>
    <t>Veuillez assurer la séparation entre les deux rayons.</t>
  </si>
  <si>
    <t>L'employés assurent la manipulation et la vente au niveau de différents rayons (charcuterie/fromage et boucherie).</t>
  </si>
  <si>
    <t xml:space="preserve">Présence d'un boudin de préparation alimentaire "Mozzella" et d'un morceau de fromage de chèvre "GOLD CHEESE" entamés et non identifiés. </t>
  </si>
  <si>
    <t>Absence de papier essuie mains.</t>
  </si>
  <si>
    <t>L'employés ne portent pas de badges d'identification.</t>
  </si>
  <si>
    <t>Les produits de fromage entamés et non identifiés n'étaient pas tracé sur les feuilles de traçabilité.
La date d'ouverture du produits "Pizella" emballé le 05/10/18 n'était pas inscrite sur la feuille de traçabilité..</t>
  </si>
  <si>
    <t>Le suivi et l'enregistrement des températures à cœur pour le mois d'aout n'étaient pas réalisé.</t>
  </si>
  <si>
    <t>Présence d'un plateau de merguez dont la DF: 08/10/18 (3 jour). Nous rappelons que la durée de vie des merguez préparés est de 2 jours (jour de fabrication +1).</t>
  </si>
  <si>
    <t>La température à cœur des produits exposés (viandes et volailles) était élevé. T viande: 10,5°C et T volailles: 11,3°C (voir photos).</t>
  </si>
  <si>
    <t>L'employé ne porte pas la tenue fournie par carrefour.</t>
  </si>
  <si>
    <t>Le suivi et l'enregistrement des températures à cœur n'étaient pas réalisés pour le 30/09/18 et le 09/10/18.</t>
  </si>
  <si>
    <t>Les morceaux de viandes destinés pour les merguez et viande hachée étaient stockés dans un chafing dish sans égouttoir et baigne dans l'exsudat.</t>
  </si>
  <si>
    <t>La mesure des températures à cœur était réalisé à l'aide du thermomètre de la réception.</t>
  </si>
  <si>
    <t>Renforcer le rangement des produits.</t>
  </si>
  <si>
    <t>Renforcer le nettoyage des linéaires de pâtes, sucre, farine, semoule.</t>
  </si>
  <si>
    <t>Utilisation du thermomètre de la réception.</t>
  </si>
  <si>
    <t>Veuillez fournir un thermomètre pour chaque rayon.</t>
  </si>
  <si>
    <t>Renforcer la gestion du FEFO.</t>
  </si>
  <si>
    <t>Renforcer le nettoyage et le rangement au niveau du meuble des glaces.</t>
  </si>
  <si>
    <t>Le suivi et l'enregistrement des températures n'étaient pas réalisés la veille de l'audit (09/10/18).</t>
  </si>
  <si>
    <t>Absence de papier essuie mains au niveau des sanitaires hommes et femmes.</t>
  </si>
  <si>
    <t>Veuillez assurer les analyses copro.</t>
  </si>
  <si>
    <t>Le sol était ébréché au niveau de la porte de réception.</t>
  </si>
  <si>
    <t>Le taux d'hygromètrie était de 50% &lt; 65%, correct.</t>
  </si>
  <si>
    <t>Présence de givre au niveau du meuble froid des glaces.</t>
  </si>
  <si>
    <t>La Température des yaourts exposés était de 13°C.</t>
  </si>
  <si>
    <t>Meubles d'exposition des yaourts
T affichée: 4°C
T mesurée: 13°C</t>
  </si>
  <si>
    <t>T affichée: 2,2°C
T mesurée: 11°C</t>
  </si>
  <si>
    <t>Le distributeur de savon était endommagé au niveau des sanitaires hommes.</t>
  </si>
  <si>
    <t>Présence de givre au niveau du meuble froid d'exposition des glaces.</t>
  </si>
  <si>
    <t>Présence de piqures de moisissure sur la jointure le la porte du meuble froid de stockage.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</si>
  <si>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</si>
  <si>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</si>
  <si>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</si>
  <si>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Présence de tout un lot du produit "Hrouss" dont certains ingrédients étaient effacés.</t>
  </si>
  <si>
    <t>Renforcer le nettoyage au niveau des meuble des produits laitiers.</t>
  </si>
  <si>
    <t>Taux de réalisation du plan d'action précédent</t>
  </si>
  <si>
    <t>Les quantités de parages destinés pour la fabrication des viandes hachées et merguez n'étaient pas inscrites sur les feuilles de la traçabilités.</t>
  </si>
  <si>
    <t>Utilisation de caisses mal nettoyées aviser les fournisseurs.</t>
  </si>
  <si>
    <t>Fournir un thermomètre</t>
  </si>
  <si>
    <t>Renforcer le nettoyage du micro-ondes.</t>
  </si>
  <si>
    <t>Absence du plan de positionnement</t>
  </si>
  <si>
    <t>Les analyses copro n'ont pas été réalisées pour les employés.</t>
  </si>
  <si>
    <t>Les produits étaient jetés dans leurs état initial (pas de destruction).</t>
  </si>
  <si>
    <t>Respecter la mise en œuvre du protocole de destruction</t>
  </si>
  <si>
    <t>Renforer la liaison froide</t>
  </si>
  <si>
    <t>Renforcer l'étanchéité de la porte de la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</si>
</sst>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0" xfId="0" applyFont="1" applyFill="1" applyBorder="1" applyAlignment="1" applyProtection="1">
      <alignment horizontal="left" wrapText="1"/>
      <protection locked="0"/>
    </xf>
    <xf numFmtId="0" fontId="45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0.71875</c:v>
                </c:pt>
                <c:pt idx="1">
                  <c:v>0.8666666666666667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2469712"/>
        <c:axId val="1082474608"/>
      </c:barChart>
      <c:catAx>
        <c:axId val="10824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2474608"/>
        <c:crosses val="autoZero"/>
        <c:auto val="1"/>
        <c:lblAlgn val="ctr"/>
        <c:lblOffset val="100"/>
        <c:noMultiLvlLbl val="0"/>
      </c:catAx>
      <c:valAx>
        <c:axId val="108247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24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35024"/>
        <c:axId val="1116127952"/>
      </c:barChart>
      <c:catAx>
        <c:axId val="111613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27952"/>
        <c:crosses val="autoZero"/>
        <c:auto val="1"/>
        <c:lblAlgn val="ctr"/>
        <c:lblOffset val="100"/>
        <c:noMultiLvlLbl val="0"/>
      </c:catAx>
      <c:valAx>
        <c:axId val="111612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3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36112"/>
        <c:axId val="1116908560"/>
      </c:barChart>
      <c:catAx>
        <c:axId val="111613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8560"/>
        <c:crosses val="autoZero"/>
        <c:auto val="1"/>
        <c:lblAlgn val="ctr"/>
        <c:lblOffset val="100"/>
        <c:noMultiLvlLbl val="0"/>
      </c:catAx>
      <c:valAx>
        <c:axId val="111690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3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912912"/>
        <c:axId val="1116915632"/>
      </c:barChart>
      <c:catAx>
        <c:axId val="111691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15632"/>
        <c:crosses val="autoZero"/>
        <c:auto val="1"/>
        <c:lblAlgn val="ctr"/>
        <c:lblOffset val="100"/>
        <c:noMultiLvlLbl val="0"/>
      </c:catAx>
      <c:valAx>
        <c:axId val="111691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91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914544"/>
        <c:axId val="1116902576"/>
      </c:barChart>
      <c:catAx>
        <c:axId val="111691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2576"/>
        <c:crosses val="autoZero"/>
        <c:auto val="1"/>
        <c:lblAlgn val="ctr"/>
        <c:lblOffset val="100"/>
        <c:noMultiLvlLbl val="0"/>
      </c:catAx>
      <c:valAx>
        <c:axId val="111690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91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908016"/>
        <c:axId val="1116910736"/>
      </c:barChart>
      <c:catAx>
        <c:axId val="111690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10736"/>
        <c:crosses val="autoZero"/>
        <c:auto val="1"/>
        <c:lblAlgn val="ctr"/>
        <c:lblOffset val="100"/>
        <c:noMultiLvlLbl val="0"/>
      </c:catAx>
      <c:valAx>
        <c:axId val="111691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90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</c:v>
                </c:pt>
                <c:pt idx="1">
                  <c:v>0.80434782608695654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901488"/>
        <c:axId val="1116911280"/>
      </c:barChart>
      <c:catAx>
        <c:axId val="111690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11280"/>
        <c:crosses val="autoZero"/>
        <c:auto val="1"/>
        <c:lblAlgn val="ctr"/>
        <c:lblOffset val="100"/>
        <c:noMultiLvlLbl val="0"/>
      </c:catAx>
      <c:valAx>
        <c:axId val="111691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90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0.81349206349206349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902032"/>
        <c:axId val="1116906384"/>
      </c:barChart>
      <c:catAx>
        <c:axId val="1116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6384"/>
        <c:crosses val="autoZero"/>
        <c:auto val="1"/>
        <c:lblAlgn val="ctr"/>
        <c:lblOffset val="100"/>
        <c:noMultiLvlLbl val="0"/>
      </c:catAx>
      <c:valAx>
        <c:axId val="111690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90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0.87674603174603172</c:v>
                </c:pt>
                <c:pt idx="1">
                  <c:v>0.80842391304347827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16909648"/>
        <c:axId val="1116911824"/>
        <c:extLst xmlns:c16r2="http://schemas.microsoft.com/office/drawing/2015/06/chart"/>
      </c:barChart>
      <c:catAx>
        <c:axId val="1116909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11824"/>
        <c:crosses val="autoZero"/>
        <c:auto val="1"/>
        <c:lblAlgn val="ctr"/>
        <c:lblOffset val="100"/>
        <c:noMultiLvlLbl val="0"/>
      </c:catAx>
      <c:valAx>
        <c:axId val="11169118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0.79895833333333333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16903120"/>
        <c:axId val="1116903664"/>
        <c:extLst xmlns:c16r2="http://schemas.microsoft.com/office/drawing/2015/06/chart"/>
      </c:barChart>
      <c:catAx>
        <c:axId val="111690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3664"/>
        <c:crosses val="autoZero"/>
        <c:auto val="1"/>
        <c:lblAlgn val="ctr"/>
        <c:lblOffset val="100"/>
        <c:noMultiLvlLbl val="0"/>
      </c:catAx>
      <c:valAx>
        <c:axId val="111690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90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2476784"/>
        <c:axId val="1082471344"/>
      </c:barChart>
      <c:catAx>
        <c:axId val="108247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2471344"/>
        <c:crosses val="autoZero"/>
        <c:auto val="1"/>
        <c:lblAlgn val="ctr"/>
        <c:lblOffset val="100"/>
        <c:noMultiLvlLbl val="0"/>
      </c:catAx>
      <c:valAx>
        <c:axId val="108247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247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25434688"/>
        <c:axId val="925435232"/>
      </c:barChart>
      <c:catAx>
        <c:axId val="925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25435232"/>
        <c:crosses val="autoZero"/>
        <c:auto val="1"/>
        <c:lblAlgn val="ctr"/>
        <c:lblOffset val="100"/>
        <c:noMultiLvlLbl val="0"/>
      </c:catAx>
      <c:valAx>
        <c:axId val="92543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2543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0.6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34480"/>
        <c:axId val="1116129040"/>
      </c:barChart>
      <c:catAx>
        <c:axId val="111613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29040"/>
        <c:crosses val="autoZero"/>
        <c:auto val="1"/>
        <c:lblAlgn val="ctr"/>
        <c:lblOffset val="100"/>
        <c:noMultiLvlLbl val="0"/>
      </c:catAx>
      <c:valAx>
        <c:axId val="111612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3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0.78378378378378377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24144"/>
        <c:axId val="1116130672"/>
      </c:barChart>
      <c:catAx>
        <c:axId val="111612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30672"/>
        <c:crosses val="autoZero"/>
        <c:auto val="1"/>
        <c:lblAlgn val="ctr"/>
        <c:lblOffset val="100"/>
        <c:noMultiLvlLbl val="0"/>
      </c:catAx>
      <c:valAx>
        <c:axId val="111613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2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0.47058823529411764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23056"/>
        <c:axId val="1116129584"/>
      </c:barChart>
      <c:catAx>
        <c:axId val="111612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29584"/>
        <c:crosses val="autoZero"/>
        <c:auto val="1"/>
        <c:lblAlgn val="ctr"/>
        <c:lblOffset val="100"/>
        <c:noMultiLvlLbl val="0"/>
      </c:catAx>
      <c:valAx>
        <c:axId val="111612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2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24688"/>
        <c:axId val="1116132304"/>
      </c:barChart>
      <c:catAx>
        <c:axId val="111612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32304"/>
        <c:crosses val="autoZero"/>
        <c:auto val="1"/>
        <c:lblAlgn val="ctr"/>
        <c:lblOffset val="100"/>
        <c:noMultiLvlLbl val="0"/>
      </c:catAx>
      <c:valAx>
        <c:axId val="111613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2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36656"/>
        <c:axId val="1116137200"/>
      </c:barChart>
      <c:catAx>
        <c:axId val="111613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37200"/>
        <c:crosses val="autoZero"/>
        <c:auto val="1"/>
        <c:lblAlgn val="ctr"/>
        <c:lblOffset val="100"/>
        <c:noMultiLvlLbl val="0"/>
      </c:catAx>
      <c:valAx>
        <c:axId val="111613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3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0.87931034482758619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133936"/>
        <c:axId val="1116126320"/>
      </c:barChart>
      <c:catAx>
        <c:axId val="111613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126320"/>
        <c:crosses val="autoZero"/>
        <c:auto val="1"/>
        <c:lblAlgn val="ctr"/>
        <c:lblOffset val="100"/>
        <c:noMultiLvlLbl val="0"/>
      </c:catAx>
      <c:valAx>
        <c:axId val="111612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13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JEDAIDA</v>
      </c>
    </row>
    <row r="24" spans="1:11" ht="33" customHeight="1" x14ac:dyDescent="0.25">
      <c r="A24" s="242" t="s">
        <v>327</v>
      </c>
      <c r="B24" s="314">
        <f>AVERAGE('A1 Exploitation'!D549,'A1 Technique'!D199)</f>
        <v>0.87674603174603172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0.80842391304347827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JEDAIDA</v>
      </c>
    </row>
    <row r="34" spans="1:10" ht="33" customHeight="1" x14ac:dyDescent="0.25">
      <c r="A34" s="242" t="s">
        <v>327</v>
      </c>
      <c r="B34" s="314">
        <f>'A1 Exploitation'!D549</f>
        <v>0.81349206349206349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0.8125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JEDAIDA</v>
      </c>
    </row>
    <row r="43" spans="1:10" ht="33" customHeight="1" x14ac:dyDescent="0.25">
      <c r="A43" s="242" t="s">
        <v>327</v>
      </c>
      <c r="B43" s="314">
        <f>AVERAGE('A1 Exploitation'!D547, 'A1 Technique'!D197)</f>
        <v>0.5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>
        <f>AVERAGE('A2 Exploitation'!D547, 'A2 Technique'!D197)</f>
        <v>0.79895833333333333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JEDAIDA</v>
      </c>
    </row>
    <row r="52" spans="1:10" ht="33" customHeight="1" x14ac:dyDescent="0.25">
      <c r="A52" s="242" t="s">
        <v>327</v>
      </c>
      <c r="B52" s="317">
        <f>'A1 Exploitation'!D46</f>
        <v>0.71875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0.8666666666666667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JEDAIDA</v>
      </c>
    </row>
    <row r="61" spans="1:10" ht="33" customHeight="1" x14ac:dyDescent="0.25">
      <c r="A61" s="242" t="s">
        <v>327</v>
      </c>
      <c r="B61" s="314" t="e">
        <f>'A1 Exploitation'!D103</f>
        <v>#DIV/0!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 t="e">
        <f>'A2 Exploitation'!D103</f>
        <v>#DIV/0!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JEDAIDA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 t="e">
        <f>'A2 Exploitation'!D158</f>
        <v>#DIV/0!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JEDAIDA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>
        <f>'A2 Exploitation'!D205</f>
        <v>0.6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JEDAIDA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>
        <f>'A2 Exploitation'!D266</f>
        <v>0.78378378378378377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JEDAIDA</v>
      </c>
    </row>
    <row r="97" spans="1:10" ht="33" customHeight="1" x14ac:dyDescent="0.25">
      <c r="A97" s="242" t="s">
        <v>327</v>
      </c>
      <c r="B97" s="314">
        <f>'A1 Exploitation'!D318</f>
        <v>0.47058823529411764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 t="e">
        <f>'A2 Exploitation'!D318</f>
        <v>#DIV/0!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JEDAIDA</v>
      </c>
    </row>
    <row r="106" spans="1:10" ht="33" customHeight="1" x14ac:dyDescent="0.25">
      <c r="A106" s="242" t="s">
        <v>327</v>
      </c>
      <c r="B106" s="314">
        <f>'A1 Exploitation'!D358</f>
        <v>0.95833333333333337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>
        <f>'A2 Exploitation'!D358</f>
        <v>0.91666666666666663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JEDAIDA</v>
      </c>
    </row>
    <row r="115" spans="1:10" ht="33" customHeight="1" x14ac:dyDescent="0.25">
      <c r="A115" s="242" t="s">
        <v>327</v>
      </c>
      <c r="B115" s="314">
        <f>'A1 Exploitation'!D391</f>
        <v>0.91176470588235292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0.88235294117647056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JEDAIDA</v>
      </c>
    </row>
    <row r="124" spans="1:10" ht="33" customHeight="1" x14ac:dyDescent="0.25">
      <c r="A124" s="242" t="s">
        <v>327</v>
      </c>
      <c r="B124" s="314">
        <f>'A1 Exploitation'!D444</f>
        <v>0.78333333333333333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0.87931034482758619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JEDAIDA</v>
      </c>
    </row>
    <row r="133" spans="1:10" ht="33" customHeight="1" x14ac:dyDescent="0.25">
      <c r="A133" s="242" t="s">
        <v>327</v>
      </c>
      <c r="B133" s="314" t="e">
        <f>'A1 Exploitation'!D481</f>
        <v>#DIV/0!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 t="e">
        <f>'A2 Exploitation'!D481</f>
        <v>#DIV/0!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JEDAIDA</v>
      </c>
    </row>
    <row r="142" spans="1:10" ht="33" customHeight="1" x14ac:dyDescent="0.25">
      <c r="A142" s="242" t="s">
        <v>327</v>
      </c>
      <c r="B142" s="314">
        <f>'A1 Exploitation'!D503</f>
        <v>0.9375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0.875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JEDAIDA</v>
      </c>
    </row>
    <row r="151" spans="1:10" ht="33" customHeight="1" x14ac:dyDescent="0.25">
      <c r="A151" s="242" t="s">
        <v>327</v>
      </c>
      <c r="B151" s="314">
        <f>'A1 Exploitation'!D514</f>
        <v>0.875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0.83333333333333337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JEDAIDA</v>
      </c>
    </row>
    <row r="161" spans="1:10" ht="33" customHeight="1" x14ac:dyDescent="0.25">
      <c r="A161" s="242" t="s">
        <v>327</v>
      </c>
      <c r="B161" s="314">
        <f>'A1 Exploitation'!D534</f>
        <v>1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0.77777777777777779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JEDAIDA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1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JEDAIDA</v>
      </c>
    </row>
    <row r="179" spans="1:10" ht="33" customHeight="1" x14ac:dyDescent="0.25">
      <c r="A179" s="242" t="s">
        <v>327</v>
      </c>
      <c r="B179" s="314">
        <f>'A1 Technique'!D199</f>
        <v>0.94</v>
      </c>
      <c r="C179" s="314"/>
    </row>
    <row r="180" spans="1:10" ht="33" customHeight="1" x14ac:dyDescent="0.25">
      <c r="A180" s="241" t="s">
        <v>328</v>
      </c>
      <c r="B180" s="314">
        <f>'A2 Technique'!D199</f>
        <v>0.80434782608695654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8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JEDAIDA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409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410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43220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0.81349206349206349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130.5" customHeight="1" x14ac:dyDescent="0.3">
      <c r="A34" s="170" t="s">
        <v>153</v>
      </c>
      <c r="B34" s="109">
        <v>0</v>
      </c>
      <c r="C34" s="235">
        <f>IF(B34=0, -5, "0")</f>
        <v>-5</v>
      </c>
      <c r="D34" s="74" t="s">
        <v>436</v>
      </c>
      <c r="E34" s="74" t="s">
        <v>437</v>
      </c>
      <c r="F34" s="158" t="s">
        <v>355</v>
      </c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0.65384615384615385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0.71875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49.5" x14ac:dyDescent="0.3">
      <c r="A274" s="6" t="s">
        <v>135</v>
      </c>
      <c r="B274" s="109" t="s">
        <v>32</v>
      </c>
      <c r="C274" s="109"/>
      <c r="D274" s="114" t="s">
        <v>438</v>
      </c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ht="82.5" x14ac:dyDescent="0.3">
      <c r="A278" s="162" t="s">
        <v>148</v>
      </c>
      <c r="B278" s="109">
        <v>0</v>
      </c>
      <c r="C278" s="122">
        <f>IF(B278=0, -5, "0")</f>
        <v>-5</v>
      </c>
      <c r="D278" s="95" t="s">
        <v>429</v>
      </c>
      <c r="E278" s="95" t="s">
        <v>439</v>
      </c>
      <c r="F278" s="158"/>
      <c r="G278" s="168"/>
    </row>
    <row r="279" spans="1:7" s="13" customFormat="1" ht="30" x14ac:dyDescent="0.3">
      <c r="A279" s="9" t="s">
        <v>174</v>
      </c>
      <c r="B279" s="109">
        <v>2</v>
      </c>
      <c r="C279" s="109"/>
      <c r="D279" s="85"/>
      <c r="E279" s="85"/>
      <c r="F279" s="158"/>
      <c r="G279" s="168"/>
    </row>
    <row r="280" spans="1:7" s="13" customFormat="1" ht="49.5" x14ac:dyDescent="0.3">
      <c r="A280" s="9" t="s">
        <v>147</v>
      </c>
      <c r="B280" s="109">
        <v>1</v>
      </c>
      <c r="C280" s="122"/>
      <c r="D280" s="95" t="s">
        <v>411</v>
      </c>
      <c r="E280" s="85"/>
      <c r="F280" s="158"/>
      <c r="G280" s="168"/>
    </row>
    <row r="281" spans="1:7" s="13" customFormat="1" x14ac:dyDescent="0.3">
      <c r="A281" s="6" t="s">
        <v>62</v>
      </c>
      <c r="B281" s="109">
        <v>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>
        <v>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2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0.16666666666666666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62.25" customHeight="1" x14ac:dyDescent="0.3">
      <c r="A289" s="165" t="s">
        <v>371</v>
      </c>
      <c r="B289" s="109">
        <v>0</v>
      </c>
      <c r="C289" s="110"/>
      <c r="D289" s="312" t="s">
        <v>412</v>
      </c>
      <c r="E289" s="95" t="s">
        <v>440</v>
      </c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2</v>
      </c>
      <c r="C292" s="109"/>
      <c r="D292" s="132"/>
      <c r="E292" s="85"/>
      <c r="F292" s="158"/>
      <c r="G292" s="168"/>
    </row>
    <row r="293" spans="1:7" s="13" customFormat="1" ht="66" x14ac:dyDescent="0.3">
      <c r="A293" s="53" t="s">
        <v>136</v>
      </c>
      <c r="B293" s="109">
        <v>0</v>
      </c>
      <c r="C293" s="109"/>
      <c r="D293" s="126" t="s">
        <v>413</v>
      </c>
      <c r="E293" s="95" t="s">
        <v>441</v>
      </c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>
        <v>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 t="s">
        <v>414</v>
      </c>
      <c r="E299" s="95" t="s">
        <v>442</v>
      </c>
      <c r="F299" s="158"/>
      <c r="G299" s="168"/>
    </row>
    <row r="300" spans="1:7" s="13" customFormat="1" x14ac:dyDescent="0.3">
      <c r="A300" s="53" t="s">
        <v>375</v>
      </c>
      <c r="B300" s="109">
        <v>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>
        <v>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66" x14ac:dyDescent="0.3">
      <c r="A312" s="173" t="s">
        <v>391</v>
      </c>
      <c r="B312" s="109">
        <v>0</v>
      </c>
      <c r="C312" s="167"/>
      <c r="D312" s="132" t="s">
        <v>430</v>
      </c>
      <c r="E312" s="95" t="s">
        <v>431</v>
      </c>
      <c r="F312" s="158"/>
      <c r="G312" s="168"/>
    </row>
    <row r="313" spans="1:7" s="13" customFormat="1" ht="45" x14ac:dyDescent="0.3">
      <c r="A313" s="42" t="s">
        <v>249</v>
      </c>
      <c r="B313" s="109">
        <v>2</v>
      </c>
      <c r="C313" s="116"/>
      <c r="D313" s="199">
        <v>1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14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0.63636363636363635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16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0.47058823529411764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ht="49.5" x14ac:dyDescent="0.3">
      <c r="A337" s="53" t="s">
        <v>261</v>
      </c>
      <c r="B337" s="109">
        <v>1</v>
      </c>
      <c r="C337" s="110"/>
      <c r="D337" s="95" t="s">
        <v>415</v>
      </c>
      <c r="E337" s="85"/>
      <c r="F337" s="158" t="s">
        <v>355</v>
      </c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33" x14ac:dyDescent="0.3">
      <c r="A352" s="173" t="s">
        <v>391</v>
      </c>
      <c r="B352" s="109">
        <v>1</v>
      </c>
      <c r="C352" s="110"/>
      <c r="D352" s="95" t="s">
        <v>432</v>
      </c>
      <c r="E352" s="85"/>
      <c r="F352" s="158" t="s">
        <v>356</v>
      </c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46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0.95833333333333337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416</v>
      </c>
      <c r="E365" s="73"/>
      <c r="F365" s="158" t="s">
        <v>356</v>
      </c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66" x14ac:dyDescent="0.3">
      <c r="A372" s="53" t="s">
        <v>262</v>
      </c>
      <c r="B372" s="109">
        <v>1</v>
      </c>
      <c r="C372" s="110"/>
      <c r="D372" s="121" t="s">
        <v>417</v>
      </c>
      <c r="E372" s="95"/>
      <c r="F372" s="158" t="s">
        <v>355</v>
      </c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433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24.5" customHeight="1" x14ac:dyDescent="0.3">
      <c r="A398" s="15" t="s">
        <v>102</v>
      </c>
      <c r="B398" s="109">
        <v>0</v>
      </c>
      <c r="C398" s="109"/>
      <c r="D398" s="74" t="s">
        <v>443</v>
      </c>
      <c r="E398" s="74" t="s">
        <v>444</v>
      </c>
      <c r="F398" s="158" t="s">
        <v>355</v>
      </c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 t="s">
        <v>418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3" x14ac:dyDescent="0.3">
      <c r="A430" s="7" t="s">
        <v>267</v>
      </c>
      <c r="B430" s="109">
        <v>1</v>
      </c>
      <c r="C430" s="109"/>
      <c r="D430" s="108" t="s">
        <v>421</v>
      </c>
      <c r="E430" s="74"/>
      <c r="F430" s="158" t="s">
        <v>356</v>
      </c>
    </row>
    <row r="431" spans="1:16382" ht="82.5" x14ac:dyDescent="0.3">
      <c r="A431" s="164" t="s">
        <v>137</v>
      </c>
      <c r="B431" s="109">
        <v>0</v>
      </c>
      <c r="C431" s="122">
        <f>IF(B431=0, -5, "0")</f>
        <v>-5</v>
      </c>
      <c r="D431" s="123" t="s">
        <v>419</v>
      </c>
      <c r="E431" s="74" t="s">
        <v>420</v>
      </c>
      <c r="F431" s="158" t="s">
        <v>355</v>
      </c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95" t="s">
        <v>434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9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0.45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47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0.78333333333333333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ht="33" x14ac:dyDescent="0.3">
      <c r="A497" s="8" t="s">
        <v>29</v>
      </c>
      <c r="B497" s="109">
        <v>1</v>
      </c>
      <c r="C497" s="109"/>
      <c r="D497" s="74" t="s">
        <v>426</v>
      </c>
      <c r="E497" s="73"/>
      <c r="F497" s="158" t="s">
        <v>355</v>
      </c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5</v>
      </c>
    </row>
    <row r="500" spans="1:7" x14ac:dyDescent="0.3">
      <c r="A500" s="248" t="s">
        <v>35</v>
      </c>
      <c r="B500" s="249"/>
      <c r="C500" s="250"/>
      <c r="D500" s="251">
        <f>D499/(COUNT(B496:C498)*2)</f>
        <v>0.83333333333333337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1</v>
      </c>
      <c r="C509" s="109"/>
      <c r="D509" s="74" t="s">
        <v>422</v>
      </c>
      <c r="E509" s="73"/>
      <c r="F509" s="158" t="s">
        <v>356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 t="s">
        <v>355</v>
      </c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0.81349206349206349</v>
      </c>
    </row>
  </sheetData>
  <sheetProtection algorithmName="SHA-512" hashValue="oxogfPQIC4zO28l8Wq/PTdJV5cLwa0goBof5RNI3bUBvepC+Lbc/AhEYyFeLo2piCtDDWGxYq+SniUAqtaFbmA==" saltValue="zbxpm7knjE6qXZaz9fuYu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8" orientation="portrait" r:id="rId1"/>
  <rowBreaks count="6" manualBreakCount="6">
    <brk id="86" max="6" man="1"/>
    <brk id="174" max="6" man="1"/>
    <brk id="267" max="6" man="1"/>
    <brk id="359" max="6" man="1"/>
    <brk id="445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>JEDAIDA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M Dhia Mechlaoui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Directeur magasin M Mohamed Karim Akkari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43220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0.94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10</v>
      </c>
    </row>
    <row r="23" spans="1:7" x14ac:dyDescent="0.3">
      <c r="A23" s="348" t="s">
        <v>295</v>
      </c>
      <c r="B23" s="349"/>
      <c r="C23" s="350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423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12</v>
      </c>
    </row>
    <row r="53" spans="1:7" x14ac:dyDescent="0.3">
      <c r="A53" s="348" t="s">
        <v>295</v>
      </c>
      <c r="B53" s="349"/>
      <c r="C53" s="350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0</v>
      </c>
      <c r="C59" s="73"/>
      <c r="D59" s="74" t="s">
        <v>445</v>
      </c>
      <c r="E59" s="74" t="s">
        <v>424</v>
      </c>
      <c r="F59" s="73" t="s">
        <v>356</v>
      </c>
    </row>
    <row r="60" spans="1:7" ht="99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425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12</v>
      </c>
    </row>
    <row r="64" spans="1:7" x14ac:dyDescent="0.3">
      <c r="A64" s="348" t="s">
        <v>295</v>
      </c>
      <c r="B64" s="349"/>
      <c r="C64" s="350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82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6</v>
      </c>
    </row>
    <row r="150" spans="1:7" x14ac:dyDescent="0.3">
      <c r="A150" s="348" t="s">
        <v>295</v>
      </c>
      <c r="B150" s="349"/>
      <c r="C150" s="350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1</v>
      </c>
      <c r="C159" s="73"/>
      <c r="D159" s="76" t="s">
        <v>435</v>
      </c>
      <c r="E159" s="73"/>
      <c r="F159" s="73" t="s">
        <v>355</v>
      </c>
    </row>
    <row r="160" spans="1:7" ht="30.75" x14ac:dyDescent="0.3">
      <c r="A160" s="58" t="s">
        <v>164</v>
      </c>
      <c r="B160" s="73">
        <v>1</v>
      </c>
      <c r="C160" s="73"/>
      <c r="D160" s="75" t="s">
        <v>426</v>
      </c>
      <c r="E160" s="73"/>
      <c r="F160" s="73" t="s">
        <v>355</v>
      </c>
    </row>
    <row r="161" spans="1:7" x14ac:dyDescent="0.3">
      <c r="A161" s="348" t="s">
        <v>36</v>
      </c>
      <c r="B161" s="353"/>
      <c r="C161" s="354"/>
      <c r="D161" s="290">
        <f>SUM(B153:C160)</f>
        <v>14</v>
      </c>
    </row>
    <row r="162" spans="1:7" x14ac:dyDescent="0.3">
      <c r="A162" s="348" t="s">
        <v>295</v>
      </c>
      <c r="B162" s="349"/>
      <c r="C162" s="350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6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8</v>
      </c>
    </row>
    <row r="178" spans="1:7" x14ac:dyDescent="0.3">
      <c r="A178" s="348" t="s">
        <v>295</v>
      </c>
      <c r="B178" s="349"/>
      <c r="C178" s="350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33" x14ac:dyDescent="0.3">
      <c r="A181" s="31" t="s">
        <v>315</v>
      </c>
      <c r="B181" s="73">
        <v>0</v>
      </c>
      <c r="C181" s="73"/>
      <c r="D181" s="74" t="s">
        <v>427</v>
      </c>
      <c r="E181" s="74" t="s">
        <v>428</v>
      </c>
      <c r="F181" s="73" t="s">
        <v>355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8</v>
      </c>
    </row>
    <row r="187" spans="1:7" x14ac:dyDescent="0.3">
      <c r="A187" s="348" t="s">
        <v>295</v>
      </c>
      <c r="B187" s="349"/>
      <c r="C187" s="350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0.94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6" max="5" man="1"/>
    <brk id="179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SheetLayoutView="100" workbookViewId="0">
      <selection activeCell="D22" sqref="D22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JEDAIDA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446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410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43383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0.8125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43383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ht="49.5" x14ac:dyDescent="0.3">
      <c r="A29" s="4" t="s">
        <v>2</v>
      </c>
      <c r="B29" s="109">
        <v>0</v>
      </c>
      <c r="C29" s="109"/>
      <c r="D29" s="74" t="s">
        <v>447</v>
      </c>
      <c r="E29" s="74" t="s">
        <v>448</v>
      </c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1</v>
      </c>
      <c r="C32" s="109"/>
      <c r="D32" s="113" t="s">
        <v>449</v>
      </c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1</v>
      </c>
      <c r="C37" s="109"/>
      <c r="D37" s="74" t="s">
        <v>450</v>
      </c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43383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484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485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43383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484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485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43383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ht="33" x14ac:dyDescent="0.3">
      <c r="A165" s="6" t="s">
        <v>119</v>
      </c>
      <c r="B165" s="109">
        <v>1</v>
      </c>
      <c r="C165" s="109"/>
      <c r="D165" s="74" t="s">
        <v>483</v>
      </c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13</v>
      </c>
    </row>
    <row r="173" spans="1:7" x14ac:dyDescent="0.3">
      <c r="A173" s="248" t="s">
        <v>35</v>
      </c>
      <c r="B173" s="249"/>
      <c r="C173" s="250"/>
      <c r="D173" s="251">
        <f>D172/(COUNT(B165:C171)*2)</f>
        <v>0.9285714285714286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66" customHeight="1" x14ac:dyDescent="0.35">
      <c r="A182" s="205" t="s">
        <v>223</v>
      </c>
      <c r="B182" s="109">
        <v>0</v>
      </c>
      <c r="C182" s="112">
        <f>IF(B182=0, -10, IF(B182=1, -5, "0"))</f>
        <v>-10</v>
      </c>
      <c r="D182" s="127" t="s">
        <v>451</v>
      </c>
      <c r="E182" s="74" t="s">
        <v>452</v>
      </c>
      <c r="F182" s="158"/>
    </row>
    <row r="183" spans="1:7" ht="49.5" x14ac:dyDescent="0.3">
      <c r="A183" s="53" t="s">
        <v>375</v>
      </c>
      <c r="B183" s="109">
        <v>0</v>
      </c>
      <c r="C183" s="122"/>
      <c r="D183" s="180" t="s">
        <v>454</v>
      </c>
      <c r="E183" s="95" t="s">
        <v>453</v>
      </c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66" x14ac:dyDescent="0.3">
      <c r="A185" s="53" t="s">
        <v>136</v>
      </c>
      <c r="B185" s="109">
        <v>1</v>
      </c>
      <c r="C185" s="109"/>
      <c r="D185" s="119" t="s">
        <v>455</v>
      </c>
      <c r="E185" s="73"/>
      <c r="F185" s="158"/>
    </row>
    <row r="186" spans="1:7" ht="99.7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132" t="s">
        <v>458</v>
      </c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1</v>
      </c>
      <c r="C189" s="109"/>
      <c r="D189" s="95" t="s">
        <v>456</v>
      </c>
      <c r="E189" s="50"/>
      <c r="F189" s="158"/>
      <c r="G189" s="106"/>
    </row>
    <row r="190" spans="1:7" ht="33" x14ac:dyDescent="0.3">
      <c r="A190" s="163" t="s">
        <v>155</v>
      </c>
      <c r="B190" s="109">
        <v>1</v>
      </c>
      <c r="C190" s="122" t="str">
        <f>IF(B190=0, -5, "0")</f>
        <v>0</v>
      </c>
      <c r="D190" s="95" t="s">
        <v>457</v>
      </c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484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485</v>
      </c>
      <c r="B198" s="109">
        <v>2</v>
      </c>
      <c r="C198" s="110"/>
      <c r="D198" s="95"/>
      <c r="E198" s="85"/>
      <c r="F198" s="158"/>
      <c r="G198" s="106"/>
    </row>
    <row r="199" spans="1:7" s="91" customFormat="1" ht="34.5" customHeight="1" x14ac:dyDescent="0.3">
      <c r="A199" s="9" t="s">
        <v>391</v>
      </c>
      <c r="B199" s="109">
        <v>1</v>
      </c>
      <c r="C199" s="122"/>
      <c r="D199" s="95" t="s">
        <v>459</v>
      </c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23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0.5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36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0.6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43383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2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2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2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2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2</v>
      </c>
      <c r="C217" s="109"/>
      <c r="D217" s="74"/>
      <c r="E217" s="73"/>
      <c r="F217" s="158"/>
    </row>
    <row r="218" spans="1:7" ht="66" x14ac:dyDescent="0.3">
      <c r="A218" s="9" t="s">
        <v>142</v>
      </c>
      <c r="B218" s="109">
        <v>1</v>
      </c>
      <c r="C218" s="109"/>
      <c r="D218" s="114" t="s">
        <v>464</v>
      </c>
      <c r="E218" s="73"/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95"/>
      <c r="E219" s="73"/>
      <c r="F219" s="158"/>
    </row>
    <row r="220" spans="1:7" x14ac:dyDescent="0.3">
      <c r="A220" s="161" t="s">
        <v>313</v>
      </c>
      <c r="B220" s="109">
        <v>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19</v>
      </c>
    </row>
    <row r="223" spans="1:7" x14ac:dyDescent="0.3">
      <c r="A223" s="248" t="s">
        <v>35</v>
      </c>
      <c r="B223" s="249"/>
      <c r="C223" s="250"/>
      <c r="D223" s="251">
        <f>D222/(COUNT(B212:C221)*2)</f>
        <v>0.95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2</v>
      </c>
      <c r="C226" s="109"/>
      <c r="D226" s="74"/>
      <c r="E226" s="85"/>
      <c r="F226" s="158"/>
      <c r="G226" s="106"/>
    </row>
    <row r="227" spans="1:7" ht="66" x14ac:dyDescent="0.3">
      <c r="A227" s="162" t="s">
        <v>314</v>
      </c>
      <c r="B227" s="109">
        <v>0</v>
      </c>
      <c r="C227" s="122">
        <f>IF(B227=0, -5, "0")</f>
        <v>-5</v>
      </c>
      <c r="D227" s="74" t="s">
        <v>460</v>
      </c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>
        <v>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2</v>
      </c>
      <c r="C231" s="109"/>
      <c r="D231" s="124"/>
      <c r="E231" s="73"/>
      <c r="F231" s="158"/>
    </row>
    <row r="232" spans="1:7" ht="49.5" x14ac:dyDescent="0.3">
      <c r="A232" s="4" t="s">
        <v>64</v>
      </c>
      <c r="B232" s="109">
        <v>0</v>
      </c>
      <c r="C232" s="110"/>
      <c r="D232" s="180" t="s">
        <v>454</v>
      </c>
      <c r="E232" s="95" t="s">
        <v>453</v>
      </c>
      <c r="F232" s="158"/>
    </row>
    <row r="233" spans="1:7" x14ac:dyDescent="0.3">
      <c r="A233" s="53" t="s">
        <v>251</v>
      </c>
      <c r="B233" s="109">
        <v>2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ht="66" x14ac:dyDescent="0.3">
      <c r="A238" s="163" t="s">
        <v>66</v>
      </c>
      <c r="B238" s="109">
        <v>1</v>
      </c>
      <c r="C238" s="122" t="str">
        <f>IF(B238=0, -5, "0")</f>
        <v>0</v>
      </c>
      <c r="D238" s="132" t="s">
        <v>490</v>
      </c>
      <c r="E238" s="73"/>
      <c r="F238" s="158"/>
      <c r="G238" s="106"/>
    </row>
    <row r="239" spans="1:7" ht="19.5" customHeight="1" x14ac:dyDescent="0.35">
      <c r="A239" s="146" t="s">
        <v>396</v>
      </c>
      <c r="B239" s="109">
        <v>1</v>
      </c>
      <c r="C239" s="110"/>
      <c r="D239" s="74" t="s">
        <v>456</v>
      </c>
      <c r="E239" s="50"/>
      <c r="F239" s="158"/>
      <c r="G239" s="106"/>
    </row>
    <row r="240" spans="1:7" ht="33" x14ac:dyDescent="0.3">
      <c r="A240" s="163" t="s">
        <v>155</v>
      </c>
      <c r="B240" s="109">
        <v>1</v>
      </c>
      <c r="C240" s="122" t="str">
        <f>IF(B240=0, -5, "0")</f>
        <v>0</v>
      </c>
      <c r="D240" s="95" t="s">
        <v>462</v>
      </c>
      <c r="E240" s="73"/>
      <c r="F240" s="158"/>
      <c r="G240" s="106"/>
    </row>
    <row r="241" spans="1:7" x14ac:dyDescent="0.3">
      <c r="A241" s="7" t="s">
        <v>75</v>
      </c>
      <c r="B241" s="109">
        <v>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18</v>
      </c>
    </row>
    <row r="245" spans="1:7" x14ac:dyDescent="0.3">
      <c r="A245" s="248" t="s">
        <v>35</v>
      </c>
      <c r="B245" s="249"/>
      <c r="C245" s="250"/>
      <c r="D245" s="251">
        <f>D244/(COUNT(B226:C243)*2)</f>
        <v>0.5625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484</v>
      </c>
      <c r="B258" s="109" t="s">
        <v>32</v>
      </c>
      <c r="C258" s="110"/>
      <c r="D258" s="119"/>
      <c r="E258" s="85"/>
      <c r="F258" s="158"/>
      <c r="G258" s="106"/>
    </row>
    <row r="259" spans="1:7" ht="21" customHeight="1" x14ac:dyDescent="0.3">
      <c r="A259" s="173" t="s">
        <v>485</v>
      </c>
      <c r="B259" s="109">
        <v>2</v>
      </c>
      <c r="C259" s="110"/>
      <c r="E259" s="85"/>
      <c r="F259" s="158"/>
      <c r="G259" s="106"/>
    </row>
    <row r="260" spans="1:7" ht="49.5" x14ac:dyDescent="0.3">
      <c r="A260" s="173" t="s">
        <v>391</v>
      </c>
      <c r="B260" s="109">
        <v>1</v>
      </c>
      <c r="C260" s="110"/>
      <c r="D260" s="119" t="s">
        <v>463</v>
      </c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21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0.95454545454545459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58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0.78378378378378377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43383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484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485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43383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33" customHeight="1" x14ac:dyDescent="0.3">
      <c r="A328" s="5" t="s">
        <v>37</v>
      </c>
      <c r="B328" s="109">
        <v>1</v>
      </c>
      <c r="C328" s="109"/>
      <c r="D328" s="74" t="s">
        <v>491</v>
      </c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485</v>
      </c>
      <c r="B351" s="109">
        <v>2</v>
      </c>
      <c r="C351" s="122"/>
      <c r="D351" s="177"/>
      <c r="E351" s="85"/>
      <c r="F351" s="158"/>
      <c r="G351" s="106"/>
    </row>
    <row r="352" spans="1:7" s="91" customFormat="1" ht="33" x14ac:dyDescent="0.3">
      <c r="A352" s="173" t="s">
        <v>391</v>
      </c>
      <c r="B352" s="109">
        <v>0</v>
      </c>
      <c r="C352" s="110"/>
      <c r="D352" s="95" t="s">
        <v>465</v>
      </c>
      <c r="E352" s="85" t="s">
        <v>492</v>
      </c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0.5</v>
      </c>
      <c r="E353" s="227">
        <f>COUNTIF('A1 Exploitation'!F325:F352,"ok")</f>
        <v>1</v>
      </c>
      <c r="F353" s="228">
        <f>COUNTA('A1 Exploitation'!F325:F352)</f>
        <v>2</v>
      </c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43383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1</v>
      </c>
      <c r="C366" s="109"/>
      <c r="D366" s="11" t="s">
        <v>466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467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487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485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0.33333333333333331</v>
      </c>
      <c r="E386" s="227">
        <f>COUNTIF('A1 Exploitation'!F365:F385,"ok")</f>
        <v>1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43383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49.5" x14ac:dyDescent="0.3">
      <c r="A404" s="6" t="s">
        <v>242</v>
      </c>
      <c r="B404" s="109">
        <v>0</v>
      </c>
      <c r="C404" s="109"/>
      <c r="D404" s="74" t="s">
        <v>468</v>
      </c>
      <c r="E404" s="74" t="s">
        <v>469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488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1</v>
      </c>
      <c r="C413" s="109"/>
      <c r="D413" s="127" t="s">
        <v>470</v>
      </c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3" x14ac:dyDescent="0.3">
      <c r="A430" s="7" t="s">
        <v>267</v>
      </c>
      <c r="B430" s="109">
        <v>1</v>
      </c>
      <c r="C430" s="109"/>
      <c r="D430" s="108" t="s">
        <v>471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485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472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0.75</v>
      </c>
      <c r="E439" s="227">
        <f>COUNTIF('A1 Exploitation'!F398:F438,"ok")</f>
        <v>3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0.87931034482758619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43383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484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485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43383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473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1</v>
      </c>
      <c r="C497" s="109"/>
      <c r="D497" s="74" t="s">
        <v>493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5</v>
      </c>
    </row>
    <row r="500" spans="1:7" x14ac:dyDescent="0.3">
      <c r="A500" s="248" t="s">
        <v>35</v>
      </c>
      <c r="B500" s="249"/>
      <c r="C500" s="250"/>
      <c r="D500" s="251">
        <f>D499/(COUNT(B496:C498)*2)</f>
        <v>0.83333333333333337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43383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1</v>
      </c>
      <c r="C509" s="109"/>
      <c r="D509" s="74" t="s">
        <v>494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>
        <f>IFERROR(E512/F512,"N.A")</f>
        <v>0</v>
      </c>
      <c r="E512" s="229">
        <f>COUNTIF('A1 Exploitation'!F509:F511,"ok")</f>
        <v>0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5</v>
      </c>
    </row>
    <row r="514" spans="1:7" x14ac:dyDescent="0.3">
      <c r="A514" s="248" t="s">
        <v>35</v>
      </c>
      <c r="B514" s="249"/>
      <c r="C514" s="250"/>
      <c r="D514" s="251">
        <f>D513/(COUNT(B509:C512)*2)</f>
        <v>0.83333333333333337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43383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0</v>
      </c>
      <c r="C522" s="109"/>
      <c r="D522" s="74" t="s">
        <v>495</v>
      </c>
      <c r="E522" s="74" t="s">
        <v>474</v>
      </c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60" customHeight="1" x14ac:dyDescent="0.3">
      <c r="A531" s="178" t="s">
        <v>394</v>
      </c>
      <c r="B531" s="109">
        <v>0</v>
      </c>
      <c r="C531" s="179"/>
      <c r="D531" s="182" t="s">
        <v>496</v>
      </c>
      <c r="E531" s="95" t="s">
        <v>497</v>
      </c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0.77777777777777779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43383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0.69791666666666663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286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0.8125</v>
      </c>
    </row>
  </sheetData>
  <sheetProtection algorithmName="SHA-512" hashValue="cvnmp4EPHiZMtkuP5HiarfNzuB6bLkZzmk5BUr3R+LhbGrpB5f7uaWsGoAzjHH9V1oyARF9q0IIEBxMHEaw6cA==" saltValue="NepUDiwoksg/E8Fs1Vyyl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65:B171 B176:B194 B143:B147 B212:B221 B226:B243 B248:B255 B196:B199 B149:B153 B273:B284 B257:B260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200 B261 B512 B353 B386 B439 B498"/>
  </dataValidations>
  <pageMargins left="0.7" right="0.7" top="0.75" bottom="0.75" header="0.3" footer="0.3"/>
  <pageSetup paperSize="9" scale="38" orientation="portrait" r:id="rId1"/>
  <rowBreaks count="6" manualBreakCount="6">
    <brk id="85" max="6" man="1"/>
    <brk id="174" max="6" man="1"/>
    <brk id="246" max="6" man="1"/>
    <brk id="267" max="6" man="1"/>
    <brk id="359" max="6" man="1"/>
    <brk id="45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98" zoomScaleNormal="90" zoomScaleSheetLayoutView="98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JEDAIDA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M Souheil DRAOUI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magasin M Mohamed Karim Akkari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43383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0.80434782608695654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499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475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8</v>
      </c>
    </row>
    <row r="23" spans="1:7" x14ac:dyDescent="0.3">
      <c r="A23" s="348" t="s">
        <v>295</v>
      </c>
      <c r="B23" s="349"/>
      <c r="C23" s="350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476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12</v>
      </c>
    </row>
    <row r="53" spans="1:7" x14ac:dyDescent="0.3">
      <c r="A53" s="348" t="s">
        <v>295</v>
      </c>
      <c r="B53" s="349"/>
      <c r="C53" s="350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0.75" x14ac:dyDescent="0.3">
      <c r="A59" s="20" t="s">
        <v>92</v>
      </c>
      <c r="B59" s="73">
        <v>1</v>
      </c>
      <c r="C59" s="73"/>
      <c r="D59" s="77" t="s">
        <v>477</v>
      </c>
      <c r="E59" s="73"/>
      <c r="F59" s="73"/>
    </row>
    <row r="60" spans="1:7" ht="50.25" x14ac:dyDescent="0.35">
      <c r="A60" s="30" t="s">
        <v>221</v>
      </c>
      <c r="B60" s="73">
        <v>1</v>
      </c>
      <c r="C60" s="99" t="str">
        <f>IF(B60=0, -5, "0")</f>
        <v>0</v>
      </c>
      <c r="D60" s="74" t="s">
        <v>479</v>
      </c>
      <c r="E60" s="73"/>
      <c r="F60" s="73"/>
    </row>
    <row r="61" spans="1:7" ht="33.75" x14ac:dyDescent="0.35">
      <c r="A61" s="29" t="s">
        <v>297</v>
      </c>
      <c r="B61" s="73">
        <v>0</v>
      </c>
      <c r="C61" s="99">
        <f>IF(B61=0, -5, "0")</f>
        <v>-5</v>
      </c>
      <c r="D61" s="74" t="s">
        <v>478</v>
      </c>
      <c r="E61" s="74" t="s">
        <v>498</v>
      </c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3</v>
      </c>
    </row>
    <row r="64" spans="1:7" x14ac:dyDescent="0.3">
      <c r="A64" s="348" t="s">
        <v>295</v>
      </c>
      <c r="B64" s="349"/>
      <c r="C64" s="350"/>
      <c r="D64" s="288">
        <f>D63/(COUNT(B56:C62)*2)</f>
        <v>0.1875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16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1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2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>
        <v>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>
        <v>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>
        <v>1</v>
      </c>
      <c r="C130" s="99" t="str">
        <f>IF(B130=0, -5, "0")</f>
        <v>0</v>
      </c>
      <c r="D130" s="74" t="s">
        <v>480</v>
      </c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66.75" x14ac:dyDescent="0.35">
      <c r="A132" s="32" t="s">
        <v>317</v>
      </c>
      <c r="B132" s="90">
        <v>0</v>
      </c>
      <c r="C132" s="99">
        <f>IF(B132=0, -5, "0")</f>
        <v>-5</v>
      </c>
      <c r="D132" s="74" t="s">
        <v>461</v>
      </c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14</v>
      </c>
    </row>
    <row r="134" spans="1:7" x14ac:dyDescent="0.3">
      <c r="A134" s="348" t="s">
        <v>295</v>
      </c>
      <c r="B134" s="349"/>
      <c r="C134" s="350"/>
      <c r="D134" s="291">
        <f>D133/(COUNT(B122:C132)*2)</f>
        <v>0.58333333333333337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481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15</v>
      </c>
    </row>
    <row r="162" spans="1:7" x14ac:dyDescent="0.3">
      <c r="A162" s="348" t="s">
        <v>295</v>
      </c>
      <c r="B162" s="349"/>
      <c r="C162" s="350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8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8</v>
      </c>
    </row>
    <row r="178" spans="1:7" x14ac:dyDescent="0.3">
      <c r="A178" s="348" t="s">
        <v>295</v>
      </c>
      <c r="B178" s="349"/>
      <c r="C178" s="350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10</v>
      </c>
    </row>
    <row r="187" spans="1:7" x14ac:dyDescent="0.3">
      <c r="A187" s="348" t="s">
        <v>295</v>
      </c>
      <c r="B187" s="349"/>
      <c r="C187" s="350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482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3</v>
      </c>
    </row>
    <row r="195" spans="1:6" x14ac:dyDescent="0.3">
      <c r="A195" s="348" t="s">
        <v>295</v>
      </c>
      <c r="B195" s="349"/>
      <c r="C195" s="350"/>
      <c r="D195" s="288">
        <f>D194/(COUNT(B190:C193)*2)</f>
        <v>0.75</v>
      </c>
    </row>
    <row r="197" spans="1:6" ht="18" x14ac:dyDescent="0.35">
      <c r="A197" s="47" t="s">
        <v>489</v>
      </c>
      <c r="B197" s="46"/>
      <c r="C197" s="46"/>
      <c r="D197" s="239">
        <f>E197/F197</f>
        <v>0.9</v>
      </c>
      <c r="E197" s="313">
        <f>COUNTIF('A1 Technique'!F17:F193,"ok")</f>
        <v>9</v>
      </c>
      <c r="F197" s="313">
        <f>COUNTA('A1 Technique'!F17:F193)</f>
        <v>10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111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0.80434782608695654</v>
      </c>
    </row>
  </sheetData>
  <sheetProtection algorithmName="SHA-512" hashValue="uPq11jRsVjccFvbVTbAnQLawMVzpja5A6ZIwFz4Mk1CXTOdQQAb4UFI88eA+SBiirlStD0jvKTRNWSpJ/3Ewug==" saltValue="nBKTlOVa3VrzuIzwfCeEn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JEDAIDA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0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JEDAIDA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JEDAIDA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2018-10-14T14:20:05Z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