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H-Quali\Desktop\"/>
    </mc:Choice>
  </mc:AlternateContent>
  <bookViews>
    <workbookView xWindow="0" yWindow="0" windowWidth="20490" windowHeight="7755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D449" i="34" s="1"/>
  <c r="D450" i="34" s="1"/>
  <c r="B133" i="29" s="1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D387" i="34" s="1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D294" i="34" s="1"/>
  <c r="D295" i="34" s="1"/>
  <c r="C288" i="34"/>
  <c r="A283" i="34"/>
  <c r="C273" i="34"/>
  <c r="C269" i="34"/>
  <c r="D276" i="34" s="1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D146" i="34" s="1"/>
  <c r="C129" i="34"/>
  <c r="C127" i="34"/>
  <c r="C125" i="34"/>
  <c r="C121" i="34"/>
  <c r="D134" i="34" s="1"/>
  <c r="D135" i="34" s="1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D81" i="34" s="1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87" i="32" l="1"/>
  <c r="D388" i="32" s="1"/>
  <c r="D37" i="32"/>
  <c r="D146" i="32"/>
  <c r="D149" i="32" s="1"/>
  <c r="D150" i="32" s="1"/>
  <c r="B62" i="29" s="1"/>
  <c r="D276" i="32"/>
  <c r="D294" i="32"/>
  <c r="D295" i="32" s="1"/>
  <c r="D449" i="32"/>
  <c r="D450" i="32" s="1"/>
  <c r="B132" i="29" s="1"/>
  <c r="D62" i="33"/>
  <c r="D63" i="33" s="1"/>
  <c r="D83" i="33"/>
  <c r="D84" i="33" s="1"/>
  <c r="D101" i="33"/>
  <c r="D102" i="33" s="1"/>
  <c r="D117" i="33"/>
  <c r="D118" i="33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409" i="32"/>
  <c r="D410" i="32" s="1"/>
  <c r="B111" i="29" s="1"/>
  <c r="D54" i="34"/>
  <c r="D55" i="34" s="1"/>
  <c r="D186" i="34"/>
  <c r="D187" i="34" s="1"/>
  <c r="D229" i="34"/>
  <c r="D230" i="34" s="1"/>
  <c r="D242" i="34"/>
  <c r="D243" i="34" s="1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96" i="34"/>
  <c r="D97" i="34" s="1"/>
  <c r="B56" i="29" s="1"/>
  <c r="D82" i="34"/>
  <c r="D149" i="34"/>
  <c r="D150" i="34" s="1"/>
  <c r="B63" i="29" s="1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8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459" i="32"/>
  <c r="B139" i="29" s="1"/>
  <c r="D164" i="32"/>
  <c r="D189" i="32"/>
  <c r="D190" i="32" s="1"/>
  <c r="B69" i="29" s="1"/>
  <c r="D82" i="32"/>
  <c r="D243" i="32"/>
  <c r="D358" i="32"/>
  <c r="D147" i="32"/>
  <c r="D305" i="32"/>
  <c r="D407" i="32"/>
  <c r="B8" i="17"/>
  <c r="B10" i="31"/>
  <c r="C175" i="31"/>
  <c r="D178" i="31" s="1"/>
  <c r="D171" i="31"/>
  <c r="D170" i="3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D132" i="31" s="1"/>
  <c r="D133" i="31" s="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20" i="30"/>
  <c r="B117" i="29" s="1"/>
  <c r="D419" i="30"/>
  <c r="D407" i="30"/>
  <c r="D406" i="30"/>
  <c r="D400" i="30"/>
  <c r="C397" i="30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37" i="30" s="1"/>
  <c r="D23" i="30"/>
  <c r="D24" i="30" s="1"/>
  <c r="A17" i="30"/>
  <c r="A8" i="30"/>
  <c r="A7" i="31" s="1"/>
  <c r="A7" i="17"/>
  <c r="D146" i="30" l="1"/>
  <c r="D147" i="30" s="1"/>
  <c r="D206" i="30"/>
  <c r="D207" i="30" s="1"/>
  <c r="D242" i="30"/>
  <c r="D243" i="30" s="1"/>
  <c r="D276" i="30"/>
  <c r="D62" i="31"/>
  <c r="D63" i="31" s="1"/>
  <c r="D360" i="32"/>
  <c r="D361" i="32" s="1"/>
  <c r="B97" i="29" s="1"/>
  <c r="D245" i="32"/>
  <c r="D246" i="32" s="1"/>
  <c r="B76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B147" i="29"/>
  <c r="D462" i="34"/>
  <c r="D463" i="34" s="1"/>
  <c r="B27" i="29" s="1"/>
  <c r="D462" i="32"/>
  <c r="D463" i="32" s="1"/>
  <c r="D179" i="31"/>
  <c r="D245" i="30"/>
  <c r="D246" i="30" s="1"/>
  <c r="B75" i="29" s="1"/>
  <c r="D360" i="30"/>
  <c r="D361" i="30" s="1"/>
  <c r="B96" i="29" s="1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9" i="30"/>
  <c r="D150" i="30" s="1"/>
  <c r="B61" i="29" s="1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D390" i="16" l="1"/>
  <c r="D391" i="16" s="1"/>
  <c r="B102" i="29" s="1"/>
  <c r="B12" i="30"/>
  <c r="B33" i="29"/>
  <c r="B25" i="29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<sst xmlns="http://schemas.openxmlformats.org/spreadsheetml/2006/main" count="2931" uniqueCount="415">
  <si>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</si>
  <si>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</si>
  <si>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</si>
  <si>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</si>
  <si>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</si>
  <si>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</si>
  <si>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</si>
  <si>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</si>
  <si>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</si>
  <si>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</si>
  <si>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</si>
  <si>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</si>
  <si>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</si>
  <si>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</si>
  <si>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</si>
  <si>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</si>
  <si>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</si>
  <si>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</si>
  <si>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</si>
  <si>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</si>
  <si>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</si>
  <si>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</si>
  <si>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</si>
  <si>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</si>
  <si>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</si>
  <si>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</si>
  <si>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</si>
  <si>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</si>
  <si>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</si>
  <si>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</si>
  <si>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</si>
  <si>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</si>
  <si>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</si>
  <si>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</si>
  <si>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</si>
  <si>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</si>
  <si>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</si>
  <si>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</si>
  <si>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</si>
  <si>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</si>
  <si>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</si>
  <si>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</si>
  <si>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</si>
  <si>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</si>
  <si>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</si>
  <si>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</si>
  <si>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</si>
  <si>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</si>
  <si>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</si>
  <si>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</si>
  <si>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</si>
  <si>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</si>
  <si>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</si>
  <si>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</si>
  <si>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</si>
  <si>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</si>
  <si>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</si>
  <si>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</si>
  <si>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</si>
  <si>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</si>
  <si>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</si>
  <si>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</si>
  <si>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</si>
  <si>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</si>
  <si>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</si>
  <si>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</si>
  <si>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</si>
  <si>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</si>
  <si>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</si>
  <si>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</si>
  <si>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</si>
  <si>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</si>
  <si>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</si>
  <si>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</si>
  <si>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</si>
  <si>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</si>
  <si>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</si>
  <si>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</si>
  <si>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</si>
  <si>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</si>
  <si>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</si>
  <si>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</si>
  <si>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</si>
  <si>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</si>
  <si>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</si>
  <si>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</si>
  <si>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</si>
  <si>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</si>
  <si>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</si>
  <si>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</si>
  <si>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</si>
  <si>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</si>
  <si>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</si>
  <si>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</si>
  <si>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</si>
  <si>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</si>
  <si>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</si>
  <si>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</si>
  <si>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</si>
  <si>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</si>
  <si>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</si>
  <si>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</si>
  <si>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</si>
  <si>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</si>
  <si>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</si>
  <si>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</si>
  <si>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</si>
  <si>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</si>
  <si>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</si>
  <si>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</si>
  <si>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</si>
  <si>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</si>
  <si>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</si>
  <si>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</si>
  <si>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</si>
  <si>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</si>
  <si>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</si>
  <si>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</si>
  <si>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</si>
  <si>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</si>
  <si>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</si>
  <si>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</si>
  <si>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</si>
  <si>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</si>
  <si>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</si>
  <si>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</si>
  <si>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</si>
  <si>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</si>
  <si>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</si>
  <si>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</si>
  <si>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</si>
  <si>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</si>
  <si>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</si>
  <si>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</si>
  <si>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</si>
  <si>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</si>
  <si>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</si>
  <si>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</si>
  <si>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</si>
  <si>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</si>
  <si>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</si>
  <si>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</si>
  <si>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</si>
  <si>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</si>
  <si>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</si>
  <si>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</si>
  <si>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</si>
  <si>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</si>
  <si>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</si>
  <si>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</si>
  <si>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</si>
  <si>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</si>
  <si>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</si>
  <si>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</si>
  <si>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</si>
  <si>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</si>
  <si>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</si>
  <si>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</si>
  <si>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</si>
  <si>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</si>
  <si>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</si>
  <si>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</si>
  <si>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</si>
  <si>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</si>
  <si>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</si>
  <si>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</si>
  <si>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</si>
  <si>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</si>
  <si>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</si>
  <si>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</si>
  <si>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</si>
  <si>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</si>
  <si>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</si>
  <si>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</si>
  <si>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</si>
  <si>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</si>
  <si>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</si>
  <si>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</si>
  <si>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</si>
  <si>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</si>
  <si>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</si>
  <si>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</si>
  <si>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</si>
  <si>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</si>
  <si>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</si>
  <si>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</si>
  <si>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</si>
  <si>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</si>
  <si>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</si>
  <si>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</si>
  <si>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</si>
  <si>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</si>
  <si>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</si>
  <si>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</si>
  <si>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</si>
  <si>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</si>
  <si>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</si>
  <si>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</si>
  <si>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</si>
  <si>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</si>
  <si>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</si>
  <si>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</si>
  <si>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</si>
  <si>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</si>
  <si>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</si>
  <si>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</si>
  <si>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</si>
  <si>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</si>
  <si>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</si>
  <si>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</si>
  <si>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</si>
  <si>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</si>
  <si>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</si>
  <si>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</si>
  <si>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</si>
  <si>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</si>
  <si>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</si>
  <si>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</si>
  <si>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</si>
  <si>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</si>
  <si>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</si>
  <si>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</si>
  <si>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</si>
  <si>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</si>
  <si>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</si>
  <si>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</si>
  <si>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</si>
  <si>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</si>
  <si>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</si>
  <si>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</si>
  <si>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</si>
  <si>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</si>
  <si>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</si>
  <si>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</si>
  <si>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</si>
  <si>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</si>
  <si>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</si>
  <si>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</si>
  <si>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</si>
  <si>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</si>
  <si>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</si>
  <si>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</si>
  <si>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</si>
  <si>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</si>
  <si>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</si>
  <si>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</si>
  <si>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</si>
  <si>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</si>
  <si>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</si>
  <si>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</si>
  <si>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</si>
  <si>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</si>
  <si>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</si>
  <si>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</si>
  <si>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</si>
  <si>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</si>
  <si>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</si>
  <si>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</si>
  <si>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</si>
  <si>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</si>
  <si>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</si>
  <si>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</si>
  <si>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</si>
  <si>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</si>
  <si>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</si>
  <si>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</si>
  <si>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</si>
  <si>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</si>
  <si>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</si>
  <si>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</si>
  <si>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</si>
  <si>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</si>
  <si>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</si>
  <si>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</si>
  <si>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</si>
  <si>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</si>
  <si>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</si>
  <si>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</si>
  <si>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</si>
  <si>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</si>
  <si>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</si>
  <si>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</si>
  <si>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</si>
  <si>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</si>
  <si>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</si>
  <si>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</si>
  <si>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</si>
  <si>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</si>
  <si>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</si>
  <si>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</si>
  <si>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</si>
  <si>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</si>
  <si>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</si>
  <si>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</si>
  <si>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</si>
  <si>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</si>
  <si>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</si>
  <si>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</si>
  <si>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</si>
  <si>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</si>
  <si>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</si>
  <si>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</si>
  <si>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</si>
  <si>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</si>
  <si>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</si>
  <si>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</si>
  <si>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</si>
  <si>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</si>
  <si>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</si>
  <si>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</si>
  <si>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</si>
  <si>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</si>
  <si>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</si>
  <si>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</si>
  <si>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</si>
  <si>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</si>
  <si>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</si>
  <si>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</si>
  <si>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</si>
  <si>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</si>
  <si>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</si>
  <si>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</si>
  <si>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</si>
  <si>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</si>
  <si>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</si>
  <si>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</si>
  <si>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</si>
  <si>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</si>
  <si>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</si>
  <si>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</si>
  <si>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</si>
  <si>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</si>
  <si>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</si>
  <si>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</si>
  <si>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</si>
  <si>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</si>
  <si>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</si>
  <si>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</si>
  <si>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</si>
  <si>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</si>
  <si>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</si>
  <si>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</si>
  <si>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</si>
  <si>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</si>
  <si>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</si>
  <si>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</si>
  <si>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</si>
  <si>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</si>
  <si>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</si>
  <si>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</si>
  <si>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</si>
  <si>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</si>
  <si>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</si>
  <si>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</si>
  <si>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</si>
  <si>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</si>
  <si>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</si>
  <si>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</si>
  <si>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</si>
  <si>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</si>
  <si>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</si>
  <si>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</si>
  <si>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</si>
  <si>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</si>
  <si>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</si>
  <si>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</si>
  <si>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</si>
  <si>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</si>
  <si>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</si>
  <si>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</si>
  <si>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</si>
  <si>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</si>
  <si>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</si>
  <si>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</si>
  <si>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</si>
  <si>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</si>
  <si>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</si>
  <si>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</si>
  <si>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</si>
  <si>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</si>
  <si>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Voir ligne 27</t>
  </si>
  <si>
    <t>Absence d'un local poubelle</t>
  </si>
  <si>
    <t>Présence de gouttelettes d'eau au niveau du linéaire des yaourts</t>
  </si>
  <si>
    <t>Réparer le meuble</t>
  </si>
  <si>
    <t>Jedaida</t>
  </si>
  <si>
    <t>Directeur du magasin Mohamed Karim AKKARI</t>
  </si>
  <si>
    <t>Température du meuble 4ème gamme
Mesurée : 1,2°C
Affichée : 2,3°C</t>
  </si>
  <si>
    <t>Température du meuble des produits surgelés 
mesurée -18°C 
affichée -23C</t>
  </si>
  <si>
    <t>Température à cœur du yaourt +5,8°C, correct</t>
  </si>
  <si>
    <t>Absence de la température à cœur et le relevé mensuel de l'enregistrement des températures du mois de mai 2017. surveiller et enregsitrer les informations</t>
  </si>
  <si>
    <t>Le plan de dératisation n'était pas disponible le jour de l'audit</t>
  </si>
  <si>
    <t>Présence de pastèque moisi au niveau du meuble 4ème gamme</t>
  </si>
  <si>
    <t>Vérifier la fraicheur des produits exposés</t>
  </si>
  <si>
    <t>Le principe de FEFO n'a pas été respecté au niveau des barquettes de "l'escalope en tranche"</t>
  </si>
  <si>
    <t xml:space="preserve">Ranger les produits en respectant le principe de FEFO </t>
  </si>
  <si>
    <t>Le linéaire des glaces manquait de propreté</t>
  </si>
  <si>
    <t>Présence de givre au niveau du linéaire des produits surgelés</t>
  </si>
  <si>
    <t>Le meuble des yaourts manquait de propreté</t>
  </si>
  <si>
    <t>Vue l'étroitesse de la reserve, le nettoyage de la reserve n'est optimal, la propreté de cet endroit n'est pas satisfaisante</t>
  </si>
  <si>
    <t xml:space="preserve">Présence de traces de rouilles à plusieurs niveaux sur les étagères du rayon PGC </t>
  </si>
  <si>
    <t>Le microonde n'était pas propre le jour de l'audit</t>
  </si>
  <si>
    <t>Balance et entourage non propres</t>
  </si>
  <si>
    <t xml:space="preserve">Le rangement du quai de réception n'était pas satisfaisant </t>
  </si>
  <si>
    <t>La porte d'entrée n'est pas étanche</t>
  </si>
  <si>
    <t>1/ Système d'éclairage défaillant. Absence d'un tube néon au niveau du linéaire des yaourts
2/ Le luminaire de la chambre froide PLS est décroché</t>
  </si>
  <si>
    <t>Absence d'armoire de stockage des produits casses/retour</t>
  </si>
  <si>
    <t>Présence de poussières sur les produits de conserves</t>
  </si>
  <si>
    <t>Fruits et légumes : le positionnement de l'appareil DEIV n'est pas approprié. Placer l’appareil en position d’interception entre les zones à protéger et les points de pénétration des insectes</t>
  </si>
  <si>
    <t>L'horaire de sortie des poubelles n'était pas affiché</t>
  </si>
  <si>
    <t xml:space="preserve">Le direction du magasin est informé avant chaque formation </t>
  </si>
  <si>
    <t>Absence d'affiches au niveau des sanitaires (lavage des mains)</t>
  </si>
  <si>
    <t>Afficher les instructions d'hygiène</t>
  </si>
  <si>
    <t xml:space="preserve">Le distributeur de savon dans les sanitaires des femmes est hors service. </t>
  </si>
  <si>
    <t>Un distributeur à usage domestique a été mis en place en attendant les réapration du distributeur de Carrefour.</t>
  </si>
  <si>
    <t>Stockage et manipulation du sure à côté de la porte d'entrée de la reserve vers le magasin, la contamination aéroportée est accrue à ce niveau. Changer l'emplacement des palettes de sucre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</si>
</sst>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720280"/>
        <c:axId val="194724592"/>
      </c:barChart>
      <c:catAx>
        <c:axId val="194720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724592"/>
        <c:crosses val="autoZero"/>
        <c:auto val="1"/>
        <c:lblAlgn val="ctr"/>
        <c:lblOffset val="100"/>
        <c:noMultiLvlLbl val="0"/>
      </c:catAx>
      <c:valAx>
        <c:axId val="19472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720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6184"/>
        <c:axId val="293728144"/>
      </c:barChart>
      <c:catAx>
        <c:axId val="293726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8144"/>
        <c:crosses val="autoZero"/>
        <c:auto val="1"/>
        <c:lblAlgn val="ctr"/>
        <c:lblOffset val="100"/>
        <c:noMultiLvlLbl val="0"/>
      </c:catAx>
      <c:valAx>
        <c:axId val="29372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6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3440"/>
        <c:axId val="293719912"/>
      </c:barChart>
      <c:catAx>
        <c:axId val="29372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19912"/>
        <c:crosses val="autoZero"/>
        <c:auto val="1"/>
        <c:lblAlgn val="ctr"/>
        <c:lblOffset val="100"/>
        <c:noMultiLvlLbl val="0"/>
      </c:catAx>
      <c:valAx>
        <c:axId val="293719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7360"/>
        <c:axId val="293729320"/>
      </c:barChart>
      <c:catAx>
        <c:axId val="29372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9320"/>
        <c:crosses val="autoZero"/>
        <c:auto val="1"/>
        <c:lblAlgn val="ctr"/>
        <c:lblOffset val="100"/>
        <c:noMultiLvlLbl val="0"/>
      </c:catAx>
      <c:valAx>
        <c:axId val="293729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4224"/>
        <c:axId val="293724616"/>
      </c:barChart>
      <c:catAx>
        <c:axId val="29372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4616"/>
        <c:crosses val="autoZero"/>
        <c:auto val="1"/>
        <c:lblAlgn val="ctr"/>
        <c:lblOffset val="100"/>
        <c:noMultiLvlLbl val="0"/>
      </c:catAx>
      <c:valAx>
        <c:axId val="293724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8536"/>
        <c:axId val="293725008"/>
      </c:barChart>
      <c:catAx>
        <c:axId val="293728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5008"/>
        <c:crosses val="autoZero"/>
        <c:auto val="1"/>
        <c:lblAlgn val="ctr"/>
        <c:lblOffset val="100"/>
        <c:noMultiLvlLbl val="0"/>
      </c:catAx>
      <c:valAx>
        <c:axId val="29372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8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0.89534883720930236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35592"/>
        <c:axId val="293731672"/>
      </c:barChart>
      <c:catAx>
        <c:axId val="293735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31672"/>
        <c:crosses val="autoZero"/>
        <c:auto val="1"/>
        <c:lblAlgn val="ctr"/>
        <c:lblOffset val="100"/>
        <c:noMultiLvlLbl val="0"/>
      </c:catAx>
      <c:valAx>
        <c:axId val="293731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35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0.86979166666666663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39904"/>
        <c:axId val="293740688"/>
      </c:barChart>
      <c:catAx>
        <c:axId val="29373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40688"/>
        <c:crosses val="autoZero"/>
        <c:auto val="1"/>
        <c:lblAlgn val="ctr"/>
        <c:lblOffset val="100"/>
        <c:noMultiLvlLbl val="0"/>
      </c:catAx>
      <c:valAx>
        <c:axId val="29374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39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0.88257025193798455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93737944"/>
        <c:axId val="293732848"/>
        <c:extLst xmlns:c16r2="http://schemas.microsoft.com/office/drawing/2015/06/chart"/>
      </c:barChart>
      <c:catAx>
        <c:axId val="293737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32848"/>
        <c:crosses val="autoZero"/>
        <c:auto val="1"/>
        <c:lblAlgn val="ctr"/>
        <c:lblOffset val="100"/>
        <c:noMultiLvlLbl val="0"/>
      </c:catAx>
      <c:valAx>
        <c:axId val="293732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37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93734024"/>
        <c:axId val="293734416"/>
        <c:extLst xmlns:c16r2="http://schemas.microsoft.com/office/drawing/2015/06/chart"/>
      </c:barChart>
      <c:catAx>
        <c:axId val="293734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34416"/>
        <c:crosses val="autoZero"/>
        <c:auto val="1"/>
        <c:lblAlgn val="ctr"/>
        <c:lblOffset val="100"/>
        <c:noMultiLvlLbl val="0"/>
      </c:catAx>
      <c:valAx>
        <c:axId val="293734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34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726160"/>
        <c:axId val="194726552"/>
      </c:barChart>
      <c:catAx>
        <c:axId val="19472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726552"/>
        <c:crosses val="autoZero"/>
        <c:auto val="1"/>
        <c:lblAlgn val="ctr"/>
        <c:lblOffset val="100"/>
        <c:noMultiLvlLbl val="0"/>
      </c:catAx>
      <c:valAx>
        <c:axId val="194726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72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4726944"/>
        <c:axId val="194727336"/>
      </c:barChart>
      <c:catAx>
        <c:axId val="19472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4727336"/>
        <c:crosses val="autoZero"/>
        <c:auto val="1"/>
        <c:lblAlgn val="ctr"/>
        <c:lblOffset val="100"/>
        <c:noMultiLvlLbl val="0"/>
      </c:catAx>
      <c:valAx>
        <c:axId val="194727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472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1872"/>
        <c:axId val="293720696"/>
      </c:barChart>
      <c:catAx>
        <c:axId val="29372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0696"/>
        <c:crosses val="autoZero"/>
        <c:auto val="1"/>
        <c:lblAlgn val="ctr"/>
        <c:lblOffset val="100"/>
        <c:noMultiLvlLbl val="0"/>
      </c:catAx>
      <c:valAx>
        <c:axId val="293720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17952"/>
        <c:axId val="293718344"/>
      </c:barChart>
      <c:catAx>
        <c:axId val="29371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18344"/>
        <c:crosses val="autoZero"/>
        <c:auto val="1"/>
        <c:lblAlgn val="ctr"/>
        <c:lblOffset val="100"/>
        <c:noMultiLvlLbl val="0"/>
      </c:catAx>
      <c:valAx>
        <c:axId val="293718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1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18736"/>
        <c:axId val="293721088"/>
      </c:barChart>
      <c:catAx>
        <c:axId val="2937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1088"/>
        <c:crosses val="autoZero"/>
        <c:auto val="1"/>
        <c:lblAlgn val="ctr"/>
        <c:lblOffset val="100"/>
        <c:noMultiLvlLbl val="0"/>
      </c:catAx>
      <c:valAx>
        <c:axId val="29372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1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7752"/>
        <c:axId val="293725400"/>
      </c:barChart>
      <c:catAx>
        <c:axId val="293727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5400"/>
        <c:crosses val="autoZero"/>
        <c:auto val="1"/>
        <c:lblAlgn val="ctr"/>
        <c:lblOffset val="100"/>
        <c:noMultiLvlLbl val="0"/>
      </c:catAx>
      <c:valAx>
        <c:axId val="293725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7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0.91935483870967738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6576"/>
        <c:axId val="293721480"/>
      </c:barChart>
      <c:catAx>
        <c:axId val="29372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1480"/>
        <c:crosses val="autoZero"/>
        <c:auto val="1"/>
        <c:lblAlgn val="ctr"/>
        <c:lblOffset val="100"/>
        <c:noMultiLvlLbl val="0"/>
      </c:catAx>
      <c:valAx>
        <c:axId val="293721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3728928"/>
        <c:axId val="293722656"/>
      </c:barChart>
      <c:catAx>
        <c:axId val="29372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3722656"/>
        <c:crosses val="autoZero"/>
        <c:auto val="1"/>
        <c:lblAlgn val="ctr"/>
        <c:lblOffset val="100"/>
        <c:noMultiLvlLbl val="0"/>
      </c:catAx>
      <c:valAx>
        <c:axId val="293722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372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45" zoomScale="90" zoomScaleNormal="100" zoomScaleSheetLayoutView="90" workbookViewId="0">
      <selection activeCell="D57" sqref="D57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49" t="s">
        <v>378</v>
      </c>
      <c r="B18" s="249"/>
      <c r="C18" s="249"/>
      <c r="D18" s="250" t="s">
        <v>384</v>
      </c>
      <c r="E18" s="250"/>
      <c r="F18" s="250"/>
      <c r="G18" s="250"/>
      <c r="H18" s="250"/>
      <c r="I18" s="250"/>
      <c r="J18" s="250"/>
      <c r="K18" s="250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1" t="s">
        <v>350</v>
      </c>
      <c r="B21" s="251"/>
      <c r="C21" s="251"/>
      <c r="D21" s="251"/>
      <c r="E21" s="251"/>
      <c r="F21" s="251"/>
      <c r="G21" s="251"/>
      <c r="H21" s="251"/>
      <c r="I21" s="251"/>
      <c r="J21" s="251"/>
      <c r="K21" s="251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52" t="s">
        <v>352</v>
      </c>
      <c r="C23" s="252"/>
      <c r="D23" s="147"/>
      <c r="E23" s="147"/>
      <c r="F23" s="147"/>
      <c r="G23" s="147"/>
      <c r="H23" s="147"/>
      <c r="I23" s="147"/>
      <c r="J23" s="146" t="str">
        <f>D18</f>
        <v>Jedaida</v>
      </c>
    </row>
    <row r="24" spans="1:11" ht="33" customHeight="1" x14ac:dyDescent="0.25">
      <c r="A24" s="188" t="s">
        <v>353</v>
      </c>
      <c r="B24" s="253">
        <f>AVERAGE('A1 Exploitation'!D463,'A1 Technique'!D183)</f>
        <v>0.88257025193798455</v>
      </c>
      <c r="C24" s="253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53">
        <f>AVERAGE('A2 Exploitation'!D463,'A2 Technique'!D183)</f>
        <v>0</v>
      </c>
      <c r="C25" s="253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53">
        <f>AVERAGE('A3 Exploitation'!D463,'A3 Technique'!D183)</f>
        <v>0</v>
      </c>
      <c r="C26" s="253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53">
        <f>AVERAGE('A4 Exploitation'!D463,'A4 Technique'!D183)</f>
        <v>0</v>
      </c>
      <c r="C27" s="253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52" t="s">
        <v>357</v>
      </c>
      <c r="C31" s="252"/>
      <c r="D31" s="147"/>
      <c r="E31" s="147"/>
      <c r="F31" s="147"/>
      <c r="G31" s="147"/>
      <c r="H31" s="147"/>
      <c r="I31" s="147"/>
      <c r="J31" s="146" t="str">
        <f>D18</f>
        <v>Jedaida</v>
      </c>
    </row>
    <row r="32" spans="1:11" ht="33" customHeight="1" x14ac:dyDescent="0.25">
      <c r="A32" s="188" t="s">
        <v>353</v>
      </c>
      <c r="B32" s="253">
        <f>'A1 Exploitation'!D463</f>
        <v>0.86979166666666663</v>
      </c>
      <c r="C32" s="253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53">
        <f>'A2 Exploitation'!D463</f>
        <v>0</v>
      </c>
      <c r="C33" s="253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53">
        <f>'A3 Exploitation'!D463</f>
        <v>0</v>
      </c>
      <c r="C34" s="253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53">
        <f>'A4 Exploitation'!D463</f>
        <v>0</v>
      </c>
      <c r="C35" s="253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4" t="s">
        <v>358</v>
      </c>
      <c r="C38" s="254"/>
      <c r="D38" s="147"/>
      <c r="E38" s="147"/>
      <c r="F38" s="147"/>
      <c r="G38" s="147"/>
      <c r="H38" s="147"/>
      <c r="I38" s="147"/>
      <c r="J38" s="146" t="str">
        <f>D18</f>
        <v>Jedaida</v>
      </c>
    </row>
    <row r="39" spans="1:10" ht="33" customHeight="1" x14ac:dyDescent="0.25">
      <c r="A39" s="188" t="s">
        <v>353</v>
      </c>
      <c r="B39" s="253">
        <f>AVERAGE('A1 Exploitation'!D461, 'A1 Technique'!D181)</f>
        <v>0.5</v>
      </c>
      <c r="C39" s="253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53">
        <f>AVERAGE('A2 Exploitation'!D461, 'A2 Technique'!D181)</f>
        <v>0</v>
      </c>
      <c r="C40" s="253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53">
        <f>AVERAGE('A3 Exploitation'!D461, 'A3 Technique'!D181)</f>
        <v>0</v>
      </c>
      <c r="C41" s="253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53">
        <f>AVERAGE('A4 Exploitation'!D461, 'A4 Technique'!D181)</f>
        <v>0</v>
      </c>
      <c r="C42" s="253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52" t="s">
        <v>359</v>
      </c>
      <c r="C45" s="252"/>
      <c r="D45" s="147"/>
      <c r="E45" s="147"/>
      <c r="F45" s="147"/>
      <c r="G45" s="147"/>
      <c r="H45" s="147"/>
      <c r="I45" s="147"/>
      <c r="J45" s="146" t="str">
        <f>D18</f>
        <v>Jedaida</v>
      </c>
    </row>
    <row r="46" spans="1:10" ht="33" customHeight="1" x14ac:dyDescent="0.25">
      <c r="A46" s="188" t="s">
        <v>353</v>
      </c>
      <c r="B46" s="255">
        <f>'A1 Exploitation'!D41</f>
        <v>0.91666666666666663</v>
      </c>
      <c r="C46" s="255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5">
        <f>'A2 Exploitation'!D41</f>
        <v>0</v>
      </c>
      <c r="C47" s="255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5">
        <f>'A3 Exploitation'!D41</f>
        <v>0</v>
      </c>
      <c r="C48" s="255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5">
        <f>'A4 Exploitation'!D41</f>
        <v>0</v>
      </c>
      <c r="C49" s="255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52" t="s">
        <v>360</v>
      </c>
      <c r="C52" s="252"/>
      <c r="D52" s="147"/>
      <c r="E52" s="147"/>
      <c r="F52" s="147"/>
      <c r="G52" s="147"/>
      <c r="H52" s="147"/>
      <c r="I52" s="147"/>
      <c r="J52" s="146" t="str">
        <f>D18</f>
        <v>Jedaida</v>
      </c>
    </row>
    <row r="53" spans="1:10" ht="33" customHeight="1" x14ac:dyDescent="0.25">
      <c r="A53" s="188" t="s">
        <v>353</v>
      </c>
      <c r="B53" s="253" t="e">
        <f>'A1 Exploitation'!D97</f>
        <v>#DIV/0!</v>
      </c>
      <c r="C53" s="253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53">
        <f>'A2 Exploitation'!D97</f>
        <v>0</v>
      </c>
      <c r="C54" s="253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53">
        <f>'A3 Exploitation'!D97</f>
        <v>0</v>
      </c>
      <c r="C55" s="253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53">
        <f>'A4 Exploitation'!D97</f>
        <v>0</v>
      </c>
      <c r="C56" s="253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52" t="s">
        <v>361</v>
      </c>
      <c r="C59" s="252"/>
      <c r="D59" s="147"/>
      <c r="E59" s="147"/>
      <c r="F59" s="147"/>
      <c r="G59" s="147"/>
      <c r="H59" s="147"/>
      <c r="I59" s="147"/>
      <c r="J59" s="146" t="str">
        <f>D18</f>
        <v>Jedaida</v>
      </c>
    </row>
    <row r="60" spans="1:10" ht="33" customHeight="1" x14ac:dyDescent="0.25">
      <c r="A60" s="188" t="s">
        <v>353</v>
      </c>
      <c r="B60" s="253" t="e">
        <f>'A1 Exploitation'!D150</f>
        <v>#DIV/0!</v>
      </c>
      <c r="C60" s="253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53">
        <f>'A2 Exploitation'!D150</f>
        <v>0</v>
      </c>
      <c r="C61" s="253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53">
        <f>'A3 Exploitation'!D150</f>
        <v>0</v>
      </c>
      <c r="C62" s="253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53">
        <f>'A4 Exploitation'!D150</f>
        <v>0</v>
      </c>
      <c r="C63" s="253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52" t="s">
        <v>362</v>
      </c>
      <c r="C66" s="252"/>
      <c r="D66" s="147"/>
      <c r="E66" s="147"/>
      <c r="F66" s="147"/>
      <c r="G66" s="147"/>
      <c r="H66" s="147"/>
      <c r="I66" s="147"/>
      <c r="J66" s="146" t="str">
        <f>D18</f>
        <v>Jedaida</v>
      </c>
    </row>
    <row r="67" spans="1:10" ht="33" customHeight="1" x14ac:dyDescent="0.25">
      <c r="A67" s="188" t="s">
        <v>353</v>
      </c>
      <c r="B67" s="253" t="e">
        <f>'A1 Exploitation'!D190</f>
        <v>#DIV/0!</v>
      </c>
      <c r="C67" s="253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53">
        <f>'A2 Exploitation'!D190</f>
        <v>0</v>
      </c>
      <c r="C68" s="253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53">
        <f>'A3 Exploitation'!D190</f>
        <v>0</v>
      </c>
      <c r="C69" s="253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53">
        <f>'A4 Exploitation'!D190</f>
        <v>0</v>
      </c>
      <c r="C70" s="253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52" t="s">
        <v>363</v>
      </c>
      <c r="C73" s="252"/>
      <c r="D73" s="147"/>
      <c r="E73" s="147"/>
      <c r="F73" s="147"/>
      <c r="G73" s="147"/>
      <c r="H73" s="147"/>
      <c r="I73" s="147"/>
      <c r="J73" s="146" t="str">
        <f>D18</f>
        <v>Jedaida</v>
      </c>
    </row>
    <row r="74" spans="1:10" ht="33" customHeight="1" x14ac:dyDescent="0.25">
      <c r="A74" s="188" t="s">
        <v>353</v>
      </c>
      <c r="B74" s="253" t="e">
        <f>'A1 Exploitation'!D246</f>
        <v>#DIV/0!</v>
      </c>
      <c r="C74" s="253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53">
        <f>'A2 Exploitation'!D246</f>
        <v>0</v>
      </c>
      <c r="C75" s="253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53">
        <f>'A3 Exploitation'!D246</f>
        <v>0</v>
      </c>
      <c r="C76" s="253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53">
        <f>'A4 Exploitation'!D246</f>
        <v>0</v>
      </c>
      <c r="C77" s="253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52" t="s">
        <v>364</v>
      </c>
      <c r="C80" s="252"/>
      <c r="D80" s="147"/>
      <c r="E80" s="147"/>
      <c r="F80" s="147"/>
      <c r="G80" s="147"/>
      <c r="H80" s="147"/>
      <c r="I80" s="147"/>
      <c r="J80" s="146" t="str">
        <f>D18</f>
        <v>Jedaida</v>
      </c>
    </row>
    <row r="81" spans="1:10" ht="33" customHeight="1" x14ac:dyDescent="0.25">
      <c r="A81" s="188" t="s">
        <v>353</v>
      </c>
      <c r="B81" s="253">
        <f>'A1 Exploitation'!D280</f>
        <v>0.6875</v>
      </c>
      <c r="C81" s="253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53">
        <f>'A2 Exploitation'!D280</f>
        <v>0</v>
      </c>
      <c r="C82" s="253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53">
        <f>'A3 Exploitation'!D280</f>
        <v>0</v>
      </c>
      <c r="C83" s="253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53">
        <f>'A4 Exploitation'!D280</f>
        <v>0</v>
      </c>
      <c r="C84" s="253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52" t="s">
        <v>365</v>
      </c>
      <c r="C87" s="252"/>
      <c r="D87" s="147"/>
      <c r="E87" s="147"/>
      <c r="F87" s="147"/>
      <c r="G87" s="147"/>
      <c r="H87" s="147"/>
      <c r="I87" s="147"/>
      <c r="J87" s="146" t="str">
        <f>D18</f>
        <v>Jedaida</v>
      </c>
    </row>
    <row r="88" spans="1:10" ht="33" customHeight="1" x14ac:dyDescent="0.25">
      <c r="A88" s="188" t="s">
        <v>353</v>
      </c>
      <c r="B88" s="253">
        <f>'A1 Exploitation'!D308</f>
        <v>0.8928571428571429</v>
      </c>
      <c r="C88" s="253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53">
        <f>'A2 Exploitation'!D308</f>
        <v>0</v>
      </c>
      <c r="C89" s="253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53">
        <f>'A3 Exploitation'!D308</f>
        <v>0</v>
      </c>
      <c r="C90" s="253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53">
        <f>'A4 Exploitation'!D308</f>
        <v>0</v>
      </c>
      <c r="C91" s="253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52" t="s">
        <v>366</v>
      </c>
      <c r="C94" s="252"/>
      <c r="D94" s="147"/>
      <c r="E94" s="147"/>
      <c r="F94" s="147"/>
      <c r="G94" s="147"/>
      <c r="H94" s="147"/>
      <c r="I94" s="147"/>
      <c r="J94" s="146" t="str">
        <f>D18</f>
        <v>Jedaida</v>
      </c>
    </row>
    <row r="95" spans="1:10" ht="33" customHeight="1" x14ac:dyDescent="0.25">
      <c r="A95" s="188" t="s">
        <v>353</v>
      </c>
      <c r="B95" s="253">
        <f>'A1 Exploitation'!D361</f>
        <v>0.91935483870967738</v>
      </c>
      <c r="C95" s="253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53">
        <f>'A2 Exploitation'!D361</f>
        <v>0</v>
      </c>
      <c r="C96" s="253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53">
        <f>'A3 Exploitation'!D361</f>
        <v>0</v>
      </c>
      <c r="C97" s="253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53">
        <f>'A4 Exploitation'!D361</f>
        <v>0</v>
      </c>
      <c r="C98" s="253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52" t="s">
        <v>367</v>
      </c>
      <c r="C101" s="252"/>
      <c r="D101" s="147"/>
      <c r="E101" s="147"/>
      <c r="F101" s="147"/>
      <c r="G101" s="147"/>
      <c r="H101" s="147"/>
      <c r="I101" s="147"/>
      <c r="J101" s="146" t="str">
        <f>D18</f>
        <v>Jedaida</v>
      </c>
    </row>
    <row r="102" spans="1:10" ht="33" customHeight="1" x14ac:dyDescent="0.25">
      <c r="A102" s="188" t="s">
        <v>353</v>
      </c>
      <c r="B102" s="253" t="e">
        <f>'A1 Exploitation'!D391</f>
        <v>#DIV/0!</v>
      </c>
      <c r="C102" s="253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53">
        <f>'A2 Exploitation'!D391</f>
        <v>0</v>
      </c>
      <c r="C103" s="253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53">
        <f>'A3 Exploitation'!D391</f>
        <v>0</v>
      </c>
      <c r="C104" s="253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53">
        <f>'A4 Exploitation'!D391</f>
        <v>0</v>
      </c>
      <c r="C105" s="253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52" t="s">
        <v>368</v>
      </c>
      <c r="C108" s="252"/>
      <c r="D108" s="147"/>
      <c r="E108" s="147"/>
      <c r="F108" s="147"/>
      <c r="G108" s="147"/>
      <c r="H108" s="147"/>
      <c r="I108" s="147"/>
      <c r="J108" s="146" t="str">
        <f>D18</f>
        <v>Jedaida</v>
      </c>
    </row>
    <row r="109" spans="1:10" ht="33" customHeight="1" x14ac:dyDescent="0.25">
      <c r="A109" s="188" t="s">
        <v>353</v>
      </c>
      <c r="B109" s="253">
        <f>'A1 Exploitation'!D410</f>
        <v>0.91666666666666663</v>
      </c>
      <c r="C109" s="253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53">
        <f>'A2 Exploitation'!D410</f>
        <v>0</v>
      </c>
      <c r="C110" s="253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53">
        <f>'A3 Exploitation'!D410</f>
        <v>0</v>
      </c>
      <c r="C111" s="253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53">
        <f>'A4 Exploitation'!D410</f>
        <v>0</v>
      </c>
      <c r="C112" s="253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52" t="s">
        <v>369</v>
      </c>
      <c r="C115" s="252"/>
      <c r="D115" s="147"/>
      <c r="E115" s="147"/>
      <c r="F115" s="147"/>
      <c r="G115" s="147"/>
      <c r="H115" s="147"/>
      <c r="I115" s="147"/>
      <c r="J115" s="146" t="str">
        <f>D18</f>
        <v>Jedaida</v>
      </c>
    </row>
    <row r="116" spans="1:10" ht="33" customHeight="1" x14ac:dyDescent="0.25">
      <c r="A116" s="188" t="s">
        <v>353</v>
      </c>
      <c r="B116" s="253">
        <f>'A1 Exploitation'!D420</f>
        <v>0.875</v>
      </c>
      <c r="C116" s="253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53">
        <f>'A2 Exploitation'!D420</f>
        <v>0</v>
      </c>
      <c r="C117" s="253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53">
        <f>'A3 Exploitation'!D420</f>
        <v>0</v>
      </c>
      <c r="C118" s="253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53">
        <f>'A4 Exploitation'!D420</f>
        <v>0</v>
      </c>
      <c r="C119" s="253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52" t="s">
        <v>370</v>
      </c>
      <c r="C122" s="252"/>
      <c r="D122" s="147"/>
      <c r="E122" s="147"/>
      <c r="F122" s="147"/>
      <c r="G122" s="147"/>
      <c r="H122" s="147"/>
      <c r="I122" s="147"/>
      <c r="J122" s="146" t="str">
        <f>D18</f>
        <v>Jedaida</v>
      </c>
    </row>
    <row r="123" spans="1:10" ht="33" customHeight="1" x14ac:dyDescent="0.25">
      <c r="A123" s="188" t="s">
        <v>353</v>
      </c>
      <c r="B123" s="253">
        <f>'A1 Exploitation'!D429</f>
        <v>0.75</v>
      </c>
      <c r="C123" s="253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53">
        <f>'A2 Exploitation'!D429</f>
        <v>0</v>
      </c>
      <c r="C124" s="253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53">
        <f>'A3 Exploitation'!D429</f>
        <v>0</v>
      </c>
      <c r="C125" s="253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53">
        <f>'A4 Exploitation'!D429</f>
        <v>0</v>
      </c>
      <c r="C126" s="253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56"/>
      <c r="C127" s="256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56"/>
      <c r="C128" s="256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52" t="s">
        <v>371</v>
      </c>
      <c r="C129" s="252"/>
      <c r="D129" s="147"/>
      <c r="E129" s="147"/>
      <c r="F129" s="147"/>
      <c r="G129" s="147"/>
      <c r="H129" s="147"/>
      <c r="I129" s="147"/>
      <c r="J129" s="146" t="str">
        <f>D18</f>
        <v>Jedaida</v>
      </c>
    </row>
    <row r="130" spans="1:10" ht="33" customHeight="1" x14ac:dyDescent="0.25">
      <c r="A130" s="188" t="s">
        <v>353</v>
      </c>
      <c r="B130" s="253">
        <f>'A1 Exploitation'!D450</f>
        <v>0.875</v>
      </c>
      <c r="C130" s="253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53">
        <f>'A2 Exploitation'!D450</f>
        <v>0</v>
      </c>
      <c r="C131" s="253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53">
        <f>'A3 Exploitation'!D450</f>
        <v>0</v>
      </c>
      <c r="C132" s="253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53">
        <f>'A4 Exploitation'!D450</f>
        <v>0</v>
      </c>
      <c r="C133" s="253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52" t="s">
        <v>372</v>
      </c>
      <c r="C136" s="252"/>
      <c r="J136" s="146" t="str">
        <f>D18</f>
        <v>Jedaida</v>
      </c>
    </row>
    <row r="137" spans="1:10" ht="33" customHeight="1" x14ac:dyDescent="0.25">
      <c r="A137" s="188" t="s">
        <v>353</v>
      </c>
      <c r="B137" s="253">
        <f>'A1 Exploitation'!D459</f>
        <v>1</v>
      </c>
      <c r="C137" s="253"/>
    </row>
    <row r="138" spans="1:10" ht="33" customHeight="1" x14ac:dyDescent="0.25">
      <c r="A138" s="187" t="s">
        <v>354</v>
      </c>
      <c r="B138" s="253">
        <f>'A2 Exploitation'!D459</f>
        <v>0</v>
      </c>
      <c r="C138" s="253"/>
    </row>
    <row r="139" spans="1:10" ht="33" customHeight="1" x14ac:dyDescent="0.25">
      <c r="A139" s="188" t="s">
        <v>355</v>
      </c>
      <c r="B139" s="253">
        <f>'A3 Exploitation'!D459</f>
        <v>0</v>
      </c>
      <c r="C139" s="253"/>
    </row>
    <row r="140" spans="1:10" ht="33" customHeight="1" x14ac:dyDescent="0.25">
      <c r="A140" s="188" t="s">
        <v>356</v>
      </c>
      <c r="B140" s="253">
        <f>'A4 Exploitation'!D459</f>
        <v>0</v>
      </c>
      <c r="C140" s="253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52" t="s">
        <v>373</v>
      </c>
      <c r="C143" s="252"/>
      <c r="J143" s="146" t="str">
        <f>D18</f>
        <v>Jedaida</v>
      </c>
    </row>
    <row r="144" spans="1:10" ht="33" customHeight="1" x14ac:dyDescent="0.25">
      <c r="A144" s="188" t="s">
        <v>353</v>
      </c>
      <c r="B144" s="253">
        <f>'A1 Technique'!D183</f>
        <v>0.89534883720930236</v>
      </c>
      <c r="C144" s="253"/>
    </row>
    <row r="145" spans="1:3" ht="33" customHeight="1" x14ac:dyDescent="0.25">
      <c r="A145" s="187" t="s">
        <v>354</v>
      </c>
      <c r="B145" s="253">
        <f>'A2 Technique'!D183</f>
        <v>0</v>
      </c>
      <c r="C145" s="253"/>
    </row>
    <row r="146" spans="1:3" ht="33" customHeight="1" x14ac:dyDescent="0.25">
      <c r="A146" s="188" t="s">
        <v>355</v>
      </c>
      <c r="B146" s="253">
        <f>'A3 Technique'!D183</f>
        <v>0</v>
      </c>
      <c r="C146" s="253"/>
    </row>
    <row r="147" spans="1:3" ht="33" customHeight="1" x14ac:dyDescent="0.25">
      <c r="A147" s="188" t="s">
        <v>356</v>
      </c>
      <c r="B147" s="253">
        <f>'A4 Technique'!D183</f>
        <v>0</v>
      </c>
      <c r="C147" s="253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09" zoomScale="30" zoomScaleNormal="71" zoomScaleSheetLayoutView="30" workbookViewId="0">
      <selection activeCell="E92" sqref="E9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84"/>
      <c r="H7" s="84"/>
      <c r="I7" s="84"/>
    </row>
    <row r="8" spans="1:9" ht="29.25" x14ac:dyDescent="0.5">
      <c r="A8" s="267" t="str">
        <f>'Page de garde'!D18</f>
        <v>Jedaida</v>
      </c>
      <c r="B8" s="267"/>
      <c r="C8" s="267"/>
      <c r="D8" s="267"/>
      <c r="E8" s="267"/>
      <c r="F8" s="267"/>
      <c r="G8" s="85"/>
      <c r="H8" s="85"/>
      <c r="I8" s="84"/>
    </row>
    <row r="9" spans="1:9" ht="24" x14ac:dyDescent="0.45">
      <c r="A9" s="189" t="s">
        <v>44</v>
      </c>
      <c r="B9" s="268" t="s">
        <v>379</v>
      </c>
      <c r="C9" s="268"/>
      <c r="D9" s="268"/>
      <c r="E9" s="268"/>
      <c r="F9" s="269"/>
      <c r="G9" s="85"/>
      <c r="H9" s="85"/>
      <c r="I9" s="84"/>
    </row>
    <row r="10" spans="1:9" ht="24" x14ac:dyDescent="0.45">
      <c r="A10" s="190" t="s">
        <v>46</v>
      </c>
      <c r="B10" s="270" t="s">
        <v>385</v>
      </c>
      <c r="C10" s="270"/>
      <c r="D10" s="270"/>
      <c r="E10" s="270"/>
      <c r="F10" s="270"/>
      <c r="G10" s="85"/>
      <c r="H10" s="85"/>
      <c r="I10" s="84"/>
    </row>
    <row r="11" spans="1:9" ht="24" x14ac:dyDescent="0.45">
      <c r="A11" s="189" t="s">
        <v>45</v>
      </c>
      <c r="B11" s="264">
        <v>42887</v>
      </c>
      <c r="C11" s="264"/>
      <c r="D11" s="264"/>
      <c r="E11" s="264"/>
      <c r="F11" s="264"/>
      <c r="G11" s="85"/>
      <c r="H11" s="85"/>
      <c r="I11" s="84"/>
    </row>
    <row r="12" spans="1:9" ht="24" x14ac:dyDescent="0.45">
      <c r="A12" s="189" t="s">
        <v>260</v>
      </c>
      <c r="B12" s="271">
        <f>D463</f>
        <v>0.86979166666666663</v>
      </c>
      <c r="C12" s="271"/>
      <c r="D12" s="271"/>
      <c r="E12" s="271"/>
      <c r="F12" s="271"/>
      <c r="G12" s="85"/>
      <c r="H12" s="85"/>
      <c r="I12" s="84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42887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6" t="s">
        <v>10</v>
      </c>
      <c r="B19" s="91">
        <v>2</v>
      </c>
      <c r="C19" s="91"/>
      <c r="D19" s="87"/>
      <c r="E19" s="87"/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402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5</v>
      </c>
    </row>
    <row r="24" spans="1:8" x14ac:dyDescent="0.25">
      <c r="A24" s="196" t="s">
        <v>37</v>
      </c>
      <c r="B24" s="197"/>
      <c r="C24" s="198"/>
      <c r="D24" s="199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2</v>
      </c>
      <c r="C32" s="88"/>
      <c r="D32" s="106"/>
      <c r="E32" s="87"/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x14ac:dyDescent="0.25">
      <c r="A34" s="17" t="s">
        <v>274</v>
      </c>
      <c r="B34" s="119">
        <v>1</v>
      </c>
      <c r="C34" s="120"/>
      <c r="D34" s="113" t="s">
        <v>401</v>
      </c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>
        <v>2</v>
      </c>
      <c r="C36" s="89"/>
      <c r="D36" s="233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17</v>
      </c>
    </row>
    <row r="38" spans="1:7" x14ac:dyDescent="0.25">
      <c r="A38" s="196" t="s">
        <v>37</v>
      </c>
      <c r="B38" s="197"/>
      <c r="C38" s="198"/>
      <c r="D38" s="199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22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42887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42887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42887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42887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42887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03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ht="30" x14ac:dyDescent="0.25">
      <c r="A255" s="25" t="s">
        <v>20</v>
      </c>
      <c r="B255" s="119">
        <v>1</v>
      </c>
      <c r="C255" s="103"/>
      <c r="D255" s="106" t="s">
        <v>405</v>
      </c>
      <c r="E255" s="100"/>
      <c r="F255" s="100"/>
    </row>
    <row r="256" spans="1:6" x14ac:dyDescent="0.25">
      <c r="A256" s="18" t="s">
        <v>39</v>
      </c>
      <c r="B256" s="119">
        <v>2</v>
      </c>
      <c r="C256" s="103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03"/>
      <c r="D257" s="106"/>
      <c r="E257" s="87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13</v>
      </c>
    </row>
    <row r="261" spans="1:7" x14ac:dyDescent="0.25">
      <c r="A261" s="196" t="s">
        <v>37</v>
      </c>
      <c r="B261" s="197"/>
      <c r="C261" s="198"/>
      <c r="D261" s="199">
        <f>D260/(COUNT(B252:C259)*2)</f>
        <v>0.9285714285714286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03"/>
      <c r="D265" s="87"/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30" x14ac:dyDescent="0.35">
      <c r="A267" s="54" t="s">
        <v>340</v>
      </c>
      <c r="B267" s="120">
        <v>0</v>
      </c>
      <c r="C267" s="158">
        <f>IF(B267=0, -5, "0")</f>
        <v>-5</v>
      </c>
      <c r="D267" s="106" t="s">
        <v>391</v>
      </c>
      <c r="E267" s="242" t="s">
        <v>392</v>
      </c>
      <c r="F267" s="100"/>
    </row>
    <row r="268" spans="1:7" x14ac:dyDescent="0.25">
      <c r="A268" s="16" t="s">
        <v>102</v>
      </c>
      <c r="B268" s="120" t="s">
        <v>34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 t="s">
        <v>34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233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9</v>
      </c>
    </row>
    <row r="277" spans="1:6" x14ac:dyDescent="0.25">
      <c r="A277" s="196" t="s">
        <v>37</v>
      </c>
      <c r="B277" s="197"/>
      <c r="C277" s="198"/>
      <c r="D277" s="199">
        <f>D276/(COUNT(B264:C274)*2)</f>
        <v>0.5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22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0.6875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42887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ht="45" x14ac:dyDescent="0.25">
      <c r="A285" s="16" t="s">
        <v>103</v>
      </c>
      <c r="B285" s="103">
        <v>1</v>
      </c>
      <c r="C285" s="103"/>
      <c r="D285" s="96" t="s">
        <v>398</v>
      </c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60" x14ac:dyDescent="0.25">
      <c r="A292" s="16" t="s">
        <v>285</v>
      </c>
      <c r="B292" s="119">
        <v>1</v>
      </c>
      <c r="C292" s="98"/>
      <c r="D292" s="112" t="s">
        <v>414</v>
      </c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0.88888888888888884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234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ht="30" customHeight="1" x14ac:dyDescent="0.25">
      <c r="A302" s="20" t="s">
        <v>105</v>
      </c>
      <c r="B302" s="119">
        <v>1</v>
      </c>
      <c r="C302" s="103"/>
      <c r="D302" s="96" t="s">
        <v>406</v>
      </c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233">
        <v>1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9</v>
      </c>
    </row>
    <row r="305" spans="1:6" x14ac:dyDescent="0.25">
      <c r="A305" s="196" t="s">
        <v>37</v>
      </c>
      <c r="B305" s="197"/>
      <c r="C305" s="198"/>
      <c r="D305" s="199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25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0.8928571428571429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42887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21">
        <v>2</v>
      </c>
      <c r="C313" s="21"/>
      <c r="D313" s="87"/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22"/>
      <c r="D319" s="9"/>
      <c r="E319" s="100"/>
      <c r="F319" s="100"/>
    </row>
    <row r="320" spans="1:6" ht="60" x14ac:dyDescent="0.25">
      <c r="A320" s="19" t="s">
        <v>27</v>
      </c>
      <c r="B320" s="119">
        <v>1</v>
      </c>
      <c r="C320" s="21"/>
      <c r="D320" s="11" t="s">
        <v>389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15</v>
      </c>
    </row>
    <row r="322" spans="1:6" x14ac:dyDescent="0.25">
      <c r="A322" s="196" t="s">
        <v>37</v>
      </c>
      <c r="B322" s="197"/>
      <c r="C322" s="198"/>
      <c r="D322" s="199">
        <f>D321/(COUNT(B313:C320)*2)</f>
        <v>0.9375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1</v>
      </c>
      <c r="C326" s="103"/>
      <c r="D326" s="96" t="s">
        <v>397</v>
      </c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87"/>
      <c r="E327" s="234"/>
      <c r="F327" s="100"/>
    </row>
    <row r="328" spans="1:6" x14ac:dyDescent="0.25">
      <c r="A328" s="17" t="s">
        <v>238</v>
      </c>
      <c r="B328" s="120">
        <v>2</v>
      </c>
      <c r="C328" s="103"/>
      <c r="D328" s="87"/>
      <c r="E328" s="87"/>
      <c r="F328" s="100"/>
    </row>
    <row r="329" spans="1:6" x14ac:dyDescent="0.25">
      <c r="A329" s="17" t="s">
        <v>55</v>
      </c>
      <c r="B329" s="120">
        <v>2</v>
      </c>
      <c r="C329" s="103"/>
      <c r="D329" s="87"/>
      <c r="E329" s="87"/>
      <c r="F329" s="100"/>
    </row>
    <row r="330" spans="1:6" ht="45" x14ac:dyDescent="0.25">
      <c r="A330" s="17" t="s">
        <v>14</v>
      </c>
      <c r="B330" s="120">
        <v>0</v>
      </c>
      <c r="C330" s="103"/>
      <c r="D330" s="248" t="s">
        <v>393</v>
      </c>
      <c r="E330" s="87" t="s">
        <v>394</v>
      </c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87"/>
      <c r="E334" s="87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21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0.875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1</v>
      </c>
      <c r="C352" s="103"/>
      <c r="D352" s="102" t="s">
        <v>395</v>
      </c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3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11</v>
      </c>
    </row>
    <row r="358" spans="1:6" x14ac:dyDescent="0.25">
      <c r="A358" s="196" t="s">
        <v>37</v>
      </c>
      <c r="B358" s="197"/>
      <c r="C358" s="198"/>
      <c r="D358" s="199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57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0.91935483870967738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42887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21" t="s">
        <v>34</v>
      </c>
      <c r="C366" s="21"/>
      <c r="D366" s="117"/>
      <c r="E366" s="100"/>
      <c r="F366" s="100"/>
    </row>
    <row r="367" spans="1:6" x14ac:dyDescent="0.25">
      <c r="A367" s="18" t="s">
        <v>6</v>
      </c>
      <c r="B367" s="119" t="s">
        <v>34</v>
      </c>
      <c r="C367" s="21"/>
      <c r="D367" s="117"/>
      <c r="E367" s="100"/>
      <c r="F367" s="100"/>
    </row>
    <row r="368" spans="1:6" x14ac:dyDescent="0.25">
      <c r="A368" s="25" t="s">
        <v>20</v>
      </c>
      <c r="B368" s="119" t="s">
        <v>34</v>
      </c>
      <c r="C368" s="21"/>
      <c r="D368" s="101"/>
      <c r="E368" s="100"/>
      <c r="F368" s="100"/>
    </row>
    <row r="369" spans="1:6" x14ac:dyDescent="0.25">
      <c r="A369" s="18" t="s">
        <v>120</v>
      </c>
      <c r="B369" s="119" t="s">
        <v>34</v>
      </c>
      <c r="C369" s="21"/>
      <c r="D369" s="117"/>
      <c r="E369" s="100"/>
      <c r="F369" s="100"/>
    </row>
    <row r="370" spans="1:6" x14ac:dyDescent="0.25">
      <c r="A370" s="25" t="s">
        <v>183</v>
      </c>
      <c r="B370" s="119" t="s">
        <v>34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 t="s">
        <v>34</v>
      </c>
      <c r="C378" s="21"/>
      <c r="D378" s="117"/>
      <c r="E378" s="100"/>
      <c r="F378" s="100"/>
    </row>
    <row r="379" spans="1:6" x14ac:dyDescent="0.25">
      <c r="A379" s="16" t="s">
        <v>374</v>
      </c>
      <c r="B379" s="119" t="s">
        <v>34</v>
      </c>
      <c r="C379" s="21"/>
      <c r="D379" s="117"/>
      <c r="E379" s="100"/>
      <c r="F379" s="100"/>
    </row>
    <row r="380" spans="1:6" x14ac:dyDescent="0.25">
      <c r="A380" s="16" t="s">
        <v>139</v>
      </c>
      <c r="B380" s="119" t="s">
        <v>34</v>
      </c>
      <c r="C380" s="21"/>
      <c r="D380" s="106"/>
      <c r="E380" s="87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21"/>
      <c r="D382" s="117"/>
      <c r="E382" s="100"/>
      <c r="F382" s="100"/>
    </row>
    <row r="383" spans="1:6" x14ac:dyDescent="0.25">
      <c r="A383" s="17" t="s">
        <v>233</v>
      </c>
      <c r="B383" s="119" t="s">
        <v>34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9" t="s">
        <v>346</v>
      </c>
      <c r="B393" s="260"/>
      <c r="C393" s="260"/>
      <c r="D393" s="260"/>
      <c r="E393" s="260"/>
      <c r="F393" s="261"/>
    </row>
    <row r="394" spans="1:7" s="116" customFormat="1" x14ac:dyDescent="0.25">
      <c r="A394" s="143">
        <f>+B11</f>
        <v>42887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45.75" x14ac:dyDescent="0.3">
      <c r="A399" s="39" t="s">
        <v>184</v>
      </c>
      <c r="B399" s="119">
        <v>2</v>
      </c>
      <c r="C399" s="98"/>
      <c r="D399" s="99" t="s">
        <v>413</v>
      </c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03">
        <v>2</v>
      </c>
      <c r="C403" s="103"/>
      <c r="D403" s="87"/>
      <c r="E403" s="100"/>
      <c r="F403" s="100"/>
    </row>
    <row r="404" spans="1:6" x14ac:dyDescent="0.25">
      <c r="A404" s="25" t="s">
        <v>30</v>
      </c>
      <c r="B404" s="119">
        <v>1</v>
      </c>
      <c r="C404" s="103"/>
      <c r="D404" s="87" t="s">
        <v>400</v>
      </c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233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3</v>
      </c>
    </row>
    <row r="407" spans="1:6" x14ac:dyDescent="0.25">
      <c r="A407" s="196" t="s">
        <v>37</v>
      </c>
      <c r="B407" s="197"/>
      <c r="C407" s="198"/>
      <c r="D407" s="199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03">
        <v>1</v>
      </c>
      <c r="C414" s="103"/>
      <c r="D414" s="87" t="s">
        <v>390</v>
      </c>
      <c r="E414" s="87"/>
      <c r="F414" s="100"/>
    </row>
    <row r="415" spans="1:6" x14ac:dyDescent="0.25">
      <c r="A415" s="25" t="s">
        <v>230</v>
      </c>
      <c r="B415" s="119">
        <v>2</v>
      </c>
      <c r="C415" s="103"/>
      <c r="D415" s="106"/>
      <c r="E415" s="245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3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7</v>
      </c>
    </row>
    <row r="420" spans="1:7" x14ac:dyDescent="0.25">
      <c r="A420" s="196" t="s">
        <v>37</v>
      </c>
      <c r="B420" s="197"/>
      <c r="C420" s="198"/>
      <c r="D420" s="199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234" t="s">
        <v>408</v>
      </c>
      <c r="E424" s="234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233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 t="s">
        <v>34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ht="30" x14ac:dyDescent="0.25">
      <c r="A437" s="17" t="s">
        <v>259</v>
      </c>
      <c r="B437" s="119" t="s">
        <v>34</v>
      </c>
      <c r="C437" s="103"/>
      <c r="D437" s="96" t="s">
        <v>409</v>
      </c>
      <c r="E437" s="117"/>
      <c r="F437" s="100"/>
    </row>
    <row r="438" spans="1:14" ht="30" x14ac:dyDescent="0.25">
      <c r="A438" s="17" t="s">
        <v>49</v>
      </c>
      <c r="B438" s="119" t="s">
        <v>34</v>
      </c>
      <c r="C438" s="103"/>
      <c r="D438" s="87"/>
      <c r="E438" s="100"/>
      <c r="F438" s="100"/>
    </row>
    <row r="439" spans="1:14" x14ac:dyDescent="0.25">
      <c r="A439" s="17" t="s">
        <v>243</v>
      </c>
      <c r="B439" s="119" t="s">
        <v>34</v>
      </c>
      <c r="C439" s="103"/>
      <c r="D439" s="8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ht="30" x14ac:dyDescent="0.25">
      <c r="A441" s="17" t="s">
        <v>83</v>
      </c>
      <c r="B441" s="119">
        <v>0</v>
      </c>
      <c r="C441" s="103"/>
      <c r="D441" s="87" t="s">
        <v>410</v>
      </c>
      <c r="E441" s="87" t="s">
        <v>411</v>
      </c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>
        <v>2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>
        <v>2</v>
      </c>
      <c r="C448" s="104"/>
      <c r="D448" s="237">
        <v>1</v>
      </c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14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0.875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9" t="s">
        <v>144</v>
      </c>
      <c r="B452" s="260"/>
      <c r="C452" s="260"/>
      <c r="D452" s="260"/>
      <c r="E452" s="260"/>
      <c r="F452" s="261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>
        <v>2</v>
      </c>
      <c r="C457" s="103"/>
      <c r="D457" s="233">
        <v>1</v>
      </c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>
        <f>AVERAGE(D36,D92,D145,D185,D241,D275,D303,D356,D386,D405,D418,D427,D448,D457)</f>
        <v>1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167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0.86979166666666663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85" zoomScale="80" zoomScaleSheetLayoutView="80" workbookViewId="0">
      <selection activeCell="A104" sqref="A10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85"/>
      <c r="H6" s="85"/>
      <c r="I6" s="85"/>
    </row>
    <row r="7" spans="1:9" s="29" customFormat="1" ht="21.75" customHeight="1" x14ac:dyDescent="0.45">
      <c r="A7" s="267" t="str">
        <f>'A1 Exploitation'!A8:F8</f>
        <v>Jedaida</v>
      </c>
      <c r="B7" s="267"/>
      <c r="C7" s="267"/>
      <c r="D7" s="267"/>
      <c r="E7" s="267"/>
      <c r="F7" s="267"/>
      <c r="G7" s="85"/>
      <c r="H7" s="85"/>
      <c r="I7" s="85"/>
    </row>
    <row r="8" spans="1:9" s="29" customFormat="1" ht="24" x14ac:dyDescent="0.45">
      <c r="A8" s="189" t="s">
        <v>44</v>
      </c>
      <c r="B8" s="282" t="str">
        <f>'A1 Exploitation'!B9:F9</f>
        <v>Mme SLAIMI Samah</v>
      </c>
      <c r="C8" s="282"/>
      <c r="D8" s="282"/>
      <c r="E8" s="282"/>
      <c r="F8" s="283"/>
      <c r="G8" s="85"/>
      <c r="H8" s="85"/>
      <c r="I8" s="85"/>
    </row>
    <row r="9" spans="1:9" s="29" customFormat="1" ht="24" x14ac:dyDescent="0.45">
      <c r="A9" s="190" t="s">
        <v>46</v>
      </c>
      <c r="B9" s="284" t="str">
        <f>'A1 Exploitation'!B10:F10</f>
        <v>Directeur du magasin Mohamed Karim AKKARI</v>
      </c>
      <c r="C9" s="284"/>
      <c r="D9" s="284"/>
      <c r="E9" s="284"/>
      <c r="F9" s="284"/>
      <c r="G9" s="85"/>
      <c r="H9" s="85"/>
      <c r="I9" s="85"/>
    </row>
    <row r="10" spans="1:9" s="29" customFormat="1" ht="24" x14ac:dyDescent="0.45">
      <c r="A10" s="189" t="s">
        <v>45</v>
      </c>
      <c r="B10" s="280">
        <f>'A1 Exploitation'!B11:F11</f>
        <v>42887</v>
      </c>
      <c r="C10" s="280"/>
      <c r="D10" s="280"/>
      <c r="E10" s="280"/>
      <c r="F10" s="280"/>
      <c r="G10" s="85"/>
      <c r="H10" s="85"/>
      <c r="I10" s="85"/>
    </row>
    <row r="11" spans="1:9" s="29" customFormat="1" ht="24" x14ac:dyDescent="0.45">
      <c r="A11" s="189" t="s">
        <v>318</v>
      </c>
      <c r="B11" s="285">
        <f>D183</f>
        <v>0.89534883720930236</v>
      </c>
      <c r="C11" s="285"/>
      <c r="D11" s="285"/>
      <c r="E11" s="285"/>
      <c r="F11" s="285"/>
      <c r="G11" s="85"/>
      <c r="H11" s="85"/>
      <c r="I11" s="85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1</v>
      </c>
      <c r="C17" s="161"/>
      <c r="D17" s="162" t="s">
        <v>403</v>
      </c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9</v>
      </c>
    </row>
    <row r="23" spans="1:6" x14ac:dyDescent="0.3">
      <c r="A23" s="191" t="s">
        <v>319</v>
      </c>
      <c r="B23" s="192"/>
      <c r="C23" s="193"/>
      <c r="D23" s="195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2</v>
      </c>
      <c r="C27" s="161"/>
      <c r="D27" s="29"/>
      <c r="E27" s="161"/>
      <c r="F27" s="161"/>
    </row>
    <row r="28" spans="1:6" ht="49.5" x14ac:dyDescent="0.3">
      <c r="A28" s="32" t="s">
        <v>305</v>
      </c>
      <c r="B28" s="161">
        <v>2</v>
      </c>
      <c r="C28" s="161"/>
      <c r="D28" s="162" t="s">
        <v>386</v>
      </c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 t="s">
        <v>34</v>
      </c>
      <c r="C37" s="161"/>
      <c r="D37" s="162" t="s">
        <v>380</v>
      </c>
      <c r="E37" s="161"/>
      <c r="F37" s="161"/>
    </row>
    <row r="38" spans="1:6" s="41" customFormat="1" x14ac:dyDescent="0.3">
      <c r="A38" s="32" t="s">
        <v>306</v>
      </c>
      <c r="B38" s="161" t="s">
        <v>34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 t="s">
        <v>34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 t="s">
        <v>34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/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>
        <v>1</v>
      </c>
      <c r="C55" s="185" t="str">
        <f>IF(B55=0, -5, "0")</f>
        <v>0</v>
      </c>
      <c r="D55" s="239" t="s">
        <v>382</v>
      </c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47"/>
      <c r="E57" s="162"/>
      <c r="F57" s="161"/>
    </row>
    <row r="58" spans="1:6" ht="33" x14ac:dyDescent="0.3">
      <c r="A58" s="42" t="s">
        <v>96</v>
      </c>
      <c r="B58" s="161">
        <v>0</v>
      </c>
      <c r="C58" s="161"/>
      <c r="D58" s="162" t="s">
        <v>396</v>
      </c>
      <c r="E58" s="246" t="s">
        <v>383</v>
      </c>
      <c r="F58" s="161"/>
    </row>
    <row r="59" spans="1:6" ht="66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387</v>
      </c>
      <c r="E59" s="239"/>
      <c r="F59" s="161"/>
    </row>
    <row r="60" spans="1:6" ht="33" x14ac:dyDescent="0.35">
      <c r="A60" s="54" t="s">
        <v>321</v>
      </c>
      <c r="B60" s="161">
        <v>2</v>
      </c>
      <c r="C60" s="185" t="str">
        <f>IF(B60=0, -5, "0")</f>
        <v>0</v>
      </c>
      <c r="D60" s="239" t="s">
        <v>388</v>
      </c>
      <c r="E60" s="161"/>
      <c r="F60" s="161"/>
    </row>
    <row r="61" spans="1:6" ht="90.75" customHeight="1" x14ac:dyDescent="0.3">
      <c r="A61" s="32" t="s">
        <v>317</v>
      </c>
      <c r="B61" s="161">
        <v>1</v>
      </c>
      <c r="C61" s="161"/>
      <c r="D61" s="239" t="s">
        <v>404</v>
      </c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10</v>
      </c>
    </row>
    <row r="63" spans="1:6" x14ac:dyDescent="0.3">
      <c r="A63" s="191" t="s">
        <v>319</v>
      </c>
      <c r="B63" s="192"/>
      <c r="C63" s="193"/>
      <c r="D63" s="195">
        <f>D62/(COUNT(B55:C61)*2)</f>
        <v>0.7142857142857143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33.75" x14ac:dyDescent="0.35">
      <c r="A139" s="54" t="s">
        <v>326</v>
      </c>
      <c r="B139" s="161">
        <v>1</v>
      </c>
      <c r="C139" s="185" t="str">
        <f>IF(B139=0, -5, "0")</f>
        <v>0</v>
      </c>
      <c r="D139" s="162" t="s">
        <v>412</v>
      </c>
      <c r="E139" s="239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239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2</v>
      </c>
      <c r="C143" s="161"/>
      <c r="D143" s="239"/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15</v>
      </c>
    </row>
    <row r="146" spans="1:6" x14ac:dyDescent="0.3">
      <c r="A146" s="191" t="s">
        <v>319</v>
      </c>
      <c r="B146" s="192"/>
      <c r="C146" s="193"/>
      <c r="D146" s="195">
        <f>D145/(COUNT(B137:C144)*2)</f>
        <v>0.9375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ht="49.5" x14ac:dyDescent="0.3">
      <c r="A151" s="58" t="s">
        <v>226</v>
      </c>
      <c r="B151" s="161">
        <v>1</v>
      </c>
      <c r="C151" s="161"/>
      <c r="D151" s="162" t="s">
        <v>399</v>
      </c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1</v>
      </c>
    </row>
    <row r="154" spans="1:6" x14ac:dyDescent="0.3">
      <c r="A154" s="191" t="s">
        <v>319</v>
      </c>
      <c r="B154" s="192"/>
      <c r="C154" s="193"/>
      <c r="D154" s="195">
        <f>D153/(COUNT(B149:C152)*2)</f>
        <v>0.5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ht="99" x14ac:dyDescent="0.3">
      <c r="A157" s="39" t="s">
        <v>191</v>
      </c>
      <c r="B157" s="161">
        <v>1</v>
      </c>
      <c r="C157" s="161"/>
      <c r="D157" s="239" t="s">
        <v>407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 t="s">
        <v>34</v>
      </c>
      <c r="C165" s="161"/>
      <c r="D165" s="162" t="s">
        <v>381</v>
      </c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2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8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239"/>
      <c r="E175" s="161"/>
      <c r="F175" s="173"/>
    </row>
    <row r="176" spans="1:6" ht="33" x14ac:dyDescent="0.3">
      <c r="A176" s="39" t="s">
        <v>333</v>
      </c>
      <c r="B176" s="161">
        <v>1</v>
      </c>
      <c r="C176" s="161"/>
      <c r="D176" s="162" t="s">
        <v>396</v>
      </c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3</v>
      </c>
    </row>
    <row r="179" spans="1:6" x14ac:dyDescent="0.3">
      <c r="A179" s="191" t="s">
        <v>319</v>
      </c>
      <c r="B179" s="192"/>
      <c r="C179" s="193"/>
      <c r="D179" s="195">
        <f>D178/(COUNT(B174:C177)*2)</f>
        <v>0.75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77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0.89534883720930236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93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27"/>
      <c r="H7" s="227"/>
      <c r="I7" s="227"/>
    </row>
    <row r="8" spans="1:9" ht="29.25" x14ac:dyDescent="0.45">
      <c r="A8" s="267" t="str">
        <f>'Page de garde'!D18</f>
        <v>Jedaida</v>
      </c>
      <c r="B8" s="267"/>
      <c r="C8" s="267"/>
      <c r="D8" s="267"/>
      <c r="E8" s="267"/>
      <c r="F8" s="267"/>
      <c r="G8" s="228"/>
      <c r="H8" s="228"/>
      <c r="I8" s="227"/>
    </row>
    <row r="9" spans="1:9" ht="24" x14ac:dyDescent="0.45">
      <c r="A9" s="189" t="s">
        <v>44</v>
      </c>
      <c r="B9" s="268"/>
      <c r="C9" s="268"/>
      <c r="D9" s="268"/>
      <c r="E9" s="268"/>
      <c r="F9" s="269"/>
      <c r="G9" s="228"/>
      <c r="H9" s="228"/>
      <c r="I9" s="227"/>
    </row>
    <row r="10" spans="1:9" ht="24" x14ac:dyDescent="0.45">
      <c r="A10" s="190" t="s">
        <v>46</v>
      </c>
      <c r="B10" s="270"/>
      <c r="C10" s="270"/>
      <c r="D10" s="270"/>
      <c r="E10" s="270"/>
      <c r="F10" s="270"/>
      <c r="G10" s="228"/>
      <c r="H10" s="228"/>
      <c r="I10" s="227"/>
    </row>
    <row r="11" spans="1:9" ht="24" x14ac:dyDescent="0.45">
      <c r="A11" s="189" t="s">
        <v>45</v>
      </c>
      <c r="B11" s="264"/>
      <c r="C11" s="264"/>
      <c r="D11" s="264"/>
      <c r="E11" s="264"/>
      <c r="F11" s="264"/>
      <c r="G11" s="228"/>
      <c r="H11" s="228"/>
      <c r="I11" s="227"/>
    </row>
    <row r="12" spans="1:9" ht="24" x14ac:dyDescent="0.45">
      <c r="A12" s="189" t="s">
        <v>260</v>
      </c>
      <c r="B12" s="271">
        <f>D463</f>
        <v>0</v>
      </c>
      <c r="C12" s="271"/>
      <c r="D12" s="271"/>
      <c r="E12" s="271"/>
      <c r="F12" s="271"/>
      <c r="G12" s="228"/>
      <c r="H12" s="228"/>
      <c r="I12" s="227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" x14ac:dyDescent="0.4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4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4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28"/>
      <c r="H6" s="228"/>
      <c r="I6" s="228"/>
    </row>
    <row r="7" spans="1:9" s="29" customFormat="1" ht="21.75" customHeight="1" x14ac:dyDescent="0.45">
      <c r="A7" s="267" t="str">
        <f>'A2 Exploitation'!A8:F8</f>
        <v>Jedaida</v>
      </c>
      <c r="B7" s="267"/>
      <c r="C7" s="267"/>
      <c r="D7" s="267"/>
      <c r="E7" s="267"/>
      <c r="F7" s="267"/>
      <c r="G7" s="228"/>
      <c r="H7" s="228"/>
      <c r="I7" s="228"/>
    </row>
    <row r="8" spans="1:9" s="29" customFormat="1" ht="24" x14ac:dyDescent="0.45">
      <c r="A8" s="189" t="s">
        <v>44</v>
      </c>
      <c r="B8" s="284">
        <f>'A2 Exploitation'!B9:F9</f>
        <v>0</v>
      </c>
      <c r="C8" s="284"/>
      <c r="D8" s="284"/>
      <c r="E8" s="284"/>
      <c r="F8" s="284"/>
      <c r="G8" s="228"/>
      <c r="H8" s="228"/>
      <c r="I8" s="228"/>
    </row>
    <row r="9" spans="1:9" s="29" customFormat="1" ht="24" x14ac:dyDescent="0.45">
      <c r="A9" s="190" t="s">
        <v>46</v>
      </c>
      <c r="B9" s="284">
        <f>'A2 Exploitation'!B10:F10</f>
        <v>0</v>
      </c>
      <c r="C9" s="284"/>
      <c r="D9" s="284"/>
      <c r="E9" s="284"/>
      <c r="F9" s="284"/>
      <c r="G9" s="228"/>
      <c r="H9" s="228"/>
      <c r="I9" s="228"/>
    </row>
    <row r="10" spans="1:9" s="29" customFormat="1" ht="24" x14ac:dyDescent="0.45">
      <c r="A10" s="189" t="s">
        <v>45</v>
      </c>
      <c r="B10" s="280">
        <f>'A2 Exploitation'!B11:F11</f>
        <v>0</v>
      </c>
      <c r="C10" s="280"/>
      <c r="D10" s="280"/>
      <c r="E10" s="280"/>
      <c r="F10" s="280"/>
      <c r="G10" s="228"/>
      <c r="H10" s="228"/>
      <c r="I10" s="228"/>
    </row>
    <row r="11" spans="1:9" s="29" customFormat="1" ht="24" x14ac:dyDescent="0.45">
      <c r="A11" s="189" t="s">
        <v>318</v>
      </c>
      <c r="B11" s="285">
        <f>D183</f>
        <v>0</v>
      </c>
      <c r="C11" s="285"/>
      <c r="D11" s="285"/>
      <c r="E11" s="285"/>
      <c r="F11" s="285"/>
      <c r="G11" s="228"/>
      <c r="H11" s="228"/>
      <c r="I11" s="228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0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29"/>
      <c r="H7" s="229"/>
      <c r="I7" s="229"/>
    </row>
    <row r="8" spans="1:9" ht="29.25" x14ac:dyDescent="0.45">
      <c r="A8" s="267" t="str">
        <f>'Page de garde'!D18</f>
        <v>Jedaida</v>
      </c>
      <c r="B8" s="267"/>
      <c r="C8" s="267"/>
      <c r="D8" s="267"/>
      <c r="E8" s="267"/>
      <c r="F8" s="267"/>
      <c r="G8" s="230"/>
      <c r="H8" s="230"/>
      <c r="I8" s="229"/>
    </row>
    <row r="9" spans="1:9" ht="24" x14ac:dyDescent="0.45">
      <c r="A9" s="189" t="s">
        <v>44</v>
      </c>
      <c r="B9" s="268"/>
      <c r="C9" s="268"/>
      <c r="D9" s="268"/>
      <c r="E9" s="268"/>
      <c r="F9" s="269"/>
      <c r="G9" s="230"/>
      <c r="H9" s="230"/>
      <c r="I9" s="229"/>
    </row>
    <row r="10" spans="1:9" ht="24" x14ac:dyDescent="0.45">
      <c r="A10" s="190" t="s">
        <v>46</v>
      </c>
      <c r="B10" s="270"/>
      <c r="C10" s="270"/>
      <c r="D10" s="270"/>
      <c r="E10" s="270"/>
      <c r="F10" s="270"/>
      <c r="G10" s="230"/>
      <c r="H10" s="230"/>
      <c r="I10" s="229"/>
    </row>
    <row r="11" spans="1:9" ht="24" x14ac:dyDescent="0.45">
      <c r="A11" s="189" t="s">
        <v>45</v>
      </c>
      <c r="B11" s="264"/>
      <c r="C11" s="264"/>
      <c r="D11" s="264"/>
      <c r="E11" s="264"/>
      <c r="F11" s="264"/>
      <c r="G11" s="230"/>
      <c r="H11" s="230"/>
      <c r="I11" s="229"/>
    </row>
    <row r="12" spans="1:9" ht="24" x14ac:dyDescent="0.45">
      <c r="A12" s="189" t="s">
        <v>260</v>
      </c>
      <c r="B12" s="271">
        <f>D463</f>
        <v>0</v>
      </c>
      <c r="C12" s="271"/>
      <c r="D12" s="271"/>
      <c r="E12" s="271"/>
      <c r="F12" s="271"/>
      <c r="G12" s="230"/>
      <c r="H12" s="230"/>
      <c r="I12" s="229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0"/>
      <c r="H6" s="230"/>
      <c r="I6" s="230"/>
    </row>
    <row r="7" spans="1:9" s="29" customFormat="1" ht="21.75" customHeight="1" x14ac:dyDescent="0.45">
      <c r="A7" s="267" t="str">
        <f>'A3 Exploitation'!A8:F8</f>
        <v>Jedaida</v>
      </c>
      <c r="B7" s="267"/>
      <c r="C7" s="267"/>
      <c r="D7" s="267"/>
      <c r="E7" s="267"/>
      <c r="F7" s="267"/>
      <c r="G7" s="230"/>
      <c r="H7" s="230"/>
      <c r="I7" s="230"/>
    </row>
    <row r="8" spans="1:9" s="29" customFormat="1" ht="24" x14ac:dyDescent="0.45">
      <c r="A8" s="189" t="s">
        <v>44</v>
      </c>
      <c r="B8" s="286">
        <f>'A3 Exploitation'!B9:F9</f>
        <v>0</v>
      </c>
      <c r="C8" s="284"/>
      <c r="D8" s="284"/>
      <c r="E8" s="284"/>
      <c r="F8" s="284"/>
      <c r="G8" s="230"/>
      <c r="H8" s="230"/>
      <c r="I8" s="230"/>
    </row>
    <row r="9" spans="1:9" s="29" customFormat="1" ht="24" x14ac:dyDescent="0.45">
      <c r="A9" s="190" t="s">
        <v>46</v>
      </c>
      <c r="B9" s="284">
        <f>'A3 Exploitation'!B10:F10</f>
        <v>0</v>
      </c>
      <c r="C9" s="284"/>
      <c r="D9" s="284"/>
      <c r="E9" s="284"/>
      <c r="F9" s="284"/>
      <c r="G9" s="230"/>
      <c r="H9" s="230"/>
      <c r="I9" s="230"/>
    </row>
    <row r="10" spans="1:9" s="29" customFormat="1" ht="24" x14ac:dyDescent="0.45">
      <c r="A10" s="189" t="s">
        <v>45</v>
      </c>
      <c r="B10" s="280">
        <f>'A3 Exploitation'!B11:F11</f>
        <v>0</v>
      </c>
      <c r="C10" s="280"/>
      <c r="D10" s="280"/>
      <c r="E10" s="280"/>
      <c r="F10" s="280"/>
      <c r="G10" s="230"/>
      <c r="H10" s="230"/>
      <c r="I10" s="230"/>
    </row>
    <row r="11" spans="1:9" s="29" customFormat="1" ht="24" x14ac:dyDescent="0.45">
      <c r="A11" s="189" t="s">
        <v>318</v>
      </c>
      <c r="B11" s="285">
        <f>D183</f>
        <v>0</v>
      </c>
      <c r="C11" s="285"/>
      <c r="D11" s="285"/>
      <c r="E11" s="285"/>
      <c r="F11" s="285"/>
      <c r="G11" s="230"/>
      <c r="H11" s="230"/>
      <c r="I11" s="230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5"/>
      <c r="E1" s="265"/>
      <c r="F1" s="265"/>
      <c r="G1" s="265"/>
      <c r="H1" s="265"/>
      <c r="I1" s="265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6" t="s">
        <v>190</v>
      </c>
      <c r="B7" s="266"/>
      <c r="C7" s="266"/>
      <c r="D7" s="266"/>
      <c r="E7" s="266"/>
      <c r="F7" s="266"/>
      <c r="G7" s="229"/>
      <c r="H7" s="229"/>
      <c r="I7" s="229"/>
    </row>
    <row r="8" spans="1:9" ht="29.25" x14ac:dyDescent="0.45">
      <c r="A8" s="267" t="str">
        <f>'Page de garde'!D18</f>
        <v>Jedaida</v>
      </c>
      <c r="B8" s="267"/>
      <c r="C8" s="267"/>
      <c r="D8" s="267"/>
      <c r="E8" s="267"/>
      <c r="F8" s="267"/>
      <c r="G8" s="230"/>
      <c r="H8" s="230"/>
      <c r="I8" s="229"/>
    </row>
    <row r="9" spans="1:9" ht="24" x14ac:dyDescent="0.45">
      <c r="A9" s="189" t="s">
        <v>44</v>
      </c>
      <c r="B9" s="268"/>
      <c r="C9" s="268"/>
      <c r="D9" s="268"/>
      <c r="E9" s="268"/>
      <c r="F9" s="269"/>
      <c r="G9" s="230"/>
      <c r="H9" s="230"/>
      <c r="I9" s="229"/>
    </row>
    <row r="10" spans="1:9" ht="24" x14ac:dyDescent="0.45">
      <c r="A10" s="190" t="s">
        <v>46</v>
      </c>
      <c r="B10" s="270"/>
      <c r="C10" s="270"/>
      <c r="D10" s="270"/>
      <c r="E10" s="270"/>
      <c r="F10" s="270"/>
      <c r="G10" s="230"/>
      <c r="H10" s="230"/>
      <c r="I10" s="229"/>
    </row>
    <row r="11" spans="1:9" ht="24" x14ac:dyDescent="0.45">
      <c r="A11" s="189" t="s">
        <v>45</v>
      </c>
      <c r="B11" s="264"/>
      <c r="C11" s="264"/>
      <c r="D11" s="264"/>
      <c r="E11" s="264"/>
      <c r="F11" s="264"/>
      <c r="G11" s="230"/>
      <c r="H11" s="230"/>
      <c r="I11" s="229"/>
    </row>
    <row r="12" spans="1:9" ht="24" x14ac:dyDescent="0.45">
      <c r="A12" s="189" t="s">
        <v>260</v>
      </c>
      <c r="B12" s="271">
        <f>D463</f>
        <v>0</v>
      </c>
      <c r="C12" s="271"/>
      <c r="D12" s="271"/>
      <c r="E12" s="271"/>
      <c r="F12" s="271"/>
      <c r="G12" s="230"/>
      <c r="H12" s="230"/>
      <c r="I12" s="229"/>
    </row>
    <row r="13" spans="1:9" ht="22.5" x14ac:dyDescent="0.45">
      <c r="A13" s="28"/>
      <c r="B13" s="29"/>
      <c r="C13" s="29"/>
      <c r="D13" s="272"/>
      <c r="E13" s="272"/>
      <c r="F13" s="272"/>
      <c r="G13" s="272"/>
      <c r="H13" s="272"/>
      <c r="I13" s="3"/>
    </row>
    <row r="14" spans="1:9" ht="16.5" x14ac:dyDescent="0.3">
      <c r="A14" s="273" t="s">
        <v>32</v>
      </c>
      <c r="B14" s="274" t="s">
        <v>33</v>
      </c>
      <c r="C14" s="274"/>
      <c r="D14" s="274" t="s">
        <v>48</v>
      </c>
      <c r="E14" s="275" t="s">
        <v>331</v>
      </c>
      <c r="F14" s="274" t="s">
        <v>202</v>
      </c>
      <c r="G14" s="29"/>
      <c r="H14" s="29"/>
    </row>
    <row r="15" spans="1:9" ht="16.5" x14ac:dyDescent="0.3">
      <c r="A15" s="273"/>
      <c r="B15" s="55" t="s">
        <v>36</v>
      </c>
      <c r="C15" s="55" t="s">
        <v>35</v>
      </c>
      <c r="D15" s="274"/>
      <c r="E15" s="275"/>
      <c r="F15" s="274"/>
      <c r="G15" s="29"/>
      <c r="H15" s="29"/>
    </row>
    <row r="16" spans="1:9" ht="18" x14ac:dyDescent="0.35">
      <c r="A16" s="276" t="s">
        <v>0</v>
      </c>
      <c r="B16" s="276"/>
      <c r="C16" s="276"/>
      <c r="D16" s="276"/>
      <c r="E16" s="276"/>
      <c r="F16" s="276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7" t="s">
        <v>1</v>
      </c>
      <c r="B18" s="278"/>
      <c r="C18" s="278"/>
      <c r="D18" s="278"/>
      <c r="E18" s="278"/>
      <c r="F18" s="278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7" t="s">
        <v>18</v>
      </c>
      <c r="B26" s="258"/>
      <c r="C26" s="258"/>
      <c r="D26" s="258"/>
      <c r="E26" s="258"/>
      <c r="F26" s="258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6" t="s">
        <v>131</v>
      </c>
      <c r="B43" s="276"/>
      <c r="C43" s="276"/>
      <c r="D43" s="276"/>
      <c r="E43" s="276"/>
      <c r="F43" s="276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2" t="s">
        <v>63</v>
      </c>
      <c r="B45" s="263"/>
      <c r="C45" s="263"/>
      <c r="D45" s="263"/>
      <c r="E45" s="263"/>
      <c r="F45" s="263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7" t="s">
        <v>65</v>
      </c>
      <c r="B57" s="258"/>
      <c r="C57" s="258"/>
      <c r="D57" s="258"/>
      <c r="E57" s="258"/>
      <c r="F57" s="258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7" t="s">
        <v>25</v>
      </c>
      <c r="B84" s="258"/>
      <c r="C84" s="258"/>
      <c r="D84" s="258"/>
      <c r="E84" s="258"/>
      <c r="F84" s="258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9" t="s">
        <v>123</v>
      </c>
      <c r="B99" s="260"/>
      <c r="C99" s="260"/>
      <c r="D99" s="260"/>
      <c r="E99" s="260"/>
      <c r="F99" s="261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2" t="s">
        <v>63</v>
      </c>
      <c r="B101" s="263"/>
      <c r="C101" s="263"/>
      <c r="D101" s="263"/>
      <c r="E101" s="263"/>
      <c r="F101" s="263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7" t="s">
        <v>127</v>
      </c>
      <c r="B113" s="258"/>
      <c r="C113" s="258"/>
      <c r="D113" s="258"/>
      <c r="E113" s="258"/>
      <c r="F113" s="258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7" t="s">
        <v>72</v>
      </c>
      <c r="B137" s="258"/>
      <c r="C137" s="258"/>
      <c r="D137" s="258"/>
      <c r="E137" s="258"/>
      <c r="F137" s="258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9" t="s">
        <v>124</v>
      </c>
      <c r="B152" s="260"/>
      <c r="C152" s="260"/>
      <c r="D152" s="260"/>
      <c r="E152" s="260"/>
      <c r="F152" s="261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2" t="s">
        <v>63</v>
      </c>
      <c r="B154" s="263"/>
      <c r="C154" s="263"/>
      <c r="D154" s="263"/>
      <c r="E154" s="263"/>
      <c r="F154" s="263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7" t="s">
        <v>128</v>
      </c>
      <c r="B166" s="258"/>
      <c r="C166" s="258"/>
      <c r="D166" s="258"/>
      <c r="E166" s="258"/>
      <c r="F166" s="258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9" t="s">
        <v>157</v>
      </c>
      <c r="B192" s="260"/>
      <c r="C192" s="260"/>
      <c r="D192" s="260"/>
      <c r="E192" s="260"/>
      <c r="F192" s="261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7" t="s">
        <v>150</v>
      </c>
      <c r="B194" s="258"/>
      <c r="C194" s="258"/>
      <c r="D194" s="258"/>
      <c r="E194" s="258"/>
      <c r="F194" s="258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7" t="s">
        <v>75</v>
      </c>
      <c r="B209" s="258"/>
      <c r="C209" s="258"/>
      <c r="D209" s="258"/>
      <c r="E209" s="258"/>
      <c r="F209" s="258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7" t="s">
        <v>181</v>
      </c>
      <c r="B232" s="258"/>
      <c r="C232" s="258"/>
      <c r="D232" s="258"/>
      <c r="E232" s="258"/>
      <c r="F232" s="258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9" t="s">
        <v>4</v>
      </c>
      <c r="B249" s="260"/>
      <c r="C249" s="260"/>
      <c r="D249" s="260"/>
      <c r="E249" s="260"/>
      <c r="F249" s="261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7" t="s">
        <v>19</v>
      </c>
      <c r="B251" s="258"/>
      <c r="C251" s="258"/>
      <c r="D251" s="258"/>
      <c r="E251" s="258"/>
      <c r="F251" s="258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7" t="s">
        <v>116</v>
      </c>
      <c r="B263" s="258"/>
      <c r="C263" s="258"/>
      <c r="D263" s="258"/>
      <c r="E263" s="258"/>
      <c r="F263" s="258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9" t="s">
        <v>21</v>
      </c>
      <c r="B282" s="260"/>
      <c r="C282" s="260"/>
      <c r="D282" s="260"/>
      <c r="E282" s="260"/>
      <c r="F282" s="261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7" t="s">
        <v>12</v>
      </c>
      <c r="B284" s="258"/>
      <c r="C284" s="258"/>
      <c r="D284" s="258"/>
      <c r="E284" s="258"/>
      <c r="F284" s="258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7" t="s">
        <v>25</v>
      </c>
      <c r="B297" s="258"/>
      <c r="C297" s="258"/>
      <c r="D297" s="258"/>
      <c r="E297" s="258"/>
      <c r="F297" s="258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9" t="s">
        <v>8</v>
      </c>
      <c r="B310" s="260"/>
      <c r="C310" s="260"/>
      <c r="D310" s="260"/>
      <c r="E310" s="260"/>
      <c r="F310" s="261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2" t="s">
        <v>107</v>
      </c>
      <c r="B312" s="263"/>
      <c r="C312" s="263"/>
      <c r="D312" s="263"/>
      <c r="E312" s="263"/>
      <c r="F312" s="263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7" t="s">
        <v>25</v>
      </c>
      <c r="B324" s="258"/>
      <c r="C324" s="258"/>
      <c r="D324" s="258"/>
      <c r="E324" s="258"/>
      <c r="F324" s="258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7" t="s">
        <v>118</v>
      </c>
      <c r="B340" s="258"/>
      <c r="C340" s="258"/>
      <c r="D340" s="258"/>
      <c r="E340" s="258"/>
      <c r="F340" s="258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7" t="s">
        <v>29</v>
      </c>
      <c r="B349" s="258"/>
      <c r="C349" s="258"/>
      <c r="D349" s="258"/>
      <c r="E349" s="258"/>
      <c r="F349" s="258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9" t="s">
        <v>119</v>
      </c>
      <c r="B363" s="260"/>
      <c r="C363" s="260"/>
      <c r="D363" s="260"/>
      <c r="E363" s="260"/>
      <c r="F363" s="261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2" t="s">
        <v>19</v>
      </c>
      <c r="B365" s="263"/>
      <c r="C365" s="263"/>
      <c r="D365" s="263"/>
      <c r="E365" s="263"/>
      <c r="F365" s="263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2" t="s">
        <v>116</v>
      </c>
      <c r="B376" s="263"/>
      <c r="C376" s="263"/>
      <c r="D376" s="263"/>
      <c r="E376" s="263"/>
      <c r="F376" s="263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9" t="s">
        <v>346</v>
      </c>
      <c r="B393" s="260"/>
      <c r="C393" s="260"/>
      <c r="D393" s="260"/>
      <c r="E393" s="260"/>
      <c r="F393" s="261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7" t="s">
        <v>347</v>
      </c>
      <c r="B395" s="258"/>
      <c r="C395" s="258"/>
      <c r="D395" s="258"/>
      <c r="E395" s="258"/>
      <c r="F395" s="258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7" t="s">
        <v>31</v>
      </c>
      <c r="B402" s="258"/>
      <c r="C402" s="258"/>
      <c r="D402" s="258"/>
      <c r="E402" s="258"/>
      <c r="F402" s="258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9" t="s">
        <v>170</v>
      </c>
      <c r="B412" s="260"/>
      <c r="C412" s="260"/>
      <c r="D412" s="260"/>
      <c r="E412" s="260"/>
      <c r="F412" s="261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9" t="s">
        <v>82</v>
      </c>
      <c r="B422" s="260"/>
      <c r="C422" s="260"/>
      <c r="D422" s="260"/>
      <c r="E422" s="260"/>
      <c r="F422" s="261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9" t="s">
        <v>143</v>
      </c>
      <c r="B431" s="260"/>
      <c r="C431" s="260"/>
      <c r="D431" s="260"/>
      <c r="E431" s="260"/>
      <c r="F431" s="261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9" t="s">
        <v>144</v>
      </c>
      <c r="B452" s="260"/>
      <c r="C452" s="260"/>
      <c r="D452" s="260"/>
      <c r="E452" s="260"/>
      <c r="F452" s="261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1"/>
      <c r="E1" s="281"/>
      <c r="F1" s="281"/>
      <c r="G1" s="281"/>
      <c r="H1" s="281"/>
      <c r="I1" s="281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7" t="s">
        <v>52</v>
      </c>
      <c r="B6" s="267"/>
      <c r="C6" s="267"/>
      <c r="D6" s="267"/>
      <c r="E6" s="267"/>
      <c r="F6" s="267"/>
      <c r="G6" s="230"/>
      <c r="H6" s="230"/>
      <c r="I6" s="230"/>
    </row>
    <row r="7" spans="1:9" s="29" customFormat="1" ht="21.75" customHeight="1" x14ac:dyDescent="0.45">
      <c r="A7" s="267" t="str">
        <f>'A4 Exploitation'!A8:F8</f>
        <v>Jedaida</v>
      </c>
      <c r="B7" s="267"/>
      <c r="C7" s="267"/>
      <c r="D7" s="267"/>
      <c r="E7" s="267"/>
      <c r="F7" s="267"/>
      <c r="G7" s="230"/>
      <c r="H7" s="230"/>
      <c r="I7" s="230"/>
    </row>
    <row r="8" spans="1:9" s="29" customFormat="1" ht="24" x14ac:dyDescent="0.45">
      <c r="A8" s="189" t="s">
        <v>44</v>
      </c>
      <c r="B8" s="284">
        <f>'A4 Exploitation'!B9:F9</f>
        <v>0</v>
      </c>
      <c r="C8" s="284"/>
      <c r="D8" s="284"/>
      <c r="E8" s="284"/>
      <c r="F8" s="284"/>
      <c r="G8" s="230"/>
      <c r="H8" s="230"/>
      <c r="I8" s="230"/>
    </row>
    <row r="9" spans="1:9" s="29" customFormat="1" ht="24" x14ac:dyDescent="0.45">
      <c r="A9" s="190" t="s">
        <v>46</v>
      </c>
      <c r="B9" s="284">
        <f>'A4 Exploitation'!B10:F10</f>
        <v>0</v>
      </c>
      <c r="C9" s="284"/>
      <c r="D9" s="284"/>
      <c r="E9" s="284"/>
      <c r="F9" s="284"/>
      <c r="G9" s="230"/>
      <c r="H9" s="230"/>
      <c r="I9" s="230"/>
    </row>
    <row r="10" spans="1:9" s="29" customFormat="1" ht="24" x14ac:dyDescent="0.45">
      <c r="A10" s="189" t="s">
        <v>45</v>
      </c>
      <c r="B10" s="280">
        <f>'A4 Exploitation'!B11:F11</f>
        <v>0</v>
      </c>
      <c r="C10" s="280"/>
      <c r="D10" s="280"/>
      <c r="E10" s="280"/>
      <c r="F10" s="280"/>
      <c r="G10" s="230"/>
      <c r="H10" s="230"/>
      <c r="I10" s="230"/>
    </row>
    <row r="11" spans="1:9" s="29" customFormat="1" ht="24" x14ac:dyDescent="0.45">
      <c r="A11" s="189" t="s">
        <v>318</v>
      </c>
      <c r="B11" s="285">
        <f>D183</f>
        <v>0</v>
      </c>
      <c r="C11" s="285"/>
      <c r="D11" s="285"/>
      <c r="E11" s="285"/>
      <c r="F11" s="285"/>
      <c r="G11" s="230"/>
      <c r="H11" s="230"/>
      <c r="I11" s="230"/>
    </row>
    <row r="12" spans="1:9" s="29" customFormat="1" ht="22.5" x14ac:dyDescent="0.45">
      <c r="A12" s="28"/>
      <c r="D12" s="272"/>
      <c r="E12" s="272"/>
      <c r="F12" s="272"/>
      <c r="G12" s="272"/>
      <c r="H12" s="272"/>
      <c r="I12" s="31"/>
    </row>
    <row r="13" spans="1:9" s="29" customFormat="1" ht="11.25" customHeight="1" x14ac:dyDescent="0.3">
      <c r="A13" s="273" t="s">
        <v>32</v>
      </c>
      <c r="B13" s="274" t="s">
        <v>33</v>
      </c>
      <c r="C13" s="274"/>
      <c r="D13" s="274" t="s">
        <v>48</v>
      </c>
      <c r="E13" s="275" t="s">
        <v>201</v>
      </c>
      <c r="F13" s="274" t="s">
        <v>202</v>
      </c>
    </row>
    <row r="14" spans="1:9" s="29" customFormat="1" ht="12.75" customHeight="1" x14ac:dyDescent="0.3">
      <c r="A14" s="273"/>
      <c r="B14" s="55" t="s">
        <v>36</v>
      </c>
      <c r="C14" s="55" t="s">
        <v>35</v>
      </c>
      <c r="D14" s="274"/>
      <c r="E14" s="275"/>
      <c r="F14" s="274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9" t="s">
        <v>0</v>
      </c>
      <c r="B16" s="279"/>
      <c r="C16" s="279"/>
      <c r="D16" s="279"/>
      <c r="E16" s="279"/>
      <c r="F16" s="279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9" t="s">
        <v>4</v>
      </c>
      <c r="B25" s="279"/>
      <c r="C25" s="279"/>
      <c r="D25" s="279"/>
      <c r="E25" s="279"/>
      <c r="F25" s="279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9" t="s">
        <v>231</v>
      </c>
      <c r="B35" s="279"/>
      <c r="C35" s="279"/>
      <c r="D35" s="279"/>
      <c r="E35" s="279"/>
      <c r="F35" s="279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9" t="s">
        <v>21</v>
      </c>
      <c r="B44" s="279"/>
      <c r="C44" s="279"/>
      <c r="D44" s="279"/>
      <c r="E44" s="279"/>
      <c r="F44" s="279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9" t="s">
        <v>8</v>
      </c>
      <c r="B54" s="279"/>
      <c r="C54" s="279"/>
      <c r="D54" s="279"/>
      <c r="E54" s="279"/>
      <c r="F54" s="279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9" t="s">
        <v>136</v>
      </c>
      <c r="B65" s="279"/>
      <c r="C65" s="279"/>
      <c r="D65" s="279"/>
      <c r="E65" s="279"/>
      <c r="F65" s="279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9" t="s">
        <v>223</v>
      </c>
      <c r="B86" s="279"/>
      <c r="C86" s="279"/>
      <c r="D86" s="279"/>
      <c r="E86" s="279"/>
      <c r="F86" s="279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9" t="s">
        <v>224</v>
      </c>
      <c r="B105" s="279"/>
      <c r="C105" s="279"/>
      <c r="D105" s="279"/>
      <c r="E105" s="279"/>
      <c r="F105" s="279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9" t="s">
        <v>196</v>
      </c>
      <c r="B120" s="279"/>
      <c r="C120" s="279"/>
      <c r="D120" s="279"/>
      <c r="E120" s="279"/>
      <c r="F120" s="279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9" t="s">
        <v>228</v>
      </c>
      <c r="B136" s="279"/>
      <c r="C136" s="279"/>
      <c r="D136" s="279"/>
      <c r="E136" s="279"/>
      <c r="F136" s="279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9" t="s">
        <v>80</v>
      </c>
      <c r="B148" s="279"/>
      <c r="C148" s="279"/>
      <c r="D148" s="279"/>
      <c r="E148" s="279"/>
      <c r="F148" s="279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9" t="s">
        <v>17</v>
      </c>
      <c r="B156" s="279"/>
      <c r="C156" s="279"/>
      <c r="D156" s="279"/>
      <c r="E156" s="279"/>
      <c r="F156" s="279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9" t="s">
        <v>82</v>
      </c>
      <c r="B164" s="279"/>
      <c r="C164" s="279"/>
      <c r="D164" s="279"/>
      <c r="E164" s="279"/>
      <c r="F164" s="279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9" t="s">
        <v>227</v>
      </c>
      <c r="B173" s="279"/>
      <c r="C173" s="279"/>
      <c r="D173" s="279"/>
      <c r="E173" s="279"/>
      <c r="F173" s="279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2017-05-25T18:22:19Z</cp:lastPrinted>
  <dcterms:created xsi:type="dcterms:W3CDTF">2015-10-03T07:44:26Z</dcterms:created>
  <dcterms:modified xsi:type="dcterms:W3CDTF">2017-07-07T11:47:39Z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