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Jedaida\10-Octobre 2017\"/>
    </mc:Choice>
  </mc:AlternateContent>
  <bookViews>
    <workbookView xWindow="0" yWindow="0" windowWidth="20490" windowHeight="7620" tabRatio="880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206" i="32" l="1"/>
  <c r="D207" i="32" s="1"/>
  <c r="D37" i="34"/>
  <c r="D110" i="34"/>
  <c r="D111" i="34" s="1"/>
  <c r="D276" i="34"/>
  <c r="D277" i="34" s="1"/>
  <c r="D294" i="34"/>
  <c r="D295" i="34" s="1"/>
  <c r="D186" i="32"/>
  <c r="D187" i="32" s="1"/>
  <c r="D81" i="34"/>
  <c r="D134" i="34"/>
  <c r="D135" i="34" s="1"/>
  <c r="D146" i="34"/>
  <c r="D337" i="34"/>
  <c r="D338" i="34" s="1"/>
  <c r="D357" i="34"/>
  <c r="D387" i="34"/>
  <c r="D390" i="34" s="1"/>
  <c r="D391" i="34" s="1"/>
  <c r="B105" i="29" s="1"/>
  <c r="D449" i="34"/>
  <c r="D450" i="34" s="1"/>
  <c r="B133" i="29" s="1"/>
  <c r="D83" i="35"/>
  <c r="D84" i="35" s="1"/>
  <c r="D387" i="32"/>
  <c r="D388" i="32" s="1"/>
  <c r="D37" i="32"/>
  <c r="D40" i="32" s="1"/>
  <c r="D41" i="32" s="1"/>
  <c r="B48" i="29" s="1"/>
  <c r="D146" i="32"/>
  <c r="D276" i="32"/>
  <c r="D294" i="32"/>
  <c r="D295" i="32" s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81" i="32"/>
  <c r="D96" i="32" s="1"/>
  <c r="D97" i="32" s="1"/>
  <c r="B55" i="29" s="1"/>
  <c r="D110" i="32"/>
  <c r="D111" i="32" s="1"/>
  <c r="D229" i="32"/>
  <c r="D230" i="32" s="1"/>
  <c r="D242" i="32"/>
  <c r="D243" i="32" s="1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243" i="34" s="1"/>
  <c r="D134" i="32"/>
  <c r="D135" i="32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82" i="34"/>
  <c r="D147" i="34"/>
  <c r="D189" i="34"/>
  <c r="D190" i="34" s="1"/>
  <c r="B70" i="29" s="1"/>
  <c r="D164" i="34"/>
  <c r="D307" i="34"/>
  <c r="D308" i="34" s="1"/>
  <c r="B91" i="29" s="1"/>
  <c r="D305" i="34"/>
  <c r="D358" i="34"/>
  <c r="D388" i="34"/>
  <c r="D409" i="34"/>
  <c r="D410" i="34" s="1"/>
  <c r="B112" i="29" s="1"/>
  <c r="D459" i="34"/>
  <c r="B140" i="29" s="1"/>
  <c r="D179" i="33"/>
  <c r="D279" i="32"/>
  <c r="D280" i="32" s="1"/>
  <c r="B83" i="29" s="1"/>
  <c r="D277" i="32"/>
  <c r="D459" i="32"/>
  <c r="B139" i="29" s="1"/>
  <c r="D164" i="32"/>
  <c r="D189" i="32"/>
  <c r="D190" i="32" s="1"/>
  <c r="B69" i="29" s="1"/>
  <c r="D82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279" i="34" l="1"/>
  <c r="D280" i="34" s="1"/>
  <c r="B84" i="29" s="1"/>
  <c r="D360" i="34"/>
  <c r="D361" i="34" s="1"/>
  <c r="B98" i="29" s="1"/>
  <c r="D96" i="34"/>
  <c r="D97" i="34" s="1"/>
  <c r="B56" i="29" s="1"/>
  <c r="D38" i="32"/>
  <c r="D149" i="34"/>
  <c r="D150" i="34" s="1"/>
  <c r="B63" i="29" s="1"/>
  <c r="D390" i="32"/>
  <c r="D391" i="32" s="1"/>
  <c r="B104" i="29" s="1"/>
  <c r="D245" i="34"/>
  <c r="D246" i="34" s="1"/>
  <c r="B77" i="29" s="1"/>
  <c r="D307" i="32"/>
  <c r="D308" i="32" s="1"/>
  <c r="B90" i="29" s="1"/>
  <c r="D149" i="32"/>
  <c r="D150" i="32" s="1"/>
  <c r="B62" i="29" s="1"/>
  <c r="D110" i="30"/>
  <c r="D111" i="30" s="1"/>
  <c r="D132" i="31"/>
  <c r="D133" i="31" s="1"/>
  <c r="D182" i="33"/>
  <c r="D183" i="33" s="1"/>
  <c r="B11" i="33" s="1"/>
  <c r="D449" i="30"/>
  <c r="D450" i="30" s="1"/>
  <c r="B131" i="29" s="1"/>
  <c r="D81" i="30"/>
  <c r="D82" i="30" s="1"/>
  <c r="D37" i="30"/>
  <c r="D40" i="30" s="1"/>
  <c r="D41" i="30" s="1"/>
  <c r="B47" i="29" s="1"/>
  <c r="D146" i="30"/>
  <c r="D147" i="30" s="1"/>
  <c r="D206" i="30"/>
  <c r="D207" i="30" s="1"/>
  <c r="D242" i="30"/>
  <c r="D243" i="30" s="1"/>
  <c r="D276" i="30"/>
  <c r="D277" i="30" s="1"/>
  <c r="D62" i="31"/>
  <c r="D63" i="31" s="1"/>
  <c r="D360" i="32"/>
  <c r="D361" i="32" s="1"/>
  <c r="B97" i="29" s="1"/>
  <c r="D245" i="32"/>
  <c r="D246" i="32" s="1"/>
  <c r="B76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D83" i="31"/>
  <c r="D84" i="31" s="1"/>
  <c r="D101" i="31"/>
  <c r="D102" i="31" s="1"/>
  <c r="D117" i="31"/>
  <c r="D118" i="31" s="1"/>
  <c r="D145" i="31"/>
  <c r="D146" i="31" s="1"/>
  <c r="D462" i="34"/>
  <c r="D463" i="34" s="1"/>
  <c r="B27" i="29" s="1"/>
  <c r="D179" i="3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B146" i="29" l="1"/>
  <c r="B147" i="29"/>
  <c r="D462" i="32"/>
  <c r="D463" i="32" s="1"/>
  <c r="B34" i="29" s="1"/>
  <c r="D390" i="30"/>
  <c r="D391" i="30" s="1"/>
  <c r="B103" i="29" s="1"/>
  <c r="D360" i="30"/>
  <c r="D361" i="30" s="1"/>
  <c r="B96" i="29" s="1"/>
  <c r="D307" i="30"/>
  <c r="D308" i="30" s="1"/>
  <c r="B89" i="29" s="1"/>
  <c r="D279" i="30"/>
  <c r="D280" i="30" s="1"/>
  <c r="B82" i="29" s="1"/>
  <c r="D245" i="30"/>
  <c r="D246" i="30" s="1"/>
  <c r="B75" i="29" s="1"/>
  <c r="D189" i="30"/>
  <c r="D190" i="30" s="1"/>
  <c r="B68" i="29" s="1"/>
  <c r="D149" i="30"/>
  <c r="D150" i="30" s="1"/>
  <c r="B61" i="29" s="1"/>
  <c r="D96" i="30"/>
  <c r="D97" i="30" s="1"/>
  <c r="B54" i="29" s="1"/>
  <c r="D38" i="30"/>
  <c r="D132" i="17"/>
  <c r="D133" i="17" s="1"/>
  <c r="D101" i="17"/>
  <c r="D102" i="17" s="1"/>
  <c r="D387" i="16"/>
  <c r="D388" i="16" s="1"/>
  <c r="D182" i="31"/>
  <c r="D183" i="31" s="1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B12" i="32" l="1"/>
  <c r="D462" i="30"/>
  <c r="D463" i="30" s="1"/>
  <c r="B12" i="30" s="1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33" i="29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<sst xmlns="http://schemas.openxmlformats.org/spreadsheetml/2006/main" count="3104" uniqueCount="434">
  <si>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</si>
  <si>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</si>
  <si>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</si>
  <si>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</si>
  <si>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</si>
  <si>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</si>
  <si>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</si>
  <si>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</si>
  <si>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</si>
  <si>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</si>
  <si>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</si>
  <si>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</si>
  <si>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</si>
  <si>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</si>
  <si>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</si>
  <si>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</si>
  <si>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</si>
  <si>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</si>
  <si>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</si>
  <si>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</si>
  <si>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</si>
  <si>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</si>
  <si>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</si>
  <si>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</si>
  <si>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</si>
  <si>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</si>
  <si>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</si>
  <si>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</si>
  <si>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</si>
  <si>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</si>
  <si>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</si>
  <si>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</si>
  <si>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</si>
  <si>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</si>
  <si>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</si>
  <si>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</si>
  <si>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</si>
  <si>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</si>
  <si>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</si>
  <si>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</si>
  <si>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</si>
  <si>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</si>
  <si>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</si>
  <si>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</si>
  <si>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</si>
  <si>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</si>
  <si>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</si>
  <si>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</si>
  <si>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</si>
  <si>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</si>
  <si>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</si>
  <si>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</si>
  <si>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</si>
  <si>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</si>
  <si>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</si>
  <si>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</si>
  <si>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</si>
  <si>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</si>
  <si>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</si>
  <si>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</si>
  <si>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</si>
  <si>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</si>
  <si>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</si>
  <si>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</si>
  <si>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</si>
  <si>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</si>
  <si>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</si>
  <si>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</si>
  <si>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</si>
  <si>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</si>
  <si>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</si>
  <si>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</si>
  <si>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</si>
  <si>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</si>
  <si>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</si>
  <si>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</si>
  <si>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</si>
  <si>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</si>
  <si>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</si>
  <si>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</si>
  <si>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</si>
  <si>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</si>
  <si>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</si>
  <si>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</si>
  <si>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</si>
  <si>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</si>
  <si>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</si>
  <si>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</si>
  <si>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</si>
  <si>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</si>
  <si>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</si>
  <si>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</si>
  <si>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</si>
  <si>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</si>
  <si>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</si>
  <si>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</si>
  <si>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</si>
  <si>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</si>
  <si>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</si>
  <si>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</si>
  <si>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</si>
  <si>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</si>
  <si>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</si>
  <si>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</si>
  <si>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</si>
  <si>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</si>
  <si>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</si>
  <si>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</si>
  <si>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</si>
  <si>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</si>
  <si>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</si>
  <si>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</si>
  <si>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</si>
  <si>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</si>
  <si>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</si>
  <si>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</si>
  <si>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</si>
  <si>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</si>
  <si>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</si>
  <si>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</si>
  <si>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</si>
  <si>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</si>
  <si>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</si>
  <si>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</si>
  <si>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</si>
  <si>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</si>
  <si>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</si>
  <si>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</si>
  <si>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</si>
  <si>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</si>
  <si>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</si>
  <si>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</si>
  <si>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</si>
  <si>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</si>
  <si>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</si>
  <si>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</si>
  <si>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</si>
  <si>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</si>
  <si>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</si>
  <si>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</si>
  <si>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</si>
  <si>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</si>
  <si>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</si>
  <si>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</si>
  <si>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</si>
  <si>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</si>
  <si>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</si>
  <si>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</si>
  <si>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</si>
  <si>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</si>
  <si>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</si>
  <si>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</si>
  <si>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</si>
  <si>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</si>
  <si>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</si>
  <si>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</si>
  <si>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</si>
  <si>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</si>
  <si>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</si>
  <si>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</si>
  <si>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</si>
  <si>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</si>
  <si>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</si>
  <si>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</si>
  <si>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</si>
  <si>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</si>
  <si>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</si>
  <si>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</si>
  <si>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</si>
  <si>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</si>
  <si>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</si>
  <si>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</si>
  <si>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</si>
  <si>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</si>
  <si>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</si>
  <si>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</si>
  <si>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</si>
  <si>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</si>
  <si>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</si>
  <si>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</si>
  <si>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</si>
  <si>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</si>
  <si>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</si>
  <si>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</si>
  <si>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</si>
  <si>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</si>
  <si>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</si>
  <si>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</si>
  <si>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</si>
  <si>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</si>
  <si>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</si>
  <si>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</si>
  <si>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</si>
  <si>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</si>
  <si>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</si>
  <si>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</si>
  <si>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</si>
  <si>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</si>
  <si>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</si>
  <si>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</si>
  <si>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</si>
  <si>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</si>
  <si>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</si>
  <si>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</si>
  <si>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</si>
  <si>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</si>
  <si>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</si>
  <si>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</si>
  <si>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</si>
  <si>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</si>
  <si>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</si>
  <si>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</si>
  <si>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</si>
  <si>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</si>
  <si>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</si>
  <si>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</si>
  <si>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</si>
  <si>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</si>
  <si>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</si>
  <si>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</si>
  <si>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</si>
  <si>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</si>
  <si>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</si>
  <si>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</si>
  <si>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</si>
  <si>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</si>
  <si>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</si>
  <si>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</si>
  <si>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</si>
  <si>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</si>
  <si>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</si>
  <si>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</si>
  <si>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</si>
  <si>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</si>
  <si>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</si>
  <si>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</si>
  <si>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</si>
  <si>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</si>
  <si>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</si>
  <si>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</si>
  <si>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</si>
  <si>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</si>
  <si>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</si>
  <si>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</si>
  <si>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</si>
  <si>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</si>
  <si>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</si>
  <si>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</si>
  <si>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</si>
  <si>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</si>
  <si>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</si>
  <si>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</si>
  <si>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</si>
  <si>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</si>
  <si>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</si>
  <si>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</si>
  <si>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</si>
  <si>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</si>
  <si>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</si>
  <si>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</si>
  <si>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</si>
  <si>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</si>
  <si>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</si>
  <si>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</si>
  <si>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</si>
  <si>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</si>
  <si>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</si>
  <si>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</si>
  <si>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</si>
  <si>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</si>
  <si>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</si>
  <si>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</si>
  <si>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</si>
  <si>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</si>
  <si>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</si>
  <si>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</si>
  <si>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</si>
  <si>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</si>
  <si>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</si>
  <si>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</si>
  <si>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</si>
  <si>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</si>
  <si>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</si>
  <si>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</si>
  <si>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</si>
  <si>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</si>
  <si>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</si>
  <si>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</si>
  <si>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</si>
  <si>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</si>
  <si>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</si>
  <si>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</si>
  <si>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</si>
  <si>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</si>
  <si>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</si>
  <si>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</si>
  <si>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</si>
  <si>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</si>
  <si>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</si>
  <si>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</si>
  <si>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</si>
  <si>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</si>
  <si>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</si>
  <si>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</si>
  <si>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</si>
  <si>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</si>
  <si>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</si>
  <si>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</si>
  <si>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</si>
  <si>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</si>
  <si>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</si>
  <si>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</si>
  <si>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</si>
  <si>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</si>
  <si>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</si>
  <si>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</si>
  <si>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</si>
  <si>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</si>
  <si>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</si>
  <si>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</si>
  <si>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</si>
  <si>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</si>
  <si>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</si>
  <si>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</si>
  <si>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</si>
  <si>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</si>
  <si>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</si>
  <si>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</si>
  <si>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</si>
  <si>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</si>
  <si>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</si>
  <si>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</si>
  <si>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</si>
  <si>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</si>
  <si>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</si>
  <si>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</si>
  <si>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</si>
  <si>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</si>
  <si>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</si>
  <si>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</si>
  <si>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</si>
  <si>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</si>
  <si>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</si>
  <si>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</si>
  <si>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</si>
  <si>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</si>
  <si>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</si>
  <si>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</si>
  <si>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</si>
  <si>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</si>
  <si>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</si>
  <si>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</si>
  <si>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</si>
  <si>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</si>
  <si>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</si>
  <si>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</si>
  <si>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</si>
  <si>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</si>
  <si>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</si>
  <si>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</si>
  <si>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</si>
  <si>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</si>
  <si>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</si>
  <si>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</si>
  <si>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</si>
  <si>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</si>
  <si>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</si>
  <si>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</si>
  <si>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</si>
  <si>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</si>
  <si>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</si>
  <si>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</si>
  <si>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</si>
  <si>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</si>
  <si>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</si>
  <si>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</si>
  <si>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</si>
  <si>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</si>
  <si>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</si>
  <si>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</si>
  <si>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Voir ligne 27</t>
  </si>
  <si>
    <t>Absence d'un local poubelle</t>
  </si>
  <si>
    <t>Présence de gouttelettes d'eau au niveau du linéaire des yaourts</t>
  </si>
  <si>
    <t>Réparer le meuble</t>
  </si>
  <si>
    <t>Jedaida</t>
  </si>
  <si>
    <t>Directeur du magasin Mohamed Karim AKKARI</t>
  </si>
  <si>
    <t>Température du meuble 4ème gamme
Mesurée : 1,2°C
Affichée : 2,3°C</t>
  </si>
  <si>
    <t>Température du meuble des produits surgelés 
mesurée -18°C 
affichée -23C</t>
  </si>
  <si>
    <t>Température à cœur du yaourt +5,8°C, correct</t>
  </si>
  <si>
    <t>Absence de la température à cœur et le relevé mensuel de l'enregistrement des températures du mois de mai 2017. surveiller et enregsitrer les informations</t>
  </si>
  <si>
    <t>Le plan de dératisation n'était pas disponible le jour de l'audit</t>
  </si>
  <si>
    <t>Présence de pastèque moisi au niveau du meuble 4ème gamme</t>
  </si>
  <si>
    <t>Vérifier la fraicheur des produits exposés</t>
  </si>
  <si>
    <t>Le principe de FEFO n'a pas été respecté au niveau des barquettes de "l'escalope en tranche"</t>
  </si>
  <si>
    <t xml:space="preserve">Ranger les produits en respectant le principe de FEFO </t>
  </si>
  <si>
    <t>Le linéaire des glaces manquait de propreté</t>
  </si>
  <si>
    <t>Présence de givre au niveau du linéaire des produits surgelés</t>
  </si>
  <si>
    <t>Le meuble des yaourts manquait de propreté</t>
  </si>
  <si>
    <t>Vue l'étroitesse de la reserve, le nettoyage de la reserve n'est optimal, la propreté de cet endroit n'est pas satisfaisante</t>
  </si>
  <si>
    <t xml:space="preserve">Présence de traces de rouilles à plusieurs niveaux sur les étagères du rayon PGC </t>
  </si>
  <si>
    <t>Le microonde n'était pas propre le jour de l'audit</t>
  </si>
  <si>
    <t>Balance et entourage non propres</t>
  </si>
  <si>
    <t xml:space="preserve">Le rangement du quai de réception n'était pas satisfaisant </t>
  </si>
  <si>
    <t>La porte d'entrée n'est pas étanche</t>
  </si>
  <si>
    <t>1/ Système d'éclairage défaillant. Absence d'un tube néon au niveau du linéaire des yaourts
2/ Le luminaire de la chambre froide PLS est décroché</t>
  </si>
  <si>
    <t>Absence d'armoire de stockage des produits casses/retour</t>
  </si>
  <si>
    <t>Présence de poussières sur les produits de conserves</t>
  </si>
  <si>
    <t>Fruits et légumes : le positionnement de l'appareil DEIV n'est pas approprié. Placer l’appareil en position d’interception entre les zones à protéger et les points de pénétration des insectes</t>
  </si>
  <si>
    <t>L'horaire de sortie des poubelles n'était pas affiché</t>
  </si>
  <si>
    <t xml:space="preserve">Le direction du magasin est informé avant chaque formation </t>
  </si>
  <si>
    <t>Absence d'affiches au niveau des sanitaires (lavage des mains)</t>
  </si>
  <si>
    <t>Afficher les instructions d'hygiène</t>
  </si>
  <si>
    <t xml:space="preserve">Le distributeur de savon dans les sanitaires des femmes est hors service. </t>
  </si>
  <si>
    <t>Un distributeur à usage domestique a été mis en place en attendant les réapration du distributeur de Carrefour.</t>
  </si>
  <si>
    <t>Stockage et manipulation du sure à côté de la porte d'entrée de la reserve vers le magasin, la contamination aéroportée est accrue à ce niveau. Changer l'emplacement des palettes de sucre</t>
  </si>
  <si>
    <t>Absence d'enregistrement des paramètres de contrôle à la réception pour les réception des dates 03, 04, 05 juin 2017, 30 septembre 2017, 08, 09 octobre 2017</t>
  </si>
  <si>
    <t>Enregistrer les paramètres de contrôle à la réception</t>
  </si>
  <si>
    <t xml:space="preserve">Vue l'étroitesse de la réserve le nettoyage sous les palettes de stockage est difficile </t>
  </si>
  <si>
    <t>H 48%</t>
  </si>
  <si>
    <t>Prévoir un local pour les déchets</t>
  </si>
  <si>
    <t>Présence de 4 boudins de salami de dinde "Mliha" dont la DLC est dépassée 12/10/2017</t>
  </si>
  <si>
    <t>Vérifier les DLC des produits exposés</t>
  </si>
  <si>
    <t>L'étiquetage du salami TAKTOUK est illisible
Entreposage des produits à exposer à même le sol</t>
  </si>
  <si>
    <t>Respecter les dates limites de retrait des produits exposés</t>
  </si>
  <si>
    <t>Vérifier l'étiquetage des produits exposés</t>
  </si>
  <si>
    <t>La séparation des produits par catégorie n'était pas satisfaisante</t>
  </si>
  <si>
    <t>Le refrigérateur n'est pas fonctionnel</t>
  </si>
  <si>
    <t>Les laves mains sont à ouverture manuelle, le respect de l'hygiène des mains est difficile à ce niveau</t>
  </si>
  <si>
    <t>Prévoir un système à ouverture non manuelle à ce niveau</t>
  </si>
  <si>
    <t>Le relevé mensuel des températures de CF pour le mois de septembre n'a pas été effectuée</t>
  </si>
  <si>
    <t xml:space="preserve">Vue l'étroitesse de la zone de réception la rangement n'est pas satisfaisant </t>
  </si>
  <si>
    <t>Présence de 4 pots de yaourt Dolce de Vitalait dont la date limite de retrait est dépassée DLC 24/10/2017</t>
  </si>
  <si>
    <t>Présence de poussière sur les produits exposés
Plusieurs boites de conserve cabossées au niveau du rayon</t>
  </si>
  <si>
    <t>les repas sont conservés dans la chambre froide PLS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</si>
</sst>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0" fillId="0" borderId="1" xfId="3" applyFont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vertical="top" wrapText="1"/>
      <protection locked="0"/>
    </xf>
    <xf numFmtId="9" fontId="23" fillId="0" borderId="1" xfId="3" applyFont="1" applyBorder="1" applyAlignment="1" applyProtection="1">
      <alignment wrapText="1"/>
      <protection locked="0"/>
    </xf>
    <xf numFmtId="9" fontId="0" fillId="0" borderId="7" xfId="3" applyFont="1" applyBorder="1" applyAlignment="1" applyProtection="1">
      <alignment wrapText="1"/>
      <protection locked="0"/>
    </xf>
    <xf numFmtId="9" fontId="12" fillId="6" borderId="1" xfId="3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444816"/>
        <c:axId val="204445376"/>
      </c:barChart>
      <c:catAx>
        <c:axId val="20444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445376"/>
        <c:crosses val="autoZero"/>
        <c:auto val="1"/>
        <c:lblAlgn val="ctr"/>
        <c:lblOffset val="100"/>
        <c:noMultiLvlLbl val="0"/>
      </c:catAx>
      <c:valAx>
        <c:axId val="20444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44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0395600"/>
        <c:axId val="270399520"/>
      </c:barChart>
      <c:catAx>
        <c:axId val="27039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0399520"/>
        <c:crosses val="autoZero"/>
        <c:auto val="1"/>
        <c:lblAlgn val="ctr"/>
        <c:lblOffset val="100"/>
        <c:noMultiLvlLbl val="0"/>
      </c:catAx>
      <c:valAx>
        <c:axId val="27039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039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2240768"/>
        <c:axId val="4677184"/>
      </c:barChart>
      <c:catAx>
        <c:axId val="25224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677184"/>
        <c:crosses val="autoZero"/>
        <c:auto val="1"/>
        <c:lblAlgn val="ctr"/>
        <c:lblOffset val="100"/>
        <c:noMultiLvlLbl val="0"/>
      </c:catAx>
      <c:valAx>
        <c:axId val="467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224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343968"/>
        <c:axId val="212344528"/>
      </c:barChart>
      <c:catAx>
        <c:axId val="21234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344528"/>
        <c:crosses val="autoZero"/>
        <c:auto val="1"/>
        <c:lblAlgn val="ctr"/>
        <c:lblOffset val="100"/>
        <c:noMultiLvlLbl val="0"/>
      </c:catAx>
      <c:valAx>
        <c:axId val="21234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34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347328"/>
        <c:axId val="212347888"/>
      </c:barChart>
      <c:catAx>
        <c:axId val="21234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347888"/>
        <c:crosses val="autoZero"/>
        <c:auto val="1"/>
        <c:lblAlgn val="ctr"/>
        <c:lblOffset val="100"/>
        <c:noMultiLvlLbl val="0"/>
      </c:catAx>
      <c:valAx>
        <c:axId val="21234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34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350688"/>
        <c:axId val="212351248"/>
      </c:barChart>
      <c:catAx>
        <c:axId val="2123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351248"/>
        <c:crosses val="autoZero"/>
        <c:auto val="1"/>
        <c:lblAlgn val="ctr"/>
        <c:lblOffset val="100"/>
        <c:noMultiLvlLbl val="0"/>
      </c:catAx>
      <c:valAx>
        <c:axId val="21235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3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0.89534883720930236</c:v>
                </c:pt>
                <c:pt idx="1">
                  <c:v>0.84444444444444444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5776992"/>
        <c:axId val="245777552"/>
      </c:barChart>
      <c:catAx>
        <c:axId val="24577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77552"/>
        <c:crosses val="autoZero"/>
        <c:auto val="1"/>
        <c:lblAlgn val="ctr"/>
        <c:lblOffset val="100"/>
        <c:noMultiLvlLbl val="0"/>
      </c:catAx>
      <c:valAx>
        <c:axId val="24577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577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0.86979166666666663</c:v>
                </c:pt>
                <c:pt idx="1">
                  <c:v>0.86082474226804129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5780352"/>
        <c:axId val="245780912"/>
      </c:barChart>
      <c:catAx>
        <c:axId val="24578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80912"/>
        <c:crosses val="autoZero"/>
        <c:auto val="1"/>
        <c:lblAlgn val="ctr"/>
        <c:lblOffset val="100"/>
        <c:noMultiLvlLbl val="0"/>
      </c:catAx>
      <c:valAx>
        <c:axId val="24578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578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0.88257025193798455</c:v>
                </c:pt>
                <c:pt idx="1">
                  <c:v>0.85263459335624292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5783712"/>
        <c:axId val="245784272"/>
        <c:extLst xmlns:c16r2="http://schemas.microsoft.com/office/drawing/2015/06/chart"/>
      </c:barChart>
      <c:catAx>
        <c:axId val="245783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84272"/>
        <c:crosses val="autoZero"/>
        <c:auto val="1"/>
        <c:lblAlgn val="ctr"/>
        <c:lblOffset val="100"/>
        <c:noMultiLvlLbl val="0"/>
      </c:catAx>
      <c:valAx>
        <c:axId val="245784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8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1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45787072"/>
        <c:axId val="245787632"/>
        <c:extLst xmlns:c16r2="http://schemas.microsoft.com/office/drawing/2015/06/chart"/>
      </c:barChart>
      <c:catAx>
        <c:axId val="24578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87632"/>
        <c:crosses val="autoZero"/>
        <c:auto val="1"/>
        <c:lblAlgn val="ctr"/>
        <c:lblOffset val="100"/>
        <c:noMultiLvlLbl val="0"/>
      </c:catAx>
      <c:valAx>
        <c:axId val="24578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578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448176"/>
        <c:axId val="204447056"/>
      </c:barChart>
      <c:catAx>
        <c:axId val="20444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447056"/>
        <c:crosses val="autoZero"/>
        <c:auto val="1"/>
        <c:lblAlgn val="ctr"/>
        <c:lblOffset val="100"/>
        <c:noMultiLvlLbl val="0"/>
      </c:catAx>
      <c:valAx>
        <c:axId val="20444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44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438096"/>
        <c:axId val="204438656"/>
      </c:barChart>
      <c:catAx>
        <c:axId val="20443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438656"/>
        <c:crosses val="autoZero"/>
        <c:auto val="1"/>
        <c:lblAlgn val="ctr"/>
        <c:lblOffset val="100"/>
        <c:noMultiLvlLbl val="0"/>
      </c:catAx>
      <c:valAx>
        <c:axId val="20443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43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439216"/>
        <c:axId val="206216224"/>
      </c:barChart>
      <c:catAx>
        <c:axId val="20443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16224"/>
        <c:crosses val="autoZero"/>
        <c:auto val="1"/>
        <c:lblAlgn val="ctr"/>
        <c:lblOffset val="100"/>
        <c:noMultiLvlLbl val="0"/>
      </c:catAx>
      <c:valAx>
        <c:axId val="20621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43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15104"/>
        <c:axId val="206218464"/>
      </c:barChart>
      <c:catAx>
        <c:axId val="2062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218464"/>
        <c:crosses val="autoZero"/>
        <c:auto val="1"/>
        <c:lblAlgn val="ctr"/>
        <c:lblOffset val="100"/>
        <c:noMultiLvlLbl val="0"/>
      </c:catAx>
      <c:valAx>
        <c:axId val="20621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1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0.6875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221824"/>
        <c:axId val="266867616"/>
      </c:barChart>
      <c:catAx>
        <c:axId val="20622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67616"/>
        <c:crosses val="autoZero"/>
        <c:auto val="1"/>
        <c:lblAlgn val="ctr"/>
        <c:lblOffset val="100"/>
        <c:noMultiLvlLbl val="0"/>
      </c:catAx>
      <c:valAx>
        <c:axId val="26686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22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0.8928571428571429</c:v>
                </c:pt>
                <c:pt idx="1">
                  <c:v>0.88461538461538458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69296"/>
        <c:axId val="266870416"/>
      </c:barChart>
      <c:catAx>
        <c:axId val="26686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70416"/>
        <c:crosses val="autoZero"/>
        <c:auto val="1"/>
        <c:lblAlgn val="ctr"/>
        <c:lblOffset val="100"/>
        <c:noMultiLvlLbl val="0"/>
      </c:catAx>
      <c:valAx>
        <c:axId val="26687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6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0.68181818181818177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863328"/>
        <c:axId val="205862208"/>
      </c:barChart>
      <c:catAx>
        <c:axId val="20586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862208"/>
        <c:crosses val="autoZero"/>
        <c:auto val="1"/>
        <c:lblAlgn val="ctr"/>
        <c:lblOffset val="100"/>
        <c:noMultiLvlLbl val="0"/>
      </c:catAx>
      <c:valAx>
        <c:axId val="20586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86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857728"/>
        <c:axId val="270400640"/>
      </c:barChart>
      <c:catAx>
        <c:axId val="20585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0400640"/>
        <c:crosses val="autoZero"/>
        <c:auto val="1"/>
        <c:lblAlgn val="ctr"/>
        <c:lblOffset val="100"/>
        <c:noMultiLvlLbl val="0"/>
      </c:catAx>
      <c:valAx>
        <c:axId val="27040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85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0" zoomScale="90" zoomScaleNormal="100" zoomScaleSheetLayoutView="90" workbookViewId="0">
      <selection activeCell="D10" sqref="D10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4" t="s">
        <v>378</v>
      </c>
      <c r="B18" s="254"/>
      <c r="C18" s="254"/>
      <c r="D18" s="255" t="s">
        <v>384</v>
      </c>
      <c r="E18" s="255"/>
      <c r="F18" s="255"/>
      <c r="G18" s="255"/>
      <c r="H18" s="255"/>
      <c r="I18" s="255"/>
      <c r="J18" s="255"/>
      <c r="K18" s="255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6" t="s">
        <v>350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7" t="s">
        <v>352</v>
      </c>
      <c r="C23" s="257"/>
      <c r="D23" s="147"/>
      <c r="E23" s="147"/>
      <c r="F23" s="147"/>
      <c r="G23" s="147"/>
      <c r="H23" s="147"/>
      <c r="I23" s="147"/>
      <c r="J23" s="146" t="str">
        <f>D18</f>
        <v>Jedaida</v>
      </c>
    </row>
    <row r="24" spans="1:11" ht="33" customHeight="1" x14ac:dyDescent="0.25">
      <c r="A24" s="188" t="s">
        <v>353</v>
      </c>
      <c r="B24" s="258">
        <f>AVERAGE('A1 Exploitation'!D463,'A1 Technique'!D183)</f>
        <v>0.88257025193798455</v>
      </c>
      <c r="C24" s="258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8">
        <f>AVERAGE('A2 Exploitation'!D463,'A2 Technique'!D183)</f>
        <v>0.85263459335624292</v>
      </c>
      <c r="C25" s="258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8">
        <f>AVERAGE('A3 Exploitation'!D463,'A3 Technique'!D183)</f>
        <v>0</v>
      </c>
      <c r="C26" s="258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8">
        <f>AVERAGE('A4 Exploitation'!D463,'A4 Technique'!D183)</f>
        <v>0</v>
      </c>
      <c r="C27" s="258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7" t="s">
        <v>357</v>
      </c>
      <c r="C31" s="257"/>
      <c r="D31" s="147"/>
      <c r="E31" s="147"/>
      <c r="F31" s="147"/>
      <c r="G31" s="147"/>
      <c r="H31" s="147"/>
      <c r="I31" s="147"/>
      <c r="J31" s="146" t="str">
        <f>D18</f>
        <v>Jedaida</v>
      </c>
    </row>
    <row r="32" spans="1:11" ht="33" customHeight="1" x14ac:dyDescent="0.25">
      <c r="A32" s="188" t="s">
        <v>353</v>
      </c>
      <c r="B32" s="258">
        <f>'A1 Exploitation'!D463</f>
        <v>0.86979166666666663</v>
      </c>
      <c r="C32" s="258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8">
        <f>'A2 Exploitation'!D463</f>
        <v>0.86082474226804129</v>
      </c>
      <c r="C33" s="258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8">
        <f>'A3 Exploitation'!D463</f>
        <v>0</v>
      </c>
      <c r="C34" s="258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8">
        <f>'A4 Exploitation'!D463</f>
        <v>0</v>
      </c>
      <c r="C35" s="258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9" t="s">
        <v>358</v>
      </c>
      <c r="C38" s="259"/>
      <c r="D38" s="147"/>
      <c r="E38" s="147"/>
      <c r="F38" s="147"/>
      <c r="G38" s="147"/>
      <c r="H38" s="147"/>
      <c r="I38" s="147"/>
      <c r="J38" s="146" t="str">
        <f>D18</f>
        <v>Jedaida</v>
      </c>
    </row>
    <row r="39" spans="1:10" ht="33" customHeight="1" x14ac:dyDescent="0.25">
      <c r="A39" s="188" t="s">
        <v>353</v>
      </c>
      <c r="B39" s="258">
        <f>AVERAGE('A1 Exploitation'!D461, 'A1 Technique'!D181)</f>
        <v>1</v>
      </c>
      <c r="C39" s="258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8">
        <f>AVERAGE('A2 Exploitation'!D461, 'A2 Technique'!D181)</f>
        <v>0.7</v>
      </c>
      <c r="C40" s="258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8">
        <f>AVERAGE('A3 Exploitation'!D461, 'A3 Technique'!D181)</f>
        <v>0</v>
      </c>
      <c r="C41" s="258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8">
        <f>AVERAGE('A4 Exploitation'!D461, 'A4 Technique'!D181)</f>
        <v>0</v>
      </c>
      <c r="C42" s="258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7" t="s">
        <v>359</v>
      </c>
      <c r="C45" s="257"/>
      <c r="D45" s="147"/>
      <c r="E45" s="147"/>
      <c r="F45" s="147"/>
      <c r="G45" s="147"/>
      <c r="H45" s="147"/>
      <c r="I45" s="147"/>
      <c r="J45" s="146" t="str">
        <f>D18</f>
        <v>Jedaida</v>
      </c>
    </row>
    <row r="46" spans="1:10" ht="33" customHeight="1" x14ac:dyDescent="0.25">
      <c r="A46" s="188" t="s">
        <v>353</v>
      </c>
      <c r="B46" s="260">
        <f>'A1 Exploitation'!D41</f>
        <v>0.91666666666666663</v>
      </c>
      <c r="C46" s="260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60">
        <f>'A2 Exploitation'!D41</f>
        <v>0.875</v>
      </c>
      <c r="C47" s="260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60">
        <f>'A3 Exploitation'!D41</f>
        <v>0</v>
      </c>
      <c r="C48" s="260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60">
        <f>'A4 Exploitation'!D41</f>
        <v>0</v>
      </c>
      <c r="C49" s="260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7" t="s">
        <v>360</v>
      </c>
      <c r="C52" s="257"/>
      <c r="D52" s="147"/>
      <c r="E52" s="147"/>
      <c r="F52" s="147"/>
      <c r="G52" s="147"/>
      <c r="H52" s="147"/>
      <c r="I52" s="147"/>
      <c r="J52" s="146" t="str">
        <f>D18</f>
        <v>Jedaida</v>
      </c>
    </row>
    <row r="53" spans="1:10" ht="33" customHeight="1" x14ac:dyDescent="0.25">
      <c r="A53" s="188" t="s">
        <v>353</v>
      </c>
      <c r="B53" s="258" t="e">
        <f>'A1 Exploitation'!D97</f>
        <v>#DIV/0!</v>
      </c>
      <c r="C53" s="258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8" t="e">
        <f>'A2 Exploitation'!D97</f>
        <v>#DIV/0!</v>
      </c>
      <c r="C54" s="258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8">
        <f>'A3 Exploitation'!D97</f>
        <v>0</v>
      </c>
      <c r="C55" s="258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8">
        <f>'A4 Exploitation'!D97</f>
        <v>0</v>
      </c>
      <c r="C56" s="258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7" t="s">
        <v>361</v>
      </c>
      <c r="C59" s="257"/>
      <c r="D59" s="147"/>
      <c r="E59" s="147"/>
      <c r="F59" s="147"/>
      <c r="G59" s="147"/>
      <c r="H59" s="147"/>
      <c r="I59" s="147"/>
      <c r="J59" s="146" t="str">
        <f>D18</f>
        <v>Jedaida</v>
      </c>
    </row>
    <row r="60" spans="1:10" ht="33" customHeight="1" x14ac:dyDescent="0.25">
      <c r="A60" s="188" t="s">
        <v>353</v>
      </c>
      <c r="B60" s="258" t="e">
        <f>'A1 Exploitation'!D150</f>
        <v>#DIV/0!</v>
      </c>
      <c r="C60" s="258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8" t="e">
        <f>'A2 Exploitation'!D150</f>
        <v>#DIV/0!</v>
      </c>
      <c r="C61" s="258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8">
        <f>'A3 Exploitation'!D150</f>
        <v>0</v>
      </c>
      <c r="C62" s="258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8">
        <f>'A4 Exploitation'!D150</f>
        <v>0</v>
      </c>
      <c r="C63" s="258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7" t="s">
        <v>362</v>
      </c>
      <c r="C66" s="257"/>
      <c r="D66" s="147"/>
      <c r="E66" s="147"/>
      <c r="F66" s="147"/>
      <c r="G66" s="147"/>
      <c r="H66" s="147"/>
      <c r="I66" s="147"/>
      <c r="J66" s="146" t="str">
        <f>D18</f>
        <v>Jedaida</v>
      </c>
    </row>
    <row r="67" spans="1:10" ht="33" customHeight="1" x14ac:dyDescent="0.25">
      <c r="A67" s="188" t="s">
        <v>353</v>
      </c>
      <c r="B67" s="258" t="e">
        <f>'A1 Exploitation'!D190</f>
        <v>#DIV/0!</v>
      </c>
      <c r="C67" s="258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8" t="e">
        <f>'A2 Exploitation'!D190</f>
        <v>#DIV/0!</v>
      </c>
      <c r="C68" s="258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8">
        <f>'A3 Exploitation'!D190</f>
        <v>0</v>
      </c>
      <c r="C69" s="258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8">
        <f>'A4 Exploitation'!D190</f>
        <v>0</v>
      </c>
      <c r="C70" s="258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7" t="s">
        <v>363</v>
      </c>
      <c r="C73" s="257"/>
      <c r="D73" s="147"/>
      <c r="E73" s="147"/>
      <c r="F73" s="147"/>
      <c r="G73" s="147"/>
      <c r="H73" s="147"/>
      <c r="I73" s="147"/>
      <c r="J73" s="146" t="str">
        <f>D18</f>
        <v>Jedaida</v>
      </c>
    </row>
    <row r="74" spans="1:10" ht="33" customHeight="1" x14ac:dyDescent="0.25">
      <c r="A74" s="188" t="s">
        <v>353</v>
      </c>
      <c r="B74" s="258" t="e">
        <f>'A1 Exploitation'!D246</f>
        <v>#DIV/0!</v>
      </c>
      <c r="C74" s="258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8" t="e">
        <f>'A2 Exploitation'!D246</f>
        <v>#DIV/0!</v>
      </c>
      <c r="C75" s="258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8">
        <f>'A3 Exploitation'!D246</f>
        <v>0</v>
      </c>
      <c r="C76" s="258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8">
        <f>'A4 Exploitation'!D246</f>
        <v>0</v>
      </c>
      <c r="C77" s="258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7" t="s">
        <v>364</v>
      </c>
      <c r="C80" s="257"/>
      <c r="D80" s="147"/>
      <c r="E80" s="147"/>
      <c r="F80" s="147"/>
      <c r="G80" s="147"/>
      <c r="H80" s="147"/>
      <c r="I80" s="147"/>
      <c r="J80" s="146" t="str">
        <f>D18</f>
        <v>Jedaida</v>
      </c>
    </row>
    <row r="81" spans="1:10" ht="33" customHeight="1" x14ac:dyDescent="0.25">
      <c r="A81" s="188" t="s">
        <v>353</v>
      </c>
      <c r="B81" s="258">
        <f>'A1 Exploitation'!D280</f>
        <v>0.6875</v>
      </c>
      <c r="C81" s="258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8">
        <f>'A2 Exploitation'!D280</f>
        <v>1</v>
      </c>
      <c r="C82" s="258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8">
        <f>'A3 Exploitation'!D280</f>
        <v>0</v>
      </c>
      <c r="C83" s="258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8">
        <f>'A4 Exploitation'!D280</f>
        <v>0</v>
      </c>
      <c r="C84" s="258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7" t="s">
        <v>365</v>
      </c>
      <c r="C87" s="257"/>
      <c r="D87" s="147"/>
      <c r="E87" s="147"/>
      <c r="F87" s="147"/>
      <c r="G87" s="147"/>
      <c r="H87" s="147"/>
      <c r="I87" s="147"/>
      <c r="J87" s="146" t="str">
        <f>D18</f>
        <v>Jedaida</v>
      </c>
    </row>
    <row r="88" spans="1:10" ht="33" customHeight="1" x14ac:dyDescent="0.25">
      <c r="A88" s="188" t="s">
        <v>353</v>
      </c>
      <c r="B88" s="258">
        <f>'A1 Exploitation'!D308</f>
        <v>0.8928571428571429</v>
      </c>
      <c r="C88" s="258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8">
        <f>'A2 Exploitation'!D308</f>
        <v>0.88461538461538458</v>
      </c>
      <c r="C89" s="258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8">
        <f>'A3 Exploitation'!D308</f>
        <v>0</v>
      </c>
      <c r="C90" s="258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8">
        <f>'A4 Exploitation'!D308</f>
        <v>0</v>
      </c>
      <c r="C91" s="258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7" t="s">
        <v>366</v>
      </c>
      <c r="C94" s="257"/>
      <c r="D94" s="147"/>
      <c r="E94" s="147"/>
      <c r="F94" s="147"/>
      <c r="G94" s="147"/>
      <c r="H94" s="147"/>
      <c r="I94" s="147"/>
      <c r="J94" s="146" t="str">
        <f>D18</f>
        <v>Jedaida</v>
      </c>
    </row>
    <row r="95" spans="1:10" ht="33" customHeight="1" x14ac:dyDescent="0.25">
      <c r="A95" s="188" t="s">
        <v>353</v>
      </c>
      <c r="B95" s="258">
        <f>'A1 Exploitation'!D361</f>
        <v>0.91935483870967738</v>
      </c>
      <c r="C95" s="258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8">
        <f>'A2 Exploitation'!D361</f>
        <v>0.68181818181818177</v>
      </c>
      <c r="C96" s="258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8">
        <f>'A3 Exploitation'!D361</f>
        <v>0</v>
      </c>
      <c r="C97" s="258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8">
        <f>'A4 Exploitation'!D361</f>
        <v>0</v>
      </c>
      <c r="C98" s="258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7" t="s">
        <v>367</v>
      </c>
      <c r="C101" s="257"/>
      <c r="D101" s="147"/>
      <c r="E101" s="147"/>
      <c r="F101" s="147"/>
      <c r="G101" s="147"/>
      <c r="H101" s="147"/>
      <c r="I101" s="147"/>
      <c r="J101" s="146" t="str">
        <f>D18</f>
        <v>Jedaida</v>
      </c>
    </row>
    <row r="102" spans="1:10" ht="33" customHeight="1" x14ac:dyDescent="0.25">
      <c r="A102" s="188" t="s">
        <v>353</v>
      </c>
      <c r="B102" s="258" t="e">
        <f>'A1 Exploitation'!D391</f>
        <v>#DIV/0!</v>
      </c>
      <c r="C102" s="258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8" t="e">
        <f>'A2 Exploitation'!D391</f>
        <v>#DIV/0!</v>
      </c>
      <c r="C103" s="258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8">
        <f>'A3 Exploitation'!D391</f>
        <v>0</v>
      </c>
      <c r="C104" s="258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8">
        <f>'A4 Exploitation'!D391</f>
        <v>0</v>
      </c>
      <c r="C105" s="258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7" t="s">
        <v>368</v>
      </c>
      <c r="C108" s="257"/>
      <c r="D108" s="147"/>
      <c r="E108" s="147"/>
      <c r="F108" s="147"/>
      <c r="G108" s="147"/>
      <c r="H108" s="147"/>
      <c r="I108" s="147"/>
      <c r="J108" s="146" t="str">
        <f>D18</f>
        <v>Jedaida</v>
      </c>
    </row>
    <row r="109" spans="1:10" ht="33" customHeight="1" x14ac:dyDescent="0.25">
      <c r="A109" s="188" t="s">
        <v>353</v>
      </c>
      <c r="B109" s="258">
        <f>'A1 Exploitation'!D410</f>
        <v>0.91666666666666663</v>
      </c>
      <c r="C109" s="258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8">
        <f>'A2 Exploitation'!D410</f>
        <v>1</v>
      </c>
      <c r="C110" s="258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8">
        <f>'A3 Exploitation'!D410</f>
        <v>0</v>
      </c>
      <c r="C111" s="258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8">
        <f>'A4 Exploitation'!D410</f>
        <v>0</v>
      </c>
      <c r="C112" s="258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7" t="s">
        <v>369</v>
      </c>
      <c r="C115" s="257"/>
      <c r="D115" s="147"/>
      <c r="E115" s="147"/>
      <c r="F115" s="147"/>
      <c r="G115" s="147"/>
      <c r="H115" s="147"/>
      <c r="I115" s="147"/>
      <c r="J115" s="146" t="str">
        <f>D18</f>
        <v>Jedaida</v>
      </c>
    </row>
    <row r="116" spans="1:10" ht="33" customHeight="1" x14ac:dyDescent="0.25">
      <c r="A116" s="188" t="s">
        <v>353</v>
      </c>
      <c r="B116" s="258">
        <f>'A1 Exploitation'!D420</f>
        <v>0.875</v>
      </c>
      <c r="C116" s="258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8">
        <f>'A2 Exploitation'!D420</f>
        <v>1</v>
      </c>
      <c r="C117" s="258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8">
        <f>'A3 Exploitation'!D420</f>
        <v>0</v>
      </c>
      <c r="C118" s="258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8">
        <f>'A4 Exploitation'!D420</f>
        <v>0</v>
      </c>
      <c r="C119" s="258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7" t="s">
        <v>370</v>
      </c>
      <c r="C122" s="257"/>
      <c r="D122" s="147"/>
      <c r="E122" s="147"/>
      <c r="F122" s="147"/>
      <c r="G122" s="147"/>
      <c r="H122" s="147"/>
      <c r="I122" s="147"/>
      <c r="J122" s="146" t="str">
        <f>D18</f>
        <v>Jedaida</v>
      </c>
    </row>
    <row r="123" spans="1:10" ht="33" customHeight="1" x14ac:dyDescent="0.25">
      <c r="A123" s="188" t="s">
        <v>353</v>
      </c>
      <c r="B123" s="258">
        <f>'A1 Exploitation'!D429</f>
        <v>0.75</v>
      </c>
      <c r="C123" s="258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8">
        <f>'A2 Exploitation'!D429</f>
        <v>1</v>
      </c>
      <c r="C124" s="258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8">
        <f>'A3 Exploitation'!D429</f>
        <v>0</v>
      </c>
      <c r="C125" s="258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8">
        <f>'A4 Exploitation'!D429</f>
        <v>0</v>
      </c>
      <c r="C126" s="258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61"/>
      <c r="C127" s="261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61"/>
      <c r="C128" s="261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7" t="s">
        <v>371</v>
      </c>
      <c r="C129" s="257"/>
      <c r="D129" s="147"/>
      <c r="E129" s="147"/>
      <c r="F129" s="147"/>
      <c r="G129" s="147"/>
      <c r="H129" s="147"/>
      <c r="I129" s="147"/>
      <c r="J129" s="146" t="str">
        <f>D18</f>
        <v>Jedaida</v>
      </c>
    </row>
    <row r="130" spans="1:10" ht="33" customHeight="1" x14ac:dyDescent="0.25">
      <c r="A130" s="188" t="s">
        <v>353</v>
      </c>
      <c r="B130" s="258">
        <f>'A1 Exploitation'!D450</f>
        <v>0.875</v>
      </c>
      <c r="C130" s="258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8">
        <f>'A2 Exploitation'!D450</f>
        <v>1</v>
      </c>
      <c r="C131" s="258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8">
        <f>'A3 Exploitation'!D450</f>
        <v>0</v>
      </c>
      <c r="C132" s="258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8">
        <f>'A4 Exploitation'!D450</f>
        <v>0</v>
      </c>
      <c r="C133" s="258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7" t="s">
        <v>372</v>
      </c>
      <c r="C136" s="257"/>
      <c r="J136" s="146" t="str">
        <f>D18</f>
        <v>Jedaida</v>
      </c>
    </row>
    <row r="137" spans="1:10" ht="33" customHeight="1" x14ac:dyDescent="0.25">
      <c r="A137" s="188" t="s">
        <v>353</v>
      </c>
      <c r="B137" s="258">
        <f>'A1 Exploitation'!D459</f>
        <v>1</v>
      </c>
      <c r="C137" s="258"/>
    </row>
    <row r="138" spans="1:10" ht="33" customHeight="1" x14ac:dyDescent="0.25">
      <c r="A138" s="187" t="s">
        <v>354</v>
      </c>
      <c r="B138" s="258">
        <f>'A2 Exploitation'!D459</f>
        <v>1</v>
      </c>
      <c r="C138" s="258"/>
    </row>
    <row r="139" spans="1:10" ht="33" customHeight="1" x14ac:dyDescent="0.25">
      <c r="A139" s="188" t="s">
        <v>355</v>
      </c>
      <c r="B139" s="258">
        <f>'A3 Exploitation'!D459</f>
        <v>0</v>
      </c>
      <c r="C139" s="258"/>
    </row>
    <row r="140" spans="1:10" ht="33" customHeight="1" x14ac:dyDescent="0.25">
      <c r="A140" s="188" t="s">
        <v>356</v>
      </c>
      <c r="B140" s="258">
        <f>'A4 Exploitation'!D459</f>
        <v>0</v>
      </c>
      <c r="C140" s="258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7" t="s">
        <v>373</v>
      </c>
      <c r="C143" s="257"/>
      <c r="J143" s="146" t="str">
        <f>D18</f>
        <v>Jedaida</v>
      </c>
    </row>
    <row r="144" spans="1:10" ht="33" customHeight="1" x14ac:dyDescent="0.25">
      <c r="A144" s="188" t="s">
        <v>353</v>
      </c>
      <c r="B144" s="258">
        <f>'A1 Technique'!D183</f>
        <v>0.89534883720930236</v>
      </c>
      <c r="C144" s="258"/>
    </row>
    <row r="145" spans="1:3" ht="33" customHeight="1" x14ac:dyDescent="0.25">
      <c r="A145" s="187" t="s">
        <v>354</v>
      </c>
      <c r="B145" s="258">
        <f>'A2 Technique'!D183</f>
        <v>0.84444444444444444</v>
      </c>
      <c r="C145" s="258"/>
    </row>
    <row r="146" spans="1:3" ht="33" customHeight="1" x14ac:dyDescent="0.25">
      <c r="A146" s="188" t="s">
        <v>355</v>
      </c>
      <c r="B146" s="258">
        <f>'A3 Technique'!D183</f>
        <v>0</v>
      </c>
      <c r="C146" s="258"/>
    </row>
    <row r="147" spans="1:3" ht="33" customHeight="1" x14ac:dyDescent="0.25">
      <c r="A147" s="188" t="s">
        <v>356</v>
      </c>
      <c r="B147" s="258">
        <f>'A4 Technique'!D183</f>
        <v>0</v>
      </c>
      <c r="C147" s="25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17" zoomScale="90" zoomScaleNormal="71" zoomScaleSheetLayoutView="90" workbookViewId="0">
      <selection activeCell="A422" sqref="A422:F42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84"/>
      <c r="H7" s="84"/>
      <c r="I7" s="84"/>
    </row>
    <row r="8" spans="1:9" ht="29.25" x14ac:dyDescent="0.5">
      <c r="A8" s="272" t="str">
        <f>'Page de garde'!D18</f>
        <v>Jedaida</v>
      </c>
      <c r="B8" s="272"/>
      <c r="C8" s="272"/>
      <c r="D8" s="272"/>
      <c r="E8" s="272"/>
      <c r="F8" s="272"/>
      <c r="G8" s="85"/>
      <c r="H8" s="85"/>
      <c r="I8" s="84"/>
    </row>
    <row r="9" spans="1:9" ht="24" x14ac:dyDescent="0.45">
      <c r="A9" s="189" t="s">
        <v>44</v>
      </c>
      <c r="B9" s="273" t="s">
        <v>379</v>
      </c>
      <c r="C9" s="273"/>
      <c r="D9" s="273"/>
      <c r="E9" s="273"/>
      <c r="F9" s="274"/>
      <c r="G9" s="85"/>
      <c r="H9" s="85"/>
      <c r="I9" s="84"/>
    </row>
    <row r="10" spans="1:9" ht="24.75" x14ac:dyDescent="0.5">
      <c r="A10" s="190" t="s">
        <v>46</v>
      </c>
      <c r="B10" s="275" t="s">
        <v>385</v>
      </c>
      <c r="C10" s="275"/>
      <c r="D10" s="275"/>
      <c r="E10" s="275"/>
      <c r="F10" s="275"/>
      <c r="G10" s="85"/>
      <c r="H10" s="85"/>
      <c r="I10" s="84"/>
    </row>
    <row r="11" spans="1:9" ht="24" x14ac:dyDescent="0.45">
      <c r="A11" s="189" t="s">
        <v>45</v>
      </c>
      <c r="B11" s="269">
        <v>42887</v>
      </c>
      <c r="C11" s="269"/>
      <c r="D11" s="269"/>
      <c r="E11" s="269"/>
      <c r="F11" s="269"/>
      <c r="G11" s="85"/>
      <c r="H11" s="85"/>
      <c r="I11" s="84"/>
    </row>
    <row r="12" spans="1:9" ht="24" x14ac:dyDescent="0.45">
      <c r="A12" s="189" t="s">
        <v>260</v>
      </c>
      <c r="B12" s="276">
        <f>D463</f>
        <v>0.86979166666666663</v>
      </c>
      <c r="C12" s="276"/>
      <c r="D12" s="276"/>
      <c r="E12" s="276"/>
      <c r="F12" s="276"/>
      <c r="G12" s="85"/>
      <c r="H12" s="85"/>
      <c r="I12" s="84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1">
        <f>B11</f>
        <v>42887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6" t="s">
        <v>10</v>
      </c>
      <c r="B19" s="91">
        <v>2</v>
      </c>
      <c r="C19" s="91"/>
      <c r="D19" s="8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402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5</v>
      </c>
    </row>
    <row r="24" spans="1:8" x14ac:dyDescent="0.25">
      <c r="A24" s="196" t="s">
        <v>37</v>
      </c>
      <c r="B24" s="197"/>
      <c r="C24" s="198"/>
      <c r="D24" s="199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1</v>
      </c>
      <c r="C34" s="120"/>
      <c r="D34" s="113" t="s">
        <v>401</v>
      </c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>
        <v>2</v>
      </c>
      <c r="C36" s="89"/>
      <c r="D36" s="233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17</v>
      </c>
    </row>
    <row r="38" spans="1:7" x14ac:dyDescent="0.25">
      <c r="A38" s="196" t="s">
        <v>37</v>
      </c>
      <c r="B38" s="197"/>
      <c r="C38" s="198"/>
      <c r="D38" s="199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2">
        <f>B11</f>
        <v>42887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2">
        <f>B11</f>
        <v>42887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2">
        <f>B11</f>
        <v>42887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7">
        <f>B11</f>
        <v>42887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0">
        <f>B11</f>
        <v>42887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ht="30" x14ac:dyDescent="0.25">
      <c r="A255" s="25" t="s">
        <v>20</v>
      </c>
      <c r="B255" s="119">
        <v>1</v>
      </c>
      <c r="C255" s="103"/>
      <c r="D255" s="106" t="s">
        <v>405</v>
      </c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87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13</v>
      </c>
    </row>
    <row r="261" spans="1:7" x14ac:dyDescent="0.25">
      <c r="A261" s="196" t="s">
        <v>37</v>
      </c>
      <c r="B261" s="197"/>
      <c r="C261" s="198"/>
      <c r="D261" s="199">
        <f>D260/(COUNT(B252:C259)*2)</f>
        <v>0.9285714285714286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03"/>
      <c r="D265" s="87"/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30" x14ac:dyDescent="0.35">
      <c r="A267" s="54" t="s">
        <v>340</v>
      </c>
      <c r="B267" s="120">
        <v>0</v>
      </c>
      <c r="C267" s="158">
        <f>IF(B267=0, -5, "0")</f>
        <v>-5</v>
      </c>
      <c r="D267" s="106" t="s">
        <v>391</v>
      </c>
      <c r="E267" s="242" t="s">
        <v>392</v>
      </c>
      <c r="F267" s="100"/>
    </row>
    <row r="268" spans="1:7" x14ac:dyDescent="0.25">
      <c r="A268" s="16" t="s">
        <v>102</v>
      </c>
      <c r="B268" s="120" t="s">
        <v>34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 t="s">
        <v>34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33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9</v>
      </c>
    </row>
    <row r="277" spans="1:6" x14ac:dyDescent="0.25">
      <c r="A277" s="196" t="s">
        <v>37</v>
      </c>
      <c r="B277" s="197"/>
      <c r="C277" s="198"/>
      <c r="D277" s="199">
        <f>D276/(COUNT(B264:C274)*2)</f>
        <v>0.5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22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0.6875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1">
        <f>B11</f>
        <v>42887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ht="45" x14ac:dyDescent="0.25">
      <c r="A285" s="16" t="s">
        <v>103</v>
      </c>
      <c r="B285" s="103">
        <v>1</v>
      </c>
      <c r="C285" s="103"/>
      <c r="D285" s="96" t="s">
        <v>398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60" x14ac:dyDescent="0.25">
      <c r="A292" s="16" t="s">
        <v>285</v>
      </c>
      <c r="B292" s="119">
        <v>1</v>
      </c>
      <c r="C292" s="98"/>
      <c r="D292" s="112" t="s">
        <v>414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234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ht="30" customHeight="1" x14ac:dyDescent="0.25">
      <c r="A302" s="20" t="s">
        <v>105</v>
      </c>
      <c r="B302" s="119">
        <v>1</v>
      </c>
      <c r="C302" s="103"/>
      <c r="D302" s="96" t="s">
        <v>406</v>
      </c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9</v>
      </c>
    </row>
    <row r="305" spans="1:6" x14ac:dyDescent="0.25">
      <c r="A305" s="196" t="s">
        <v>37</v>
      </c>
      <c r="B305" s="197"/>
      <c r="C305" s="198"/>
      <c r="D305" s="199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25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0.8928571428571429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2">
        <f>B11</f>
        <v>42887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ht="60" x14ac:dyDescent="0.25">
      <c r="A320" s="19" t="s">
        <v>27</v>
      </c>
      <c r="B320" s="119">
        <v>1</v>
      </c>
      <c r="C320" s="21"/>
      <c r="D320" s="11" t="s">
        <v>389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15</v>
      </c>
    </row>
    <row r="322" spans="1:6" x14ac:dyDescent="0.25">
      <c r="A322" s="196" t="s">
        <v>37</v>
      </c>
      <c r="B322" s="197"/>
      <c r="C322" s="198"/>
      <c r="D322" s="199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1</v>
      </c>
      <c r="C326" s="103"/>
      <c r="D326" s="96" t="s">
        <v>397</v>
      </c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87"/>
      <c r="E327" s="234"/>
      <c r="F327" s="100"/>
    </row>
    <row r="328" spans="1:6" x14ac:dyDescent="0.25">
      <c r="A328" s="17" t="s">
        <v>238</v>
      </c>
      <c r="B328" s="120">
        <v>2</v>
      </c>
      <c r="C328" s="103"/>
      <c r="D328" s="87"/>
      <c r="E328" s="87"/>
      <c r="F328" s="100"/>
    </row>
    <row r="329" spans="1:6" x14ac:dyDescent="0.25">
      <c r="A329" s="17" t="s">
        <v>55</v>
      </c>
      <c r="B329" s="120">
        <v>2</v>
      </c>
      <c r="C329" s="103"/>
      <c r="D329" s="87"/>
      <c r="E329" s="87"/>
      <c r="F329" s="100"/>
    </row>
    <row r="330" spans="1:6" ht="45" x14ac:dyDescent="0.25">
      <c r="A330" s="17" t="s">
        <v>14</v>
      </c>
      <c r="B330" s="120">
        <v>0</v>
      </c>
      <c r="C330" s="103"/>
      <c r="D330" s="248" t="s">
        <v>393</v>
      </c>
      <c r="E330" s="87" t="s">
        <v>394</v>
      </c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87"/>
      <c r="E334" s="87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21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1</v>
      </c>
      <c r="C352" s="103"/>
      <c r="D352" s="102" t="s">
        <v>395</v>
      </c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11</v>
      </c>
    </row>
    <row r="358" spans="1:6" x14ac:dyDescent="0.25">
      <c r="A358" s="196" t="s">
        <v>37</v>
      </c>
      <c r="B358" s="197"/>
      <c r="C358" s="198"/>
      <c r="D358" s="199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57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0.91935483870967738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0">
        <f>B11</f>
        <v>42887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21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21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21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 t="s">
        <v>34</v>
      </c>
      <c r="C378" s="21"/>
      <c r="D378" s="117"/>
      <c r="E378" s="100"/>
      <c r="F378" s="100"/>
    </row>
    <row r="379" spans="1:6" x14ac:dyDescent="0.25">
      <c r="A379" s="16" t="s">
        <v>374</v>
      </c>
      <c r="B379" s="119" t="s">
        <v>34</v>
      </c>
      <c r="C379" s="21"/>
      <c r="D379" s="117"/>
      <c r="E379" s="100"/>
      <c r="F379" s="100"/>
    </row>
    <row r="380" spans="1:6" x14ac:dyDescent="0.25">
      <c r="A380" s="16" t="s">
        <v>139</v>
      </c>
      <c r="B380" s="119" t="s">
        <v>34</v>
      </c>
      <c r="C380" s="21"/>
      <c r="D380" s="106"/>
      <c r="E380" s="87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21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6" customFormat="1" x14ac:dyDescent="0.25">
      <c r="A394" s="143">
        <f>+B11</f>
        <v>42887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45.75" x14ac:dyDescent="0.3">
      <c r="A399" s="39" t="s">
        <v>184</v>
      </c>
      <c r="B399" s="119">
        <v>2</v>
      </c>
      <c r="C399" s="98"/>
      <c r="D399" s="99" t="s">
        <v>413</v>
      </c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3">
        <v>2</v>
      </c>
      <c r="C403" s="103"/>
      <c r="D403" s="87"/>
      <c r="E403" s="100"/>
      <c r="F403" s="100"/>
    </row>
    <row r="404" spans="1:6" x14ac:dyDescent="0.25">
      <c r="A404" s="25" t="s">
        <v>30</v>
      </c>
      <c r="B404" s="119">
        <v>1</v>
      </c>
      <c r="C404" s="103"/>
      <c r="D404" s="87" t="s">
        <v>400</v>
      </c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3</v>
      </c>
    </row>
    <row r="407" spans="1:6" x14ac:dyDescent="0.25">
      <c r="A407" s="196" t="s">
        <v>37</v>
      </c>
      <c r="B407" s="197"/>
      <c r="C407" s="198"/>
      <c r="D407" s="199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3">
        <v>1</v>
      </c>
      <c r="C414" s="103"/>
      <c r="D414" s="87" t="s">
        <v>390</v>
      </c>
      <c r="E414" s="87"/>
      <c r="F414" s="100"/>
    </row>
    <row r="415" spans="1:6" x14ac:dyDescent="0.25">
      <c r="A415" s="25" t="s">
        <v>230</v>
      </c>
      <c r="B415" s="119">
        <v>2</v>
      </c>
      <c r="C415" s="103"/>
      <c r="D415" s="106"/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7</v>
      </c>
    </row>
    <row r="420" spans="1:7" x14ac:dyDescent="0.25">
      <c r="A420" s="196" t="s">
        <v>37</v>
      </c>
      <c r="B420" s="197"/>
      <c r="C420" s="198"/>
      <c r="D420" s="199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234" t="s">
        <v>408</v>
      </c>
      <c r="E424" s="234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33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 t="s">
        <v>34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ht="30" x14ac:dyDescent="0.25">
      <c r="A437" s="17" t="s">
        <v>259</v>
      </c>
      <c r="B437" s="119" t="s">
        <v>34</v>
      </c>
      <c r="C437" s="103"/>
      <c r="D437" s="96" t="s">
        <v>409</v>
      </c>
      <c r="E437" s="117"/>
      <c r="F437" s="100"/>
    </row>
    <row r="438" spans="1:14" ht="30" x14ac:dyDescent="0.25">
      <c r="A438" s="17" t="s">
        <v>49</v>
      </c>
      <c r="B438" s="119" t="s">
        <v>34</v>
      </c>
      <c r="C438" s="103"/>
      <c r="D438" s="87"/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ht="30" x14ac:dyDescent="0.25">
      <c r="A441" s="17" t="s">
        <v>83</v>
      </c>
      <c r="B441" s="119">
        <v>0</v>
      </c>
      <c r="C441" s="103"/>
      <c r="D441" s="87" t="s">
        <v>410</v>
      </c>
      <c r="E441" s="87" t="s">
        <v>411</v>
      </c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>
        <v>2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14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0.875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>
        <v>2</v>
      </c>
      <c r="C457" s="103"/>
      <c r="D457" s="233">
        <v>1</v>
      </c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>
        <f>AVERAGE(D36,D92,D145,D185,D241,D275,D303,D356,D386,D405,D418,D427,D448,D457)</f>
        <v>1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167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0.86979166666666663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8" zoomScale="80" zoomScaleSheetLayoutView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85"/>
      <c r="H6" s="85"/>
      <c r="I6" s="85"/>
    </row>
    <row r="7" spans="1:9" s="29" customFormat="1" ht="21.75" customHeight="1" x14ac:dyDescent="0.5">
      <c r="A7" s="272" t="str">
        <f>'A1 Exploitation'!A8:F8</f>
        <v>Jedaida</v>
      </c>
      <c r="B7" s="272"/>
      <c r="C7" s="272"/>
      <c r="D7" s="272"/>
      <c r="E7" s="272"/>
      <c r="F7" s="272"/>
      <c r="G7" s="85"/>
      <c r="H7" s="85"/>
      <c r="I7" s="85"/>
    </row>
    <row r="8" spans="1:9" s="29" customFormat="1" ht="24.75" x14ac:dyDescent="0.5">
      <c r="A8" s="189" t="s">
        <v>44</v>
      </c>
      <c r="B8" s="287" t="str">
        <f>'A1 Exploitation'!B9:F9</f>
        <v>Mme SLAIMI Samah</v>
      </c>
      <c r="C8" s="287"/>
      <c r="D8" s="287"/>
      <c r="E8" s="287"/>
      <c r="F8" s="288"/>
      <c r="G8" s="85"/>
      <c r="H8" s="85"/>
      <c r="I8" s="85"/>
    </row>
    <row r="9" spans="1:9" s="29" customFormat="1" ht="24.75" x14ac:dyDescent="0.5">
      <c r="A9" s="190" t="s">
        <v>46</v>
      </c>
      <c r="B9" s="289" t="str">
        <f>'A1 Exploitation'!B10:F10</f>
        <v>Directeur du magasin Mohamed Karim AKKARI</v>
      </c>
      <c r="C9" s="289"/>
      <c r="D9" s="289"/>
      <c r="E9" s="289"/>
      <c r="F9" s="289"/>
      <c r="G9" s="85"/>
      <c r="H9" s="85"/>
      <c r="I9" s="85"/>
    </row>
    <row r="10" spans="1:9" s="29" customFormat="1" ht="24.75" x14ac:dyDescent="0.5">
      <c r="A10" s="189" t="s">
        <v>45</v>
      </c>
      <c r="B10" s="285">
        <f>'A1 Exploitation'!B11:F11</f>
        <v>42887</v>
      </c>
      <c r="C10" s="285"/>
      <c r="D10" s="285"/>
      <c r="E10" s="285"/>
      <c r="F10" s="285"/>
      <c r="G10" s="85"/>
      <c r="H10" s="85"/>
      <c r="I10" s="85"/>
    </row>
    <row r="11" spans="1:9" s="29" customFormat="1" ht="24.75" x14ac:dyDescent="0.5">
      <c r="A11" s="189" t="s">
        <v>318</v>
      </c>
      <c r="B11" s="290">
        <f>D183</f>
        <v>0.89534883720930236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1">
        <v>1</v>
      </c>
      <c r="C17" s="161"/>
      <c r="D17" s="162" t="s">
        <v>403</v>
      </c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9</v>
      </c>
    </row>
    <row r="23" spans="1:6" x14ac:dyDescent="0.3">
      <c r="A23" s="191" t="s">
        <v>319</v>
      </c>
      <c r="B23" s="192"/>
      <c r="C23" s="193"/>
      <c r="D23" s="195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29"/>
      <c r="E27" s="161"/>
      <c r="F27" s="161"/>
    </row>
    <row r="28" spans="1:6" ht="49.5" x14ac:dyDescent="0.3">
      <c r="A28" s="32" t="s">
        <v>305</v>
      </c>
      <c r="B28" s="161">
        <v>2</v>
      </c>
      <c r="C28" s="161"/>
      <c r="D28" s="162" t="s">
        <v>386</v>
      </c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 t="s">
        <v>380</v>
      </c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/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1">
        <v>1</v>
      </c>
      <c r="C55" s="185" t="str">
        <f>IF(B55=0, -5, "0")</f>
        <v>0</v>
      </c>
      <c r="D55" s="239" t="s">
        <v>382</v>
      </c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47"/>
      <c r="E57" s="162"/>
      <c r="F57" s="161"/>
    </row>
    <row r="58" spans="1:6" ht="33" x14ac:dyDescent="0.3">
      <c r="A58" s="42" t="s">
        <v>96</v>
      </c>
      <c r="B58" s="161">
        <v>0</v>
      </c>
      <c r="C58" s="161"/>
      <c r="D58" s="162" t="s">
        <v>396</v>
      </c>
      <c r="E58" s="246" t="s">
        <v>383</v>
      </c>
      <c r="F58" s="161"/>
    </row>
    <row r="59" spans="1:6" ht="66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387</v>
      </c>
      <c r="E59" s="239"/>
      <c r="F59" s="161"/>
    </row>
    <row r="60" spans="1:6" ht="33" x14ac:dyDescent="0.35">
      <c r="A60" s="54" t="s">
        <v>321</v>
      </c>
      <c r="B60" s="161">
        <v>2</v>
      </c>
      <c r="C60" s="185" t="str">
        <f>IF(B60=0, -5, "0")</f>
        <v>0</v>
      </c>
      <c r="D60" s="239" t="s">
        <v>388</v>
      </c>
      <c r="E60" s="161"/>
      <c r="F60" s="161"/>
    </row>
    <row r="61" spans="1:6" ht="90.75" customHeight="1" x14ac:dyDescent="0.3">
      <c r="A61" s="32" t="s">
        <v>317</v>
      </c>
      <c r="B61" s="161">
        <v>1</v>
      </c>
      <c r="C61" s="161"/>
      <c r="D61" s="239" t="s">
        <v>404</v>
      </c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10</v>
      </c>
    </row>
    <row r="63" spans="1:6" x14ac:dyDescent="0.3">
      <c r="A63" s="191" t="s">
        <v>319</v>
      </c>
      <c r="B63" s="192"/>
      <c r="C63" s="193"/>
      <c r="D63" s="195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33.75" x14ac:dyDescent="0.35">
      <c r="A139" s="54" t="s">
        <v>326</v>
      </c>
      <c r="B139" s="161">
        <v>1</v>
      </c>
      <c r="C139" s="185" t="str">
        <f>IF(B139=0, -5, "0")</f>
        <v>0</v>
      </c>
      <c r="D139" s="162" t="s">
        <v>412</v>
      </c>
      <c r="E139" s="239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239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2</v>
      </c>
      <c r="C143" s="161"/>
      <c r="D143" s="239"/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15</v>
      </c>
    </row>
    <row r="146" spans="1:6" x14ac:dyDescent="0.3">
      <c r="A146" s="191" t="s">
        <v>319</v>
      </c>
      <c r="B146" s="192"/>
      <c r="C146" s="193"/>
      <c r="D146" s="195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ht="49.5" x14ac:dyDescent="0.3">
      <c r="A151" s="58" t="s">
        <v>226</v>
      </c>
      <c r="B151" s="161">
        <v>1</v>
      </c>
      <c r="C151" s="161"/>
      <c r="D151" s="162" t="s">
        <v>399</v>
      </c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1</v>
      </c>
    </row>
    <row r="154" spans="1:6" x14ac:dyDescent="0.3">
      <c r="A154" s="191" t="s">
        <v>319</v>
      </c>
      <c r="B154" s="192"/>
      <c r="C154" s="193"/>
      <c r="D154" s="195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99" x14ac:dyDescent="0.3">
      <c r="A157" s="39" t="s">
        <v>191</v>
      </c>
      <c r="B157" s="161">
        <v>1</v>
      </c>
      <c r="C157" s="161"/>
      <c r="D157" s="239" t="s">
        <v>407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1" t="s">
        <v>34</v>
      </c>
      <c r="C165" s="161"/>
      <c r="D165" s="162" t="s">
        <v>381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8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239"/>
      <c r="E175" s="161"/>
      <c r="F175" s="173"/>
    </row>
    <row r="176" spans="1:6" ht="33" x14ac:dyDescent="0.3">
      <c r="A176" s="39" t="s">
        <v>333</v>
      </c>
      <c r="B176" s="161">
        <v>1</v>
      </c>
      <c r="C176" s="161"/>
      <c r="D176" s="162" t="s">
        <v>396</v>
      </c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3</v>
      </c>
    </row>
    <row r="179" spans="1:6" x14ac:dyDescent="0.3">
      <c r="A179" s="191" t="s">
        <v>319</v>
      </c>
      <c r="B179" s="192"/>
      <c r="C179" s="193"/>
      <c r="D179" s="195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0">
        <v>1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77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0.89534883720930236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1" zoomScaleNormal="71" zoomScaleSheetLayoutView="71" workbookViewId="0">
      <selection activeCell="D373" sqref="D373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27"/>
      <c r="H7" s="227"/>
      <c r="I7" s="227"/>
    </row>
    <row r="8" spans="1:9" ht="29.25" x14ac:dyDescent="0.5">
      <c r="A8" s="272" t="str">
        <f>'Page de garde'!D18</f>
        <v>Jedaida</v>
      </c>
      <c r="B8" s="272"/>
      <c r="C8" s="272"/>
      <c r="D8" s="272"/>
      <c r="E8" s="272"/>
      <c r="F8" s="272"/>
      <c r="G8" s="228"/>
      <c r="H8" s="228"/>
      <c r="I8" s="227"/>
    </row>
    <row r="9" spans="1:9" ht="24.75" x14ac:dyDescent="0.5">
      <c r="A9" s="189" t="s">
        <v>44</v>
      </c>
      <c r="B9" s="273" t="s">
        <v>379</v>
      </c>
      <c r="C9" s="273"/>
      <c r="D9" s="273"/>
      <c r="E9" s="273"/>
      <c r="F9" s="274"/>
      <c r="G9" s="228"/>
      <c r="H9" s="228"/>
      <c r="I9" s="227"/>
    </row>
    <row r="10" spans="1:9" ht="24.75" x14ac:dyDescent="0.5">
      <c r="A10" s="190" t="s">
        <v>46</v>
      </c>
      <c r="B10" s="275" t="s">
        <v>385</v>
      </c>
      <c r="C10" s="275"/>
      <c r="D10" s="275"/>
      <c r="E10" s="275"/>
      <c r="F10" s="275"/>
      <c r="G10" s="228"/>
      <c r="H10" s="228"/>
      <c r="I10" s="227"/>
    </row>
    <row r="11" spans="1:9" ht="24.75" x14ac:dyDescent="0.5">
      <c r="A11" s="189" t="s">
        <v>45</v>
      </c>
      <c r="B11" s="269">
        <v>43032</v>
      </c>
      <c r="C11" s="269"/>
      <c r="D11" s="269"/>
      <c r="E11" s="269"/>
      <c r="F11" s="269"/>
      <c r="G11" s="228"/>
      <c r="H11" s="228"/>
      <c r="I11" s="227"/>
    </row>
    <row r="12" spans="1:9" ht="24.75" x14ac:dyDescent="0.5">
      <c r="A12" s="189" t="s">
        <v>260</v>
      </c>
      <c r="B12" s="276">
        <f>D463</f>
        <v>0.86082474226804129</v>
      </c>
      <c r="C12" s="276"/>
      <c r="D12" s="276"/>
      <c r="E12" s="276"/>
      <c r="F12" s="276"/>
      <c r="G12" s="228"/>
      <c r="H12" s="228"/>
      <c r="I12" s="227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1">
        <f>B11</f>
        <v>43032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18" t="s">
        <v>10</v>
      </c>
      <c r="B19" s="119">
        <v>2</v>
      </c>
      <c r="C19" s="119"/>
      <c r="D19" s="117"/>
      <c r="E19" s="100"/>
      <c r="F19" s="100"/>
    </row>
    <row r="20" spans="1:8" x14ac:dyDescent="0.25">
      <c r="A20" s="118" t="s">
        <v>199</v>
      </c>
      <c r="B20" s="119" t="s">
        <v>34</v>
      </c>
      <c r="C20" s="119"/>
      <c r="D20" s="117"/>
      <c r="E20" s="100"/>
      <c r="F20" s="100"/>
    </row>
    <row r="21" spans="1:8" ht="30" x14ac:dyDescent="0.25">
      <c r="A21" s="118" t="s">
        <v>93</v>
      </c>
      <c r="B21" s="119">
        <v>1</v>
      </c>
      <c r="C21" s="119"/>
      <c r="D21" s="117" t="s">
        <v>430</v>
      </c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5</v>
      </c>
    </row>
    <row r="24" spans="1:8" x14ac:dyDescent="0.25">
      <c r="A24" s="196" t="s">
        <v>37</v>
      </c>
      <c r="B24" s="197"/>
      <c r="C24" s="198"/>
      <c r="D24" s="199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2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 t="s">
        <v>415</v>
      </c>
      <c r="E32" s="87" t="s">
        <v>416</v>
      </c>
      <c r="F32" s="100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249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16</v>
      </c>
    </row>
    <row r="38" spans="1:7" x14ac:dyDescent="0.25">
      <c r="A38" s="196" t="s">
        <v>37</v>
      </c>
      <c r="B38" s="197"/>
      <c r="C38" s="198"/>
      <c r="D38" s="199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21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2">
        <f>B11</f>
        <v>43032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119"/>
      <c r="D47" s="106"/>
      <c r="E47" s="100"/>
      <c r="F47" s="100"/>
    </row>
    <row r="48" spans="1:7" x14ac:dyDescent="0.25">
      <c r="A48" s="26" t="s">
        <v>281</v>
      </c>
      <c r="B48" s="119" t="s">
        <v>34</v>
      </c>
      <c r="C48" s="120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119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 t="s">
        <v>34</v>
      </c>
      <c r="C58" s="119"/>
      <c r="D58" s="117"/>
      <c r="E58" s="100"/>
      <c r="F58" s="100"/>
    </row>
    <row r="59" spans="1:6" x14ac:dyDescent="0.25">
      <c r="A59" s="118" t="s">
        <v>193</v>
      </c>
      <c r="B59" s="119" t="s">
        <v>34</v>
      </c>
      <c r="C59" s="120"/>
      <c r="D59" s="112"/>
      <c r="E59" s="99"/>
      <c r="F59" s="122"/>
    </row>
    <row r="60" spans="1:6" x14ac:dyDescent="0.25">
      <c r="A60" s="20" t="s">
        <v>135</v>
      </c>
      <c r="B60" s="119" t="s">
        <v>34</v>
      </c>
      <c r="C60" s="119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 t="s">
        <v>34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6" x14ac:dyDescent="0.25">
      <c r="A66" s="118" t="s">
        <v>289</v>
      </c>
      <c r="B66" s="119" t="s">
        <v>34</v>
      </c>
      <c r="C66" s="119"/>
      <c r="D66" s="107"/>
      <c r="E66" s="122"/>
      <c r="F66" s="100"/>
    </row>
    <row r="67" spans="1:6" x14ac:dyDescent="0.25">
      <c r="A67" s="118" t="s">
        <v>177</v>
      </c>
      <c r="B67" s="119" t="s">
        <v>34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 t="s">
        <v>34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 t="s">
        <v>34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 t="s">
        <v>34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 t="s">
        <v>34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 t="s">
        <v>34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 t="s">
        <v>34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 t="s">
        <v>34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 t="s">
        <v>34</v>
      </c>
      <c r="C85" s="119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19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19"/>
      <c r="D89" s="108"/>
      <c r="E89" s="100"/>
      <c r="F89" s="100"/>
    </row>
    <row r="90" spans="1:6" x14ac:dyDescent="0.25">
      <c r="A90" s="118" t="s">
        <v>277</v>
      </c>
      <c r="B90" s="119" t="s">
        <v>34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2">
        <f>B11</f>
        <v>43032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19" t="s">
        <v>34</v>
      </c>
      <c r="C102" s="119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19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120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 t="s">
        <v>34</v>
      </c>
      <c r="C114" s="119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19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19"/>
      <c r="D116" s="96"/>
      <c r="E116" s="122"/>
      <c r="F116" s="100"/>
    </row>
    <row r="117" spans="1:6" x14ac:dyDescent="0.25">
      <c r="A117" s="118" t="s">
        <v>279</v>
      </c>
      <c r="B117" s="119" t="s">
        <v>34</v>
      </c>
      <c r="C117" s="119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 t="s">
        <v>34</v>
      </c>
      <c r="C119" s="119"/>
      <c r="D119" s="11"/>
      <c r="E119" s="100"/>
      <c r="F119" s="100"/>
    </row>
    <row r="120" spans="1:6" x14ac:dyDescent="0.25">
      <c r="A120" s="118" t="s">
        <v>275</v>
      </c>
      <c r="B120" s="119" t="s">
        <v>34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19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 t="s">
        <v>34</v>
      </c>
      <c r="C138" s="119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2">
        <f>B11</f>
        <v>43032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19" t="s">
        <v>34</v>
      </c>
      <c r="C155" s="119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19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117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 t="s">
        <v>34</v>
      </c>
      <c r="C167" s="119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19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19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19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 t="s">
        <v>34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 t="s">
        <v>34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 t="s">
        <v>34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 t="s">
        <v>34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 t="s">
        <v>34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7">
        <f>B11</f>
        <v>43032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19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19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19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19"/>
      <c r="D199" s="117"/>
      <c r="E199" s="100"/>
      <c r="F199" s="100"/>
    </row>
    <row r="200" spans="1:7" x14ac:dyDescent="0.25">
      <c r="A200" s="26" t="s">
        <v>145</v>
      </c>
      <c r="B200" s="119" t="s">
        <v>34</v>
      </c>
      <c r="C200" s="119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19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 t="s">
        <v>34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 t="s">
        <v>34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 t="s">
        <v>34</v>
      </c>
      <c r="C215" s="119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19"/>
      <c r="D216" s="11"/>
      <c r="E216" s="117"/>
      <c r="F216" s="100"/>
    </row>
    <row r="217" spans="1:7" x14ac:dyDescent="0.25">
      <c r="A217" s="118" t="s">
        <v>275</v>
      </c>
      <c r="B217" s="119" t="s">
        <v>34</v>
      </c>
      <c r="C217" s="119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 t="s">
        <v>34</v>
      </c>
      <c r="C220" s="119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19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 t="s">
        <v>34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19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 t="s">
        <v>34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 t="s">
        <v>34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0">
        <f>B11</f>
        <v>43032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2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16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2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2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2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 t="s">
        <v>34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 t="s">
        <v>34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49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18</v>
      </c>
    </row>
    <row r="277" spans="1:6" x14ac:dyDescent="0.25">
      <c r="A277" s="196" t="s">
        <v>37</v>
      </c>
      <c r="B277" s="197"/>
      <c r="C277" s="198"/>
      <c r="D277" s="199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34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1">
        <f>B11</f>
        <v>43032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ht="30" x14ac:dyDescent="0.25">
      <c r="A285" s="118" t="s">
        <v>103</v>
      </c>
      <c r="B285" s="119">
        <v>1</v>
      </c>
      <c r="C285" s="119"/>
      <c r="D285" s="96" t="s">
        <v>417</v>
      </c>
      <c r="E285" s="100"/>
      <c r="F285" s="100"/>
    </row>
    <row r="286" spans="1:6" ht="30" x14ac:dyDescent="0.25">
      <c r="A286" s="118" t="s">
        <v>51</v>
      </c>
      <c r="B286" s="119">
        <v>1</v>
      </c>
      <c r="C286" s="119"/>
      <c r="D286" s="8" t="s">
        <v>425</v>
      </c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2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 t="s">
        <v>34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14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2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2</v>
      </c>
      <c r="C301" s="119"/>
      <c r="D301" s="117"/>
      <c r="E301" s="100"/>
      <c r="F301" s="100"/>
    </row>
    <row r="302" spans="1:9" ht="45" x14ac:dyDescent="0.25">
      <c r="A302" s="20" t="s">
        <v>105</v>
      </c>
      <c r="B302" s="119">
        <v>1</v>
      </c>
      <c r="C302" s="119"/>
      <c r="D302" s="96" t="s">
        <v>432</v>
      </c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50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9</v>
      </c>
    </row>
    <row r="305" spans="1:6" x14ac:dyDescent="0.25">
      <c r="A305" s="196" t="s">
        <v>37</v>
      </c>
      <c r="B305" s="197"/>
      <c r="C305" s="198"/>
      <c r="D305" s="199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23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0.88461538461538458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2">
        <f>B11</f>
        <v>43032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19">
        <v>2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93"/>
      <c r="D319" s="9"/>
      <c r="E319" s="100"/>
      <c r="F319" s="100"/>
    </row>
    <row r="320" spans="1:6" ht="30" x14ac:dyDescent="0.25">
      <c r="A320" s="19" t="s">
        <v>27</v>
      </c>
      <c r="B320" s="119">
        <v>1</v>
      </c>
      <c r="C320" s="119"/>
      <c r="D320" s="9" t="s">
        <v>429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15</v>
      </c>
    </row>
    <row r="322" spans="1:6" x14ac:dyDescent="0.25">
      <c r="A322" s="196" t="s">
        <v>37</v>
      </c>
      <c r="B322" s="197"/>
      <c r="C322" s="198"/>
      <c r="D322" s="199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2</v>
      </c>
      <c r="C326" s="119"/>
      <c r="D326" s="96"/>
      <c r="E326" s="100"/>
      <c r="F326" s="100"/>
    </row>
    <row r="327" spans="1:6" ht="30" x14ac:dyDescent="0.35">
      <c r="A327" s="54" t="s">
        <v>59</v>
      </c>
      <c r="B327" s="120">
        <v>0</v>
      </c>
      <c r="C327" s="158">
        <f>IF(B327=0, -5, "0")</f>
        <v>-5</v>
      </c>
      <c r="D327" s="87" t="s">
        <v>420</v>
      </c>
      <c r="E327" s="87" t="s">
        <v>421</v>
      </c>
      <c r="F327" s="100"/>
    </row>
    <row r="328" spans="1:6" ht="45" x14ac:dyDescent="0.25">
      <c r="A328" s="17" t="s">
        <v>238</v>
      </c>
      <c r="B328" s="120">
        <v>0</v>
      </c>
      <c r="C328" s="119"/>
      <c r="D328" s="87" t="s">
        <v>431</v>
      </c>
      <c r="E328" s="87" t="s">
        <v>423</v>
      </c>
      <c r="F328" s="100"/>
    </row>
    <row r="329" spans="1:6" x14ac:dyDescent="0.25">
      <c r="A329" s="17" t="s">
        <v>55</v>
      </c>
      <c r="B329" s="120">
        <v>2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30" x14ac:dyDescent="0.35">
      <c r="A332" s="54" t="s">
        <v>109</v>
      </c>
      <c r="B332" s="120">
        <v>0</v>
      </c>
      <c r="C332" s="158">
        <f>IF(B332=0, -5, "0")</f>
        <v>-5</v>
      </c>
      <c r="D332" s="87" t="s">
        <v>422</v>
      </c>
      <c r="E332" s="96" t="s">
        <v>424</v>
      </c>
      <c r="F332" s="100"/>
    </row>
    <row r="333" spans="1:6" ht="30" x14ac:dyDescent="0.25">
      <c r="A333" s="17" t="s">
        <v>188</v>
      </c>
      <c r="B333" s="120">
        <v>2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8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0.2857142857142857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2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51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45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0.68181818181818177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0">
        <f>B11</f>
        <v>43032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19" t="s">
        <v>34</v>
      </c>
      <c r="C366" s="119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119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119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119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 t="s">
        <v>34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 t="s">
        <v>34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 t="s">
        <v>34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119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104"/>
      <c r="D386" s="117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3">
        <f>+B11</f>
        <v>43032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2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2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49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2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8</v>
      </c>
    </row>
    <row r="420" spans="1:7" x14ac:dyDescent="0.25">
      <c r="A420" s="196" t="s">
        <v>37</v>
      </c>
      <c r="B420" s="197"/>
      <c r="C420" s="198"/>
      <c r="D420" s="199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2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50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4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 t="s">
        <v>34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 t="s">
        <v>34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 t="s">
        <v>34</v>
      </c>
      <c r="C438" s="119"/>
      <c r="D438" s="117"/>
      <c r="E438" s="100"/>
      <c r="F438" s="100"/>
    </row>
    <row r="439" spans="1:7" x14ac:dyDescent="0.25">
      <c r="A439" s="17" t="s">
        <v>243</v>
      </c>
      <c r="B439" s="119" t="s">
        <v>34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2</v>
      </c>
      <c r="C440" s="119"/>
      <c r="D440" s="117"/>
      <c r="E440" s="100"/>
      <c r="F440" s="100"/>
    </row>
    <row r="441" spans="1:7" x14ac:dyDescent="0.25">
      <c r="A441" s="17" t="s">
        <v>83</v>
      </c>
      <c r="B441" s="119" t="s">
        <v>34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2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2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252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14</v>
      </c>
    </row>
    <row r="450" spans="1:6" x14ac:dyDescent="0.25">
      <c r="A450" s="196" t="s">
        <v>37</v>
      </c>
      <c r="B450" s="197"/>
      <c r="C450" s="198"/>
      <c r="D450" s="199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2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2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2</v>
      </c>
      <c r="C457" s="119"/>
      <c r="D457" s="249">
        <v>1</v>
      </c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6</v>
      </c>
    </row>
    <row r="459" spans="1:6" x14ac:dyDescent="0.25">
      <c r="A459" s="196" t="s">
        <v>37</v>
      </c>
      <c r="B459" s="218"/>
      <c r="C459" s="219"/>
      <c r="D459" s="220">
        <f>D458/(COUNT(B454:C456)*2)</f>
        <v>1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1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167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0.86082474226804129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5" zoomScaleSheetLayoutView="100" workbookViewId="0">
      <selection activeCell="D138" sqref="D13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.75" x14ac:dyDescent="0.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28"/>
      <c r="H6" s="228"/>
      <c r="I6" s="228"/>
    </row>
    <row r="7" spans="1:9" s="29" customFormat="1" ht="21.75" customHeight="1" x14ac:dyDescent="0.5">
      <c r="A7" s="272" t="str">
        <f>'A2 Exploitation'!A8:F8</f>
        <v>Jedaida</v>
      </c>
      <c r="B7" s="272"/>
      <c r="C7" s="272"/>
      <c r="D7" s="272"/>
      <c r="E7" s="272"/>
      <c r="F7" s="272"/>
      <c r="G7" s="228"/>
      <c r="H7" s="228"/>
      <c r="I7" s="228"/>
    </row>
    <row r="8" spans="1:9" s="29" customFormat="1" ht="24.75" x14ac:dyDescent="0.5">
      <c r="A8" s="189" t="s">
        <v>44</v>
      </c>
      <c r="B8" s="289" t="str">
        <f>'A2 Exploitation'!B9:F9</f>
        <v>Mme SLAIMI Samah</v>
      </c>
      <c r="C8" s="289"/>
      <c r="D8" s="289"/>
      <c r="E8" s="289"/>
      <c r="F8" s="289"/>
      <c r="G8" s="228"/>
      <c r="H8" s="228"/>
      <c r="I8" s="228"/>
    </row>
    <row r="9" spans="1:9" s="29" customFormat="1" ht="24.75" x14ac:dyDescent="0.5">
      <c r="A9" s="190" t="s">
        <v>46</v>
      </c>
      <c r="B9" s="289" t="str">
        <f>'A2 Exploitation'!B10:F10</f>
        <v>Directeur du magasin Mohamed Karim AKKARI</v>
      </c>
      <c r="C9" s="289"/>
      <c r="D9" s="289"/>
      <c r="E9" s="289"/>
      <c r="F9" s="289"/>
      <c r="G9" s="228"/>
      <c r="H9" s="228"/>
      <c r="I9" s="228"/>
    </row>
    <row r="10" spans="1:9" s="29" customFormat="1" ht="24.75" x14ac:dyDescent="0.5">
      <c r="A10" s="189" t="s">
        <v>45</v>
      </c>
      <c r="B10" s="285">
        <f>'A2 Exploitation'!B11:F11</f>
        <v>43032</v>
      </c>
      <c r="C10" s="285"/>
      <c r="D10" s="285"/>
      <c r="E10" s="285"/>
      <c r="F10" s="285"/>
      <c r="G10" s="228"/>
      <c r="H10" s="228"/>
      <c r="I10" s="228"/>
    </row>
    <row r="11" spans="1:9" s="29" customFormat="1" ht="24.75" x14ac:dyDescent="0.5">
      <c r="A11" s="189" t="s">
        <v>318</v>
      </c>
      <c r="B11" s="290">
        <f>D183</f>
        <v>0.84444444444444444</v>
      </c>
      <c r="C11" s="290"/>
      <c r="D11" s="290"/>
      <c r="E11" s="290"/>
      <c r="F11" s="290"/>
      <c r="G11" s="228"/>
      <c r="H11" s="228"/>
      <c r="I11" s="228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1">
        <v>2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162" t="s">
        <v>418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>
        <v>2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7" t="s">
        <v>34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161"/>
      <c r="F140" s="161"/>
    </row>
    <row r="141" spans="1:6" ht="50.25" x14ac:dyDescent="0.35">
      <c r="A141" s="54" t="s">
        <v>328</v>
      </c>
      <c r="B141" s="161">
        <v>0</v>
      </c>
      <c r="C141" s="185">
        <f>IF(B141=0, -5, "0")</f>
        <v>-5</v>
      </c>
      <c r="D141" s="162" t="s">
        <v>427</v>
      </c>
      <c r="E141" s="239" t="s">
        <v>428</v>
      </c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1</v>
      </c>
      <c r="C143" s="161"/>
      <c r="D143" s="246" t="s">
        <v>426</v>
      </c>
      <c r="E143" s="161"/>
      <c r="F143" s="161"/>
    </row>
    <row r="144" spans="1:6" ht="33" x14ac:dyDescent="0.3">
      <c r="A144" s="144" t="s">
        <v>171</v>
      </c>
      <c r="B144" s="161">
        <v>1</v>
      </c>
      <c r="C144" s="161"/>
      <c r="D144" s="239" t="s">
        <v>433</v>
      </c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7</v>
      </c>
    </row>
    <row r="146" spans="1:6" x14ac:dyDescent="0.3">
      <c r="A146" s="191" t="s">
        <v>319</v>
      </c>
      <c r="B146" s="192"/>
      <c r="C146" s="193"/>
      <c r="D146" s="195">
        <f>D145/(COUNT(B137:C144)*2)</f>
        <v>0.3888888888888889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99" x14ac:dyDescent="0.3">
      <c r="A157" s="39" t="s">
        <v>191</v>
      </c>
      <c r="B157" s="161">
        <v>1</v>
      </c>
      <c r="C157" s="161"/>
      <c r="D157" s="239" t="s">
        <v>407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33" x14ac:dyDescent="0.3">
      <c r="A165" s="58" t="s">
        <v>337</v>
      </c>
      <c r="B165" s="161">
        <v>0</v>
      </c>
      <c r="C165" s="161"/>
      <c r="D165" s="162" t="s">
        <v>381</v>
      </c>
      <c r="E165" s="162" t="s">
        <v>419</v>
      </c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8</v>
      </c>
    </row>
    <row r="171" spans="1:6" x14ac:dyDescent="0.3">
      <c r="A171" s="191" t="s">
        <v>319</v>
      </c>
      <c r="B171" s="192"/>
      <c r="C171" s="193"/>
      <c r="D171" s="195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4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0.4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76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0.84444444444444444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4" max="5" man="1"/>
    <brk id="162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29"/>
      <c r="H7" s="229"/>
      <c r="I7" s="229"/>
    </row>
    <row r="8" spans="1:9" ht="29.25" x14ac:dyDescent="0.5">
      <c r="A8" s="272" t="str">
        <f>'Page de garde'!D18</f>
        <v>Jedaida</v>
      </c>
      <c r="B8" s="272"/>
      <c r="C8" s="272"/>
      <c r="D8" s="272"/>
      <c r="E8" s="272"/>
      <c r="F8" s="272"/>
      <c r="G8" s="230"/>
      <c r="H8" s="230"/>
      <c r="I8" s="229"/>
    </row>
    <row r="9" spans="1:9" ht="24.75" x14ac:dyDescent="0.5">
      <c r="A9" s="189" t="s">
        <v>44</v>
      </c>
      <c r="B9" s="273"/>
      <c r="C9" s="273"/>
      <c r="D9" s="273"/>
      <c r="E9" s="273"/>
      <c r="F9" s="274"/>
      <c r="G9" s="230"/>
      <c r="H9" s="230"/>
      <c r="I9" s="229"/>
    </row>
    <row r="10" spans="1:9" ht="24.75" x14ac:dyDescent="0.5">
      <c r="A10" s="190" t="s">
        <v>46</v>
      </c>
      <c r="B10" s="275"/>
      <c r="C10" s="275"/>
      <c r="D10" s="275"/>
      <c r="E10" s="275"/>
      <c r="F10" s="275"/>
      <c r="G10" s="230"/>
      <c r="H10" s="230"/>
      <c r="I10" s="229"/>
    </row>
    <row r="11" spans="1:9" ht="24.75" x14ac:dyDescent="0.5">
      <c r="A11" s="189" t="s">
        <v>45</v>
      </c>
      <c r="B11" s="269"/>
      <c r="C11" s="269"/>
      <c r="D11" s="269"/>
      <c r="E11" s="269"/>
      <c r="F11" s="269"/>
      <c r="G11" s="230"/>
      <c r="H11" s="230"/>
      <c r="I11" s="229"/>
    </row>
    <row r="12" spans="1:9" ht="24.75" x14ac:dyDescent="0.5">
      <c r="A12" s="189" t="s">
        <v>260</v>
      </c>
      <c r="B12" s="276">
        <f>D463</f>
        <v>0</v>
      </c>
      <c r="C12" s="276"/>
      <c r="D12" s="276"/>
      <c r="E12" s="276"/>
      <c r="F12" s="276"/>
      <c r="G12" s="230"/>
      <c r="H12" s="230"/>
      <c r="I12" s="229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30"/>
      <c r="H6" s="230"/>
      <c r="I6" s="230"/>
    </row>
    <row r="7" spans="1:9" s="29" customFormat="1" ht="21.75" customHeight="1" x14ac:dyDescent="0.5">
      <c r="A7" s="272" t="str">
        <f>'A3 Exploitation'!A8:F8</f>
        <v>Jedaida</v>
      </c>
      <c r="B7" s="272"/>
      <c r="C7" s="272"/>
      <c r="D7" s="272"/>
      <c r="E7" s="272"/>
      <c r="F7" s="272"/>
      <c r="G7" s="230"/>
      <c r="H7" s="230"/>
      <c r="I7" s="230"/>
    </row>
    <row r="8" spans="1:9" s="29" customFormat="1" ht="24.75" x14ac:dyDescent="0.5">
      <c r="A8" s="189" t="s">
        <v>44</v>
      </c>
      <c r="B8" s="291">
        <f>'A3 Exploitation'!B9:F9</f>
        <v>0</v>
      </c>
      <c r="C8" s="289"/>
      <c r="D8" s="289"/>
      <c r="E8" s="289"/>
      <c r="F8" s="289"/>
      <c r="G8" s="230"/>
      <c r="H8" s="230"/>
      <c r="I8" s="230"/>
    </row>
    <row r="9" spans="1:9" s="29" customFormat="1" ht="24.75" x14ac:dyDescent="0.5">
      <c r="A9" s="190" t="s">
        <v>46</v>
      </c>
      <c r="B9" s="289">
        <f>'A3 Exploitation'!B10:F10</f>
        <v>0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89" t="s">
        <v>45</v>
      </c>
      <c r="B10" s="285">
        <f>'A3 Exploitation'!B11:F11</f>
        <v>0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89" t="s">
        <v>318</v>
      </c>
      <c r="B11" s="290">
        <f>D183</f>
        <v>0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29"/>
      <c r="H7" s="229"/>
      <c r="I7" s="229"/>
    </row>
    <row r="8" spans="1:9" ht="29.25" x14ac:dyDescent="0.5">
      <c r="A8" s="272" t="str">
        <f>'Page de garde'!D18</f>
        <v>Jedaida</v>
      </c>
      <c r="B8" s="272"/>
      <c r="C8" s="272"/>
      <c r="D8" s="272"/>
      <c r="E8" s="272"/>
      <c r="F8" s="272"/>
      <c r="G8" s="230"/>
      <c r="H8" s="230"/>
      <c r="I8" s="229"/>
    </row>
    <row r="9" spans="1:9" ht="24.75" x14ac:dyDescent="0.5">
      <c r="A9" s="189" t="s">
        <v>44</v>
      </c>
      <c r="B9" s="273"/>
      <c r="C9" s="273"/>
      <c r="D9" s="273"/>
      <c r="E9" s="273"/>
      <c r="F9" s="274"/>
      <c r="G9" s="230"/>
      <c r="H9" s="230"/>
      <c r="I9" s="229"/>
    </row>
    <row r="10" spans="1:9" ht="24.75" x14ac:dyDescent="0.5">
      <c r="A10" s="190" t="s">
        <v>46</v>
      </c>
      <c r="B10" s="275"/>
      <c r="C10" s="275"/>
      <c r="D10" s="275"/>
      <c r="E10" s="275"/>
      <c r="F10" s="275"/>
      <c r="G10" s="230"/>
      <c r="H10" s="230"/>
      <c r="I10" s="229"/>
    </row>
    <row r="11" spans="1:9" ht="24.75" x14ac:dyDescent="0.5">
      <c r="A11" s="189" t="s">
        <v>45</v>
      </c>
      <c r="B11" s="269"/>
      <c r="C11" s="269"/>
      <c r="D11" s="269"/>
      <c r="E11" s="269"/>
      <c r="F11" s="269"/>
      <c r="G11" s="230"/>
      <c r="H11" s="230"/>
      <c r="I11" s="229"/>
    </row>
    <row r="12" spans="1:9" ht="24.75" x14ac:dyDescent="0.5">
      <c r="A12" s="189" t="s">
        <v>260</v>
      </c>
      <c r="B12" s="276">
        <f>D463</f>
        <v>0</v>
      </c>
      <c r="C12" s="276"/>
      <c r="D12" s="276"/>
      <c r="E12" s="276"/>
      <c r="F12" s="276"/>
      <c r="G12" s="230"/>
      <c r="H12" s="230"/>
      <c r="I12" s="229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2" t="s">
        <v>52</v>
      </c>
      <c r="B6" s="272"/>
      <c r="C6" s="272"/>
      <c r="D6" s="272"/>
      <c r="E6" s="272"/>
      <c r="F6" s="272"/>
      <c r="G6" s="230"/>
      <c r="H6" s="230"/>
      <c r="I6" s="230"/>
    </row>
    <row r="7" spans="1:9" s="29" customFormat="1" ht="21.75" customHeight="1" x14ac:dyDescent="0.5">
      <c r="A7" s="272" t="str">
        <f>'A4 Exploitation'!A8:F8</f>
        <v>Jedaida</v>
      </c>
      <c r="B7" s="272"/>
      <c r="C7" s="272"/>
      <c r="D7" s="272"/>
      <c r="E7" s="272"/>
      <c r="F7" s="272"/>
      <c r="G7" s="230"/>
      <c r="H7" s="230"/>
      <c r="I7" s="230"/>
    </row>
    <row r="8" spans="1:9" s="29" customFormat="1" ht="24.75" x14ac:dyDescent="0.5">
      <c r="A8" s="189" t="s">
        <v>44</v>
      </c>
      <c r="B8" s="289">
        <f>'A4 Exploitation'!B9:F9</f>
        <v>0</v>
      </c>
      <c r="C8" s="289"/>
      <c r="D8" s="289"/>
      <c r="E8" s="289"/>
      <c r="F8" s="289"/>
      <c r="G8" s="230"/>
      <c r="H8" s="230"/>
      <c r="I8" s="230"/>
    </row>
    <row r="9" spans="1:9" s="29" customFormat="1" ht="24.75" x14ac:dyDescent="0.5">
      <c r="A9" s="190" t="s">
        <v>46</v>
      </c>
      <c r="B9" s="289">
        <f>'A4 Exploitation'!B10:F10</f>
        <v>0</v>
      </c>
      <c r="C9" s="289"/>
      <c r="D9" s="289"/>
      <c r="E9" s="289"/>
      <c r="F9" s="289"/>
      <c r="G9" s="230"/>
      <c r="H9" s="230"/>
      <c r="I9" s="230"/>
    </row>
    <row r="10" spans="1:9" s="29" customFormat="1" ht="24.75" x14ac:dyDescent="0.5">
      <c r="A10" s="189" t="s">
        <v>45</v>
      </c>
      <c r="B10" s="285">
        <f>'A4 Exploitation'!B11:F11</f>
        <v>0</v>
      </c>
      <c r="C10" s="285"/>
      <c r="D10" s="285"/>
      <c r="E10" s="285"/>
      <c r="F10" s="285"/>
      <c r="G10" s="230"/>
      <c r="H10" s="230"/>
      <c r="I10" s="230"/>
    </row>
    <row r="11" spans="1:9" s="29" customFormat="1" ht="24.75" x14ac:dyDescent="0.5">
      <c r="A11" s="189" t="s">
        <v>318</v>
      </c>
      <c r="B11" s="290">
        <f>D183</f>
        <v>0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2017-05-25T18:22:19Z</cp:lastPrinted>
  <dcterms:created xsi:type="dcterms:W3CDTF">2015-10-03T07:44:26Z</dcterms:created>
  <dcterms:modified xsi:type="dcterms:W3CDTF">2017-11-02T16:34:26Z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