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JAAFAR RAOUED CE\2019\decembre 19\"/>
    </mc:Choice>
  </mc:AlternateContent>
  <bookViews>
    <workbookView xWindow="0" yWindow="0" windowWidth="20400" windowHeight="702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F471" i="42"/>
  <c r="E471" i="42"/>
  <c r="F424" i="42"/>
  <c r="E424" i="42"/>
  <c r="F366" i="42"/>
  <c r="E366" i="42"/>
  <c r="F299" i="42"/>
  <c r="E299" i="42"/>
  <c r="F244" i="42"/>
  <c r="E244" i="42"/>
  <c r="F185" i="42"/>
  <c r="E185" i="42"/>
  <c r="F129" i="42"/>
  <c r="E129" i="42"/>
  <c r="D129" i="42" s="1"/>
  <c r="B129" i="42" s="1"/>
  <c r="F43" i="42"/>
  <c r="E43" i="42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F424" i="40"/>
  <c r="E424" i="40"/>
  <c r="D424" i="40" s="1"/>
  <c r="B424" i="40" s="1"/>
  <c r="F366" i="40"/>
  <c r="D366" i="40" s="1"/>
  <c r="B366" i="40" s="1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65" i="36"/>
  <c r="B565" i="36" s="1"/>
  <c r="D525" i="36"/>
  <c r="D728" i="36" s="1"/>
  <c r="B43" i="29" s="1"/>
  <c r="D471" i="36"/>
  <c r="B471" i="36" s="1"/>
  <c r="D424" i="36"/>
  <c r="B424" i="36" s="1"/>
  <c r="D366" i="36"/>
  <c r="B366" i="36" s="1"/>
  <c r="D299" i="36"/>
  <c r="B299" i="36" s="1"/>
  <c r="D244" i="36"/>
  <c r="B244" i="36" s="1"/>
  <c r="D185" i="36"/>
  <c r="B185" i="36" s="1"/>
  <c r="D129" i="36"/>
  <c r="D161" i="39" l="1"/>
  <c r="D162" i="39" s="1"/>
  <c r="D344" i="42"/>
  <c r="D345" i="42" s="1"/>
  <c r="D566" i="42"/>
  <c r="D149" i="39"/>
  <c r="D150" i="39" s="1"/>
  <c r="D471" i="40"/>
  <c r="B471" i="40" s="1"/>
  <c r="D472" i="40" s="1"/>
  <c r="D161" i="41"/>
  <c r="D162" i="41" s="1"/>
  <c r="D390" i="42"/>
  <c r="D391" i="42" s="1"/>
  <c r="D588" i="42"/>
  <c r="D589" i="42" s="1"/>
  <c r="D627" i="42"/>
  <c r="D628" i="42" s="1"/>
  <c r="D650" i="42"/>
  <c r="D651" i="42" s="1"/>
  <c r="D227" i="40"/>
  <c r="D228" i="40" s="1"/>
  <c r="B525" i="36"/>
  <c r="D118" i="39"/>
  <c r="D119" i="39" s="1"/>
  <c r="D149" i="41"/>
  <c r="D150" i="41" s="1"/>
  <c r="D43" i="42"/>
  <c r="B43" i="42" s="1"/>
  <c r="D185" i="42"/>
  <c r="B185" i="42" s="1"/>
  <c r="D299" i="42"/>
  <c r="B299" i="42" s="1"/>
  <c r="D300" i="42" s="1"/>
  <c r="D301" i="42" s="1"/>
  <c r="D424" i="42"/>
  <c r="B424" i="42" s="1"/>
  <c r="D525" i="42"/>
  <c r="B525" i="42" s="1"/>
  <c r="D133" i="43"/>
  <c r="D134" i="43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425" i="42"/>
  <c r="D44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D198" i="41"/>
  <c r="D199" i="41" s="1"/>
  <c r="B181" i="29" s="1"/>
  <c r="D198" i="43"/>
  <c r="D199" i="43" s="1"/>
  <c r="B11" i="43" s="1"/>
  <c r="B11" i="41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82" i="29" l="1"/>
  <c r="B11" i="39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<sst xmlns="http://schemas.openxmlformats.org/spreadsheetml/2006/main" count="5813" uniqueCount="533">
  <si>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</si>
  <si>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</si>
  <si>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</si>
  <si>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</si>
  <si>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</si>
  <si>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</si>
  <si>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</si>
  <si>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</si>
  <si>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</si>
  <si>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</si>
  <si>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</si>
  <si>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</si>
  <si>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</si>
  <si>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</si>
  <si>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</si>
  <si>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</si>
  <si>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</si>
  <si>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</si>
  <si>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</si>
  <si>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</si>
  <si>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</si>
  <si>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</si>
  <si>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</si>
  <si>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</si>
  <si>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</si>
  <si>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</si>
  <si>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</si>
  <si>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</si>
  <si>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</si>
  <si>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</si>
  <si>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</si>
  <si>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</si>
  <si>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</si>
  <si>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</si>
  <si>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</si>
  <si>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</si>
  <si>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</si>
  <si>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</si>
  <si>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</si>
  <si>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</si>
  <si>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</si>
  <si>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</si>
  <si>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</si>
  <si>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</si>
  <si>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</si>
  <si>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</si>
  <si>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</si>
  <si>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</si>
  <si>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</si>
  <si>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</si>
  <si>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</si>
  <si>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</si>
  <si>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</si>
  <si>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</si>
  <si>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</si>
  <si>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</si>
  <si>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</si>
  <si>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</si>
  <si>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</si>
  <si>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</si>
  <si>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</si>
  <si>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</si>
  <si>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</si>
  <si>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</si>
  <si>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</si>
  <si>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</si>
  <si>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</si>
  <si>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</si>
  <si>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</si>
  <si>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</si>
  <si>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</si>
  <si>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</si>
  <si>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</si>
  <si>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</si>
  <si>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</si>
  <si>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</si>
  <si>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</si>
  <si>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</si>
  <si>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</si>
  <si>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</si>
  <si>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</si>
  <si>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</si>
  <si>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</si>
  <si>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</si>
  <si>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</si>
  <si>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</si>
  <si>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</si>
  <si>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</si>
  <si>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</si>
  <si>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</si>
  <si>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</si>
  <si>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</si>
  <si>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</si>
  <si>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</si>
  <si>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</si>
  <si>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</si>
  <si>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</si>
  <si>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</si>
  <si>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</si>
  <si>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</si>
  <si>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</si>
  <si>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</si>
  <si>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</si>
  <si>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</si>
  <si>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</si>
  <si>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</si>
  <si>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</si>
  <si>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</si>
  <si>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</si>
  <si>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</si>
  <si>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</si>
  <si>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</si>
  <si>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</si>
  <si>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</si>
  <si>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</si>
  <si>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</si>
  <si>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</si>
  <si>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</si>
  <si>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</si>
  <si>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</si>
  <si>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</si>
  <si>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</si>
  <si>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</si>
  <si>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</si>
  <si>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</si>
  <si>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</si>
  <si>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</si>
  <si>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</si>
  <si>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</si>
  <si>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</si>
  <si>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</si>
  <si>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</si>
  <si>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</si>
  <si>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</si>
  <si>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</si>
  <si>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</si>
  <si>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</si>
  <si>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</si>
  <si>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</si>
  <si>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</si>
  <si>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</si>
  <si>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</si>
  <si>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</si>
  <si>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</si>
  <si>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</si>
  <si>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</si>
  <si>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</si>
  <si>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</si>
  <si>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</si>
  <si>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</si>
  <si>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</si>
  <si>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</si>
  <si>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</si>
  <si>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</si>
  <si>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</si>
  <si>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</si>
  <si>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</si>
  <si>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</si>
  <si>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</si>
  <si>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</si>
  <si>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</si>
  <si>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</si>
  <si>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</si>
  <si>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</si>
  <si>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</si>
  <si>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</si>
  <si>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</si>
  <si>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</si>
  <si>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</si>
  <si>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</si>
  <si>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</si>
  <si>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</si>
  <si>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</si>
  <si>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</si>
  <si>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</si>
  <si>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</si>
  <si>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</si>
  <si>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</si>
  <si>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</si>
  <si>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</si>
  <si>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</si>
  <si>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</si>
  <si>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</si>
  <si>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</si>
  <si>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</si>
  <si>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</si>
  <si>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</si>
  <si>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</si>
  <si>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</si>
  <si>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</si>
  <si>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</si>
  <si>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</si>
  <si>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</si>
  <si>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</si>
  <si>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</si>
  <si>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</si>
  <si>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</si>
  <si>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</si>
  <si>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</si>
  <si>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</si>
  <si>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</si>
  <si>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</si>
  <si>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</si>
  <si>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</si>
  <si>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</si>
  <si>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</si>
  <si>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</si>
  <si>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</si>
  <si>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</si>
  <si>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</si>
  <si>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</si>
  <si>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</si>
  <si>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</si>
  <si>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</si>
  <si>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</si>
  <si>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</si>
  <si>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</si>
  <si>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</si>
  <si>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</si>
  <si>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</si>
  <si>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</si>
  <si>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</si>
  <si>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</si>
  <si>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</si>
  <si>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</si>
  <si>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</si>
  <si>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</si>
  <si>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</si>
  <si>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</si>
  <si>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</si>
  <si>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</si>
  <si>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</si>
  <si>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</si>
  <si>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</si>
  <si>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</si>
  <si>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</si>
  <si>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</si>
  <si>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</si>
  <si>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</si>
  <si>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</si>
  <si>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</si>
  <si>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</si>
  <si>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</si>
  <si>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</si>
  <si>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</si>
  <si>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</si>
  <si>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</si>
  <si>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</si>
  <si>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</si>
  <si>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</si>
  <si>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</si>
  <si>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</si>
  <si>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</si>
  <si>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</si>
  <si>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</si>
  <si>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</si>
  <si>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</si>
  <si>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</si>
  <si>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</si>
  <si>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</si>
  <si>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</si>
  <si>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</si>
  <si>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</si>
  <si>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</si>
  <si>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</si>
  <si>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</si>
  <si>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</si>
  <si>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</si>
  <si>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</si>
  <si>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</si>
  <si>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</si>
  <si>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</si>
  <si>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</si>
  <si>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</si>
  <si>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</si>
  <si>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</si>
  <si>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</si>
  <si>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</si>
  <si>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</si>
  <si>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</si>
  <si>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</si>
  <si>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</si>
  <si>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</si>
  <si>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</si>
  <si>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</si>
  <si>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</si>
  <si>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</si>
  <si>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</si>
  <si>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</si>
  <si>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</si>
  <si>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</si>
  <si>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</si>
  <si>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</si>
  <si>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</si>
  <si>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</si>
  <si>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</si>
  <si>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</si>
  <si>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</si>
  <si>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</si>
  <si>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</si>
  <si>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</si>
  <si>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</si>
  <si>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</si>
  <si>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</si>
  <si>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</si>
  <si>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</si>
  <si>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</si>
  <si>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</si>
  <si>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</si>
  <si>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</si>
  <si>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</si>
  <si>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</si>
  <si>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</si>
  <si>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</si>
  <si>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</si>
  <si>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</si>
  <si>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</si>
  <si>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</si>
  <si>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</si>
  <si>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</si>
  <si>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</si>
  <si>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</si>
  <si>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</si>
  <si>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</si>
  <si>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</si>
  <si>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</si>
  <si>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</si>
  <si>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</si>
  <si>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</si>
  <si>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</si>
  <si>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</si>
  <si>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</si>
  <si>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</si>
  <si>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</si>
  <si>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</si>
  <si>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</si>
  <si>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</si>
  <si>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</si>
  <si>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</si>
  <si>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</si>
  <si>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</si>
  <si>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</si>
  <si>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</si>
  <si>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</si>
  <si>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</si>
  <si>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</si>
  <si>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</si>
  <si>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</si>
  <si>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</si>
  <si>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</si>
  <si>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</si>
  <si>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</si>
  <si>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</si>
  <si>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</si>
  <si>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</si>
  <si>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</si>
  <si>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</si>
  <si>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</si>
  <si>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</si>
  <si>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</si>
  <si>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</si>
  <si>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</si>
  <si>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</si>
  <si>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</si>
  <si>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</si>
  <si>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</si>
  <si>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</si>
  <si>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</si>
  <si>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</si>
  <si>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</si>
  <si>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</si>
  <si>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</si>
  <si>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</si>
  <si>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</si>
  <si>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</si>
  <si>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</si>
  <si>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</si>
  <si>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</si>
  <si>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</si>
  <si>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</si>
  <si>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</si>
  <si>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</si>
  <si>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</si>
  <si>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</si>
  <si>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</si>
  <si>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</si>
  <si>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</si>
  <si>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</si>
  <si>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</si>
  <si>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</si>
  <si>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</si>
  <si>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</si>
  <si>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</si>
  <si>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</si>
  <si>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</si>
  <si>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</si>
  <si>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</si>
  <si>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</si>
  <si>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</si>
  <si>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</si>
  <si>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</si>
  <si>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</si>
  <si>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</si>
  <si>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</si>
  <si>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</si>
  <si>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</si>
  <si>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</si>
  <si>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</si>
  <si>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</si>
  <si>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</si>
  <si>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</si>
  <si>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</si>
  <si>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</si>
  <si>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</si>
  <si>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</si>
  <si>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</si>
  <si>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</si>
  <si>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</si>
  <si>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</si>
  <si>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</si>
  <si>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</si>
  <si>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</si>
  <si>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</si>
  <si>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</si>
  <si>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</si>
  <si>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</si>
  <si>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</si>
  <si>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</si>
  <si>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</si>
  <si>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</si>
  <si>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</si>
  <si>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</si>
  <si>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</si>
  <si>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</si>
  <si>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</si>
  <si>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</si>
  <si>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</si>
  <si>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</si>
  <si>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</si>
  <si>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</si>
  <si>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</si>
  <si>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</si>
  <si>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</si>
  <si>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</si>
  <si>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</si>
  <si>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</si>
  <si>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</si>
  <si>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</si>
  <si>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</si>
  <si>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</si>
  <si>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</si>
  <si>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</si>
  <si>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</si>
  <si>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</si>
  <si>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</si>
  <si>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</si>
  <si>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</si>
  <si>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</si>
  <si>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</si>
  <si>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</si>
  <si>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</si>
  <si>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</si>
  <si>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</si>
  <si>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</si>
  <si>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</si>
  <si>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</si>
  <si>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</si>
  <si>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</si>
  <si>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</si>
  <si>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</si>
  <si>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</si>
  <si>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</si>
  <si>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</si>
  <si>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</si>
  <si>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</si>
  <si>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JAAFER RAOUED</t>
  </si>
  <si>
    <t>Directeur magasin M Mounir Ben BELGACEM</t>
  </si>
  <si>
    <t>Absence du référentiel qualité 2019.</t>
  </si>
  <si>
    <t>Afficher le référentiel qualité 2019.</t>
  </si>
  <si>
    <t>Absence de l'ancien rapport et de son plan d'action.</t>
  </si>
  <si>
    <t>Télécharger l'ancien rapport et l'afficher avec son plan d'action.</t>
  </si>
  <si>
    <t>Stockage simultané des produits de nettoyage avec les produits alimentaires.</t>
  </si>
  <si>
    <t>Assurer la séparation entre les différents produits.</t>
  </si>
  <si>
    <t>Les étagères de pâtes, semoules n'étaient pas propres le jour de l'audit.</t>
  </si>
  <si>
    <t>Renforcer le nettoyage.</t>
  </si>
  <si>
    <t>Présence de 9 paquets du produit "Cal Nort" bouillon saveur bœuf dont la DLC était dépassée depuis le 07/04/19.</t>
  </si>
  <si>
    <t>Renforcer le contrôle des DLC des produits.</t>
  </si>
  <si>
    <t>Présence de certaines boites de conserves cabossés.</t>
  </si>
  <si>
    <t>Renforcer le triage.</t>
  </si>
  <si>
    <t>Absence de thermomètre à sonde. Utilisation du thermomètre de la réception.</t>
  </si>
  <si>
    <t>Fournir un thermomètre pour chaque rayon.</t>
  </si>
  <si>
    <t>Présence de plusieurs articles (mini salami de dinde CHAHIA, Salami de dinde CHAHIA, Saucisse de Frankfurt) dont l'étiquetage fournisseur était illisible.</t>
  </si>
  <si>
    <t>Renforcer le contrôle de l'étiquetage fournisseur.</t>
  </si>
  <si>
    <t>Le suivi et l'enregistrement des températures à cœur de la chaine du froid n'était pas réalisé pour le meuble yaourts à la date du 29/05/19 et pour la CF(+) à la date du 15/05/19.</t>
  </si>
  <si>
    <t>Assurer l'enregistrement des températures à cœur de la chaine du froid.</t>
  </si>
  <si>
    <t>Absence de la feuille de la procédure de destruction des produits.</t>
  </si>
  <si>
    <t>Veuillez télécharger la feuille et l'afficher.</t>
  </si>
  <si>
    <t>Veuillez former tout le personnel.</t>
  </si>
  <si>
    <t>Dégagement d'odeur désagréable au niveau des sanitaires hommes.</t>
  </si>
  <si>
    <t>Renforcer l'aération.</t>
  </si>
  <si>
    <t>Réduire l'espace sous la porte de la réception.</t>
  </si>
  <si>
    <t>Le taux d'hygromètrie était de 59% &lt; 65%, correct.</t>
  </si>
  <si>
    <t>La pédale de la poubelle au niveau de la salle de pause était défaillante.</t>
  </si>
  <si>
    <t>Absence du plan d'action.</t>
  </si>
  <si>
    <t>Préparer le plan d'action après chaque audit et traiter les écarts techniques.</t>
  </si>
  <si>
    <t>M Souheil DRAOUI et Mme Imen SLITI</t>
  </si>
  <si>
    <t>Assurer la réparation ou bien remplacer cet élément.</t>
  </si>
  <si>
    <t>La porte de la réception manquait d'étanchéité.</t>
  </si>
  <si>
    <t>Renforcer l'étanchéité de cette porte.</t>
  </si>
  <si>
    <t>Seul le directeur et le gestionnaire de stock ont assisté à une formation en bonnes pratique d'hygiène.</t>
  </si>
  <si>
    <t>La porte du réception manquait d'étanchéité</t>
  </si>
  <si>
    <t>Dr Hend KAMOUN</t>
  </si>
  <si>
    <t>Directeur du magasin</t>
  </si>
  <si>
    <t>l'acceptation des produits se fait par la porte d'entrée client à cause d'un problème vec le voisinage</t>
  </si>
  <si>
    <t>absence d'enregistrement de contrôle à la reception des produits surgelés, produits laitiers, poissons frais.</t>
  </si>
  <si>
    <t>assurer l'enregistrement de contrôle à la reception des produits surgelés, produits laitiers, poissons frais.</t>
  </si>
  <si>
    <t>La version du tableau des températures réglemantaires affiché est une ancienne version</t>
  </si>
  <si>
    <t>afficher la nouvelle version</t>
  </si>
  <si>
    <t xml:space="preserve">presse carton placés au niveau de la réserve seche </t>
  </si>
  <si>
    <t>placer la presse cartons à l'exterieur de la réserve</t>
  </si>
  <si>
    <t>entreposge des cartons pressés dans la réserve seche</t>
  </si>
  <si>
    <t>placer les cartons pressés à l'extérieur de la réserve seche</t>
  </si>
  <si>
    <t>la verson de la fiche des dates de retrait est l'ancienne version</t>
  </si>
  <si>
    <t>manque de vérification du thermomètre à sonde</t>
  </si>
  <si>
    <t>assurer la vérification du thermomètre à sonde</t>
  </si>
  <si>
    <t>éliminer le carton avant l’entreposage des prduits</t>
  </si>
  <si>
    <t>entreposage de mozarella dans son carton d'origine</t>
  </si>
  <si>
    <t>enregistrement de la température de la chambre froide négative qui n'est pas mise en marche</t>
  </si>
  <si>
    <t>assurer l'enregistrement rigoureux des températures</t>
  </si>
  <si>
    <t>formation réalisée le 12/09/19</t>
  </si>
  <si>
    <t>Le taux d'hygromètrie était de 46,5%</t>
  </si>
  <si>
    <t>température affichée -19°C et celle vérifiée -19,9°C</t>
  </si>
  <si>
    <t>l'acceptation des produits se fait par la porte d'entrée client à cause d'un problème avec le voisinage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</si>
</sst>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35" fillId="0" borderId="1" xfId="0" applyNumberFormat="1" applyFont="1" applyBorder="1" applyAlignment="1" applyProtection="1">
      <alignment horizontal="left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0.88235294117647056</c:v>
                </c:pt>
                <c:pt idx="1">
                  <c:v>0.67647058823529416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4026944"/>
        <c:axId val="133779232"/>
      </c:barChart>
      <c:catAx>
        <c:axId val="13402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779232"/>
        <c:crosses val="autoZero"/>
        <c:auto val="1"/>
        <c:lblAlgn val="ctr"/>
        <c:lblOffset val="100"/>
        <c:noMultiLvlLbl val="0"/>
      </c:catAx>
      <c:valAx>
        <c:axId val="133779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4026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432944"/>
        <c:axId val="130433504"/>
      </c:barChart>
      <c:catAx>
        <c:axId val="13043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433504"/>
        <c:crosses val="autoZero"/>
        <c:auto val="1"/>
        <c:lblAlgn val="ctr"/>
        <c:lblOffset val="100"/>
        <c:noMultiLvlLbl val="0"/>
      </c:catAx>
      <c:valAx>
        <c:axId val="130433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43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0.47727272727272729</c:v>
                </c:pt>
                <c:pt idx="1">
                  <c:v>0.97727272727272729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3054240"/>
        <c:axId val="133054800"/>
      </c:barChart>
      <c:catAx>
        <c:axId val="13305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054800"/>
        <c:crosses val="autoZero"/>
        <c:auto val="1"/>
        <c:lblAlgn val="ctr"/>
        <c:lblOffset val="100"/>
        <c:noMultiLvlLbl val="0"/>
      </c:catAx>
      <c:valAx>
        <c:axId val="13305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3054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0.86486486486486491</c:v>
                </c:pt>
                <c:pt idx="1">
                  <c:v>0.94736842105263153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3057600"/>
        <c:axId val="133058160"/>
      </c:barChart>
      <c:catAx>
        <c:axId val="13305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058160"/>
        <c:crosses val="autoZero"/>
        <c:auto val="1"/>
        <c:lblAlgn val="ctr"/>
        <c:lblOffset val="100"/>
        <c:noMultiLvlLbl val="0"/>
      </c:catAx>
      <c:valAx>
        <c:axId val="133058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305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3656576"/>
        <c:axId val="133657136"/>
      </c:barChart>
      <c:catAx>
        <c:axId val="13365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57136"/>
        <c:crosses val="autoZero"/>
        <c:auto val="1"/>
        <c:lblAlgn val="ctr"/>
        <c:lblOffset val="100"/>
        <c:noMultiLvlLbl val="0"/>
      </c:catAx>
      <c:valAx>
        <c:axId val="133657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3656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3659936"/>
        <c:axId val="133660496"/>
      </c:barChart>
      <c:catAx>
        <c:axId val="13365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60496"/>
        <c:crosses val="autoZero"/>
        <c:auto val="1"/>
        <c:lblAlgn val="ctr"/>
        <c:lblOffset val="100"/>
        <c:noMultiLvlLbl val="0"/>
      </c:catAx>
      <c:valAx>
        <c:axId val="13366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3659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0.91428571428571426</c:v>
                </c:pt>
                <c:pt idx="1">
                  <c:v>0.97297297297297303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3663296"/>
        <c:axId val="133663856"/>
      </c:barChart>
      <c:catAx>
        <c:axId val="13366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63856"/>
        <c:crosses val="autoZero"/>
        <c:auto val="1"/>
        <c:lblAlgn val="ctr"/>
        <c:lblOffset val="100"/>
        <c:noMultiLvlLbl val="0"/>
      </c:catAx>
      <c:valAx>
        <c:axId val="133663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3663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0.79292929292929293</c:v>
                </c:pt>
                <c:pt idx="1">
                  <c:v>0.92233009708737868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758544"/>
        <c:axId val="207759104"/>
      </c:barChart>
      <c:catAx>
        <c:axId val="20775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759104"/>
        <c:crosses val="autoZero"/>
        <c:auto val="1"/>
        <c:lblAlgn val="ctr"/>
        <c:lblOffset val="100"/>
        <c:noMultiLvlLbl val="0"/>
      </c:catAx>
      <c:valAx>
        <c:axId val="207759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758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0.85360750360750359</c:v>
                </c:pt>
                <c:pt idx="1">
                  <c:v>0.94765153503017585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7761904"/>
        <c:axId val="207762464"/>
        <c:extLst/>
      </c:barChart>
      <c:catAx>
        <c:axId val="2077619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762464"/>
        <c:crosses val="autoZero"/>
        <c:auto val="1"/>
        <c:lblAlgn val="ctr"/>
        <c:lblOffset val="100"/>
        <c:noMultiLvlLbl val="0"/>
      </c:catAx>
      <c:valAx>
        <c:axId val="20776246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76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0.7167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9557152"/>
        <c:axId val="209557712"/>
        <c:extLst/>
      </c:barChart>
      <c:catAx>
        <c:axId val="20955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557712"/>
        <c:crosses val="autoZero"/>
        <c:auto val="1"/>
        <c:lblAlgn val="ctr"/>
        <c:lblOffset val="100"/>
        <c:noMultiLvlLbl val="0"/>
      </c:catAx>
      <c:valAx>
        <c:axId val="209557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557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508784"/>
        <c:axId val="210509344"/>
      </c:barChart>
      <c:catAx>
        <c:axId val="21050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509344"/>
        <c:crosses val="autoZero"/>
        <c:auto val="1"/>
        <c:lblAlgn val="ctr"/>
        <c:lblOffset val="100"/>
        <c:noMultiLvlLbl val="0"/>
      </c:catAx>
      <c:valAx>
        <c:axId val="210509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50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512144"/>
        <c:axId val="210512704"/>
      </c:barChart>
      <c:catAx>
        <c:axId val="21051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512704"/>
        <c:crosses val="autoZero"/>
        <c:auto val="1"/>
        <c:lblAlgn val="ctr"/>
        <c:lblOffset val="100"/>
        <c:noMultiLvlLbl val="0"/>
      </c:catAx>
      <c:valAx>
        <c:axId val="21051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51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5276016"/>
        <c:axId val="115276576"/>
      </c:barChart>
      <c:catAx>
        <c:axId val="11527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5276576"/>
        <c:crosses val="autoZero"/>
        <c:auto val="1"/>
        <c:lblAlgn val="ctr"/>
        <c:lblOffset val="100"/>
        <c:noMultiLvlLbl val="0"/>
      </c:catAx>
      <c:valAx>
        <c:axId val="11527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527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5279376"/>
        <c:axId val="115279936"/>
      </c:barChart>
      <c:catAx>
        <c:axId val="11527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5279936"/>
        <c:crosses val="autoZero"/>
        <c:auto val="1"/>
        <c:lblAlgn val="ctr"/>
        <c:lblOffset val="100"/>
        <c:noMultiLvlLbl val="0"/>
      </c:catAx>
      <c:valAx>
        <c:axId val="115279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527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5793712"/>
        <c:axId val="115794272"/>
      </c:barChart>
      <c:catAx>
        <c:axId val="11579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5794272"/>
        <c:crosses val="autoZero"/>
        <c:auto val="1"/>
        <c:lblAlgn val="ctr"/>
        <c:lblOffset val="100"/>
        <c:noMultiLvlLbl val="0"/>
      </c:catAx>
      <c:valAx>
        <c:axId val="115794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579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5797072"/>
        <c:axId val="115797632"/>
      </c:barChart>
      <c:catAx>
        <c:axId val="11579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5797632"/>
        <c:crosses val="autoZero"/>
        <c:auto val="1"/>
        <c:lblAlgn val="ctr"/>
        <c:lblOffset val="100"/>
        <c:noMultiLvlLbl val="0"/>
      </c:catAx>
      <c:valAx>
        <c:axId val="115797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579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5800432"/>
        <c:axId val="115800992"/>
      </c:barChart>
      <c:catAx>
        <c:axId val="11580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5800992"/>
        <c:crosses val="autoZero"/>
        <c:auto val="1"/>
        <c:lblAlgn val="ctr"/>
        <c:lblOffset val="100"/>
        <c:noMultiLvlLbl val="0"/>
      </c:catAx>
      <c:valAx>
        <c:axId val="11580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580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429584"/>
        <c:axId val="130430144"/>
      </c:barChart>
      <c:catAx>
        <c:axId val="13042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430144"/>
        <c:crosses val="autoZero"/>
        <c:auto val="1"/>
        <c:lblAlgn val="ctr"/>
        <c:lblOffset val="100"/>
        <c:noMultiLvlLbl val="0"/>
      </c:catAx>
      <c:valAx>
        <c:axId val="130430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429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37" sqref="D37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5" t="s">
        <v>474</v>
      </c>
      <c r="B18" s="345"/>
      <c r="C18" s="345"/>
      <c r="D18" s="346" t="s">
        <v>475</v>
      </c>
      <c r="E18" s="346"/>
      <c r="F18" s="346"/>
      <c r="G18" s="346"/>
      <c r="H18" s="346"/>
      <c r="I18" s="346"/>
      <c r="J18" s="346"/>
      <c r="K18" s="346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7" t="s">
        <v>277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1" t="s">
        <v>279</v>
      </c>
      <c r="C23" s="341"/>
      <c r="D23" s="31"/>
      <c r="E23" s="31"/>
      <c r="F23" s="31"/>
      <c r="G23" s="31"/>
      <c r="H23" s="31"/>
      <c r="I23" s="31"/>
      <c r="J23" t="str">
        <f>D18</f>
        <v>JAAFER RAOUED</v>
      </c>
    </row>
    <row r="24" spans="1:11" ht="33" customHeight="1" x14ac:dyDescent="0.25">
      <c r="A24" s="277" t="s">
        <v>280</v>
      </c>
      <c r="B24" s="340">
        <f>AVERAGE('A1 Exploitation'!D730,'A1 Technique'!D199)</f>
        <v>0.85360750360750359</v>
      </c>
      <c r="C24" s="340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0">
        <f>AVERAGE('A2 Exploitation'!D730,'A2 Technique'!D199)</f>
        <v>0.94765153503017585</v>
      </c>
      <c r="C25" s="340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0" t="e">
        <f>AVERAGE('A3 Exploitation'!D730,'A3 Technique'!D199)</f>
        <v>#DIV/0!</v>
      </c>
      <c r="C26" s="340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0" t="e">
        <f>AVERAGE('A4 Exploitation'!D730,'A4 Technique'!D199)</f>
        <v>#DIV/0!</v>
      </c>
      <c r="C27" s="340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0"/>
      <c r="C28" s="340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0"/>
      <c r="C29" s="340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1" t="s">
        <v>286</v>
      </c>
      <c r="C33" s="341"/>
      <c r="D33" s="31"/>
      <c r="E33" s="31"/>
      <c r="F33" s="31"/>
      <c r="G33" s="31"/>
      <c r="H33" s="31"/>
      <c r="I33" s="31"/>
      <c r="J33" t="str">
        <f>D18</f>
        <v>JAAFER RAOUED</v>
      </c>
    </row>
    <row r="34" spans="1:10" ht="33" customHeight="1" x14ac:dyDescent="0.25">
      <c r="A34" s="277" t="s">
        <v>280</v>
      </c>
      <c r="B34" s="340">
        <f>'A1 Exploitation'!D730</f>
        <v>0.79292929292929293</v>
      </c>
      <c r="C34" s="340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0">
        <f>'A2 Exploitation'!D730</f>
        <v>0.92233009708737868</v>
      </c>
      <c r="C35" s="340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0" t="e">
        <f>'A3 Exploitation'!D730</f>
        <v>#DIV/0!</v>
      </c>
      <c r="C36" s="340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0" t="e">
        <f>'A4 Exploitation'!D730</f>
        <v>#DIV/0!</v>
      </c>
      <c r="C37" s="340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0"/>
      <c r="C38" s="340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0"/>
      <c r="C39" s="340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JAAFER RAOUED</v>
      </c>
    </row>
    <row r="43" spans="1:10" ht="33" customHeight="1" x14ac:dyDescent="0.25">
      <c r="A43" s="277" t="s">
        <v>280</v>
      </c>
      <c r="B43" s="340">
        <f>AVERAGE('A1 Exploitation'!D728, 'A1 Technique'!D197)</f>
        <v>0.7167</v>
      </c>
      <c r="C43" s="340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0">
        <f>AVERAGE('A2 Exploitation'!D728, 'A2 Technique'!D197)</f>
        <v>0.875</v>
      </c>
      <c r="C44" s="340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0" t="e">
        <f>AVERAGE('A3 Exploitation'!D728, 'A3 Technique'!D197)</f>
        <v>#DIV/0!</v>
      </c>
      <c r="C45" s="340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0" t="e">
        <f>AVERAGE('A4 Exploitation'!D728, 'A4 Technique'!D197)</f>
        <v>#DIV/0!</v>
      </c>
      <c r="C46" s="340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0"/>
      <c r="C47" s="340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0"/>
      <c r="C48" s="340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1" t="s">
        <v>288</v>
      </c>
      <c r="C51" s="341"/>
      <c r="D51" s="31"/>
      <c r="E51" s="31"/>
      <c r="F51" s="31"/>
      <c r="G51" s="31"/>
      <c r="H51" s="31"/>
      <c r="I51" s="31"/>
      <c r="J51" t="str">
        <f>D18</f>
        <v>JAAFER RAOUED</v>
      </c>
    </row>
    <row r="52" spans="1:10" ht="33" customHeight="1" x14ac:dyDescent="0.25">
      <c r="A52" s="277" t="s">
        <v>280</v>
      </c>
      <c r="B52" s="343">
        <f>'A1 Exploitation'!D48</f>
        <v>0.88235294117647056</v>
      </c>
      <c r="C52" s="343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3">
        <f>'A2 Exploitation'!D48</f>
        <v>0.67647058823529416</v>
      </c>
      <c r="C53" s="343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3" t="e">
        <f>'A3 Exploitation'!D48</f>
        <v>#DIV/0!</v>
      </c>
      <c r="C54" s="343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3" t="e">
        <f>'A4 Exploitation'!D48</f>
        <v>#DIV/0!</v>
      </c>
      <c r="C55" s="343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3"/>
      <c r="C56" s="343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3"/>
      <c r="C57" s="343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1" t="s">
        <v>289</v>
      </c>
      <c r="C60" s="341"/>
      <c r="D60" s="31"/>
      <c r="E60" s="31"/>
      <c r="F60" s="31"/>
      <c r="G60" s="31"/>
      <c r="H60" s="31"/>
      <c r="I60" s="31"/>
      <c r="J60" t="str">
        <f>D18</f>
        <v>JAAFER RAOUED</v>
      </c>
    </row>
    <row r="61" spans="1:10" ht="33" customHeight="1" x14ac:dyDescent="0.25">
      <c r="A61" s="277" t="s">
        <v>280</v>
      </c>
      <c r="B61" s="340" t="e">
        <f>'A1 Exploitation'!D131</f>
        <v>#DIV/0!</v>
      </c>
      <c r="C61" s="340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0" t="e">
        <f>'A2 Exploitation'!D131</f>
        <v>#DIV/0!</v>
      </c>
      <c r="C62" s="340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0" t="e">
        <f>'A3 Exploitation'!D131</f>
        <v>#DIV/0!</v>
      </c>
      <c r="C63" s="340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0" t="e">
        <f>'A4 Exploitation'!D131</f>
        <v>#DIV/0!</v>
      </c>
      <c r="C64" s="340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0"/>
      <c r="C65" s="340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0"/>
      <c r="C66" s="340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1" t="s">
        <v>464</v>
      </c>
      <c r="C69" s="341"/>
      <c r="D69" s="31"/>
      <c r="E69" s="31"/>
      <c r="F69" s="31"/>
      <c r="G69" s="31"/>
      <c r="H69" s="31"/>
      <c r="I69" s="31"/>
      <c r="J69" t="str">
        <f>D18</f>
        <v>JAAFER RAOUED</v>
      </c>
    </row>
    <row r="70" spans="1:10" ht="33" customHeight="1" x14ac:dyDescent="0.25">
      <c r="A70" s="277" t="s">
        <v>280</v>
      </c>
      <c r="B70" s="340" t="e">
        <f>'A1 Exploitation'!D187</f>
        <v>#DIV/0!</v>
      </c>
      <c r="C70" s="340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0" t="e">
        <f>'A2 Exploitation'!D187</f>
        <v>#DIV/0!</v>
      </c>
      <c r="C71" s="340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0" t="e">
        <f>'A3 Exploitation'!D187</f>
        <v>#DIV/0!</v>
      </c>
      <c r="C72" s="340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0" t="e">
        <f>'A4 Exploitation'!D187</f>
        <v>#DIV/0!</v>
      </c>
      <c r="C73" s="340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0"/>
      <c r="C74" s="340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0"/>
      <c r="C75" s="340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1" t="s">
        <v>465</v>
      </c>
      <c r="C78" s="341"/>
      <c r="D78" s="31"/>
      <c r="E78" s="31"/>
      <c r="F78" s="31"/>
      <c r="G78" s="31"/>
      <c r="H78" s="31"/>
      <c r="I78" s="31"/>
      <c r="J78" t="str">
        <f>D18</f>
        <v>JAAFER RAOUED</v>
      </c>
    </row>
    <row r="79" spans="1:10" ht="33" customHeight="1" x14ac:dyDescent="0.25">
      <c r="A79" s="277" t="s">
        <v>280</v>
      </c>
      <c r="B79" s="340" t="e">
        <f>'A1 Exploitation'!D249</f>
        <v>#DIV/0!</v>
      </c>
      <c r="C79" s="340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0" t="e">
        <f>'A2 Exploitation'!D249</f>
        <v>#DIV/0!</v>
      </c>
      <c r="C80" s="340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0" t="e">
        <f>'A3 Exploitation'!D249</f>
        <v>#DIV/0!</v>
      </c>
      <c r="C81" s="340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0" t="e">
        <f>'A4 Exploitation'!D249</f>
        <v>#DIV/0!</v>
      </c>
      <c r="C82" s="340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0"/>
      <c r="C83" s="340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0"/>
      <c r="C84" s="340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1" t="s">
        <v>466</v>
      </c>
      <c r="C87" s="341"/>
      <c r="D87" s="31"/>
      <c r="E87" s="31"/>
      <c r="F87" s="31"/>
      <c r="G87" s="31"/>
      <c r="H87" s="31"/>
      <c r="I87" s="31"/>
      <c r="J87" t="str">
        <f>D18</f>
        <v>JAAFER RAOUED</v>
      </c>
    </row>
    <row r="88" spans="1:10" ht="33" customHeight="1" x14ac:dyDescent="0.25">
      <c r="A88" s="277" t="s">
        <v>280</v>
      </c>
      <c r="B88" s="340" t="e">
        <f>'A1 Exploitation'!D304</f>
        <v>#DIV/0!</v>
      </c>
      <c r="C88" s="340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0" t="e">
        <f>'A2 Exploitation'!D304</f>
        <v>#DIV/0!</v>
      </c>
      <c r="C89" s="340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0" t="e">
        <f>'A3 Exploitation'!D304</f>
        <v>#DIV/0!</v>
      </c>
      <c r="C90" s="340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0" t="e">
        <f>'A4 Exploitation'!D304</f>
        <v>#DIV/0!</v>
      </c>
      <c r="C91" s="340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0"/>
      <c r="C92" s="340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0"/>
      <c r="C93" s="340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1" t="s">
        <v>467</v>
      </c>
      <c r="C96" s="341"/>
      <c r="D96" s="31"/>
      <c r="E96" s="31"/>
      <c r="F96" s="31"/>
      <c r="G96" s="31"/>
      <c r="H96" s="31"/>
      <c r="I96" s="31"/>
      <c r="J96" t="str">
        <f>D18</f>
        <v>JAAFER RAOUED</v>
      </c>
    </row>
    <row r="97" spans="1:10" ht="33" customHeight="1" x14ac:dyDescent="0.25">
      <c r="A97" s="277" t="s">
        <v>280</v>
      </c>
      <c r="B97" s="340" t="e">
        <f>'A1 Exploitation'!D371</f>
        <v>#DIV/0!</v>
      </c>
      <c r="C97" s="340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0" t="e">
        <f>'A2 Exploitation'!D371</f>
        <v>#DIV/0!</v>
      </c>
      <c r="C98" s="340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0" t="e">
        <f>'A3 Exploitation'!D371</f>
        <v>#DIV/0!</v>
      </c>
      <c r="C99" s="340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0" t="e">
        <f>'A4 Exploitation'!D371</f>
        <v>#DIV/0!</v>
      </c>
      <c r="C100" s="340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0"/>
      <c r="C101" s="340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0"/>
      <c r="C102" s="340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1" t="s">
        <v>468</v>
      </c>
      <c r="C105" s="341"/>
      <c r="D105" s="31"/>
      <c r="E105" s="31"/>
      <c r="F105" s="31"/>
      <c r="G105" s="31"/>
      <c r="H105" s="31"/>
      <c r="I105" s="31"/>
      <c r="J105" t="str">
        <f>D18</f>
        <v>JAAFER RAOUED</v>
      </c>
    </row>
    <row r="106" spans="1:10" ht="33" customHeight="1" x14ac:dyDescent="0.25">
      <c r="A106" s="277" t="s">
        <v>280</v>
      </c>
      <c r="B106" s="340" t="e">
        <f>'A1 Exploitation'!D429</f>
        <v>#DIV/0!</v>
      </c>
      <c r="C106" s="340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0" t="e">
        <f>'A2 Exploitation'!D429</f>
        <v>#DIV/0!</v>
      </c>
      <c r="C107" s="340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0" t="e">
        <f>'A3 Exploitation'!D429</f>
        <v>#DIV/0!</v>
      </c>
      <c r="C108" s="340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0" t="e">
        <f>'A4 Exploitation'!D429</f>
        <v>#DIV/0!</v>
      </c>
      <c r="C109" s="340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0"/>
      <c r="C110" s="340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0"/>
      <c r="C111" s="340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1" t="s">
        <v>469</v>
      </c>
      <c r="C114" s="341"/>
      <c r="D114" s="31"/>
      <c r="E114" s="31"/>
      <c r="F114" s="31"/>
      <c r="G114" s="31"/>
      <c r="H114" s="31"/>
      <c r="I114" s="31"/>
      <c r="J114" t="str">
        <f>D18</f>
        <v>JAAFER RAOUED</v>
      </c>
    </row>
    <row r="115" spans="1:10" ht="33" customHeight="1" x14ac:dyDescent="0.25">
      <c r="A115" s="277" t="s">
        <v>280</v>
      </c>
      <c r="B115" s="340" t="e">
        <f>'A1 Exploitation'!D476</f>
        <v>#DIV/0!</v>
      </c>
      <c r="C115" s="340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0" t="e">
        <f>'A2 Exploitation'!D476</f>
        <v>#DIV/0!</v>
      </c>
      <c r="C116" s="340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0" t="e">
        <f>'A3 Exploitation'!D476</f>
        <v>#DIV/0!</v>
      </c>
      <c r="C117" s="340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0" t="e">
        <f>'A4 Exploitation'!D476</f>
        <v>#DIV/0!</v>
      </c>
      <c r="C118" s="340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0"/>
      <c r="C119" s="340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0"/>
      <c r="C120" s="340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1" t="s">
        <v>470</v>
      </c>
      <c r="C123" s="341"/>
      <c r="D123" s="31"/>
      <c r="E123" s="31"/>
      <c r="F123" s="31"/>
      <c r="G123" s="31"/>
      <c r="H123" s="31"/>
      <c r="I123" s="31"/>
      <c r="J123" t="str">
        <f>D18</f>
        <v>JAAFER RAOUED</v>
      </c>
    </row>
    <row r="124" spans="1:10" ht="33" customHeight="1" x14ac:dyDescent="0.25">
      <c r="A124" s="277" t="s">
        <v>280</v>
      </c>
      <c r="B124" s="340" t="e">
        <f>'A1 Exploitation'!D527</f>
        <v>#DIV/0!</v>
      </c>
      <c r="C124" s="340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0" t="e">
        <f>'A2 Exploitation'!D527</f>
        <v>#DIV/0!</v>
      </c>
      <c r="C125" s="340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0" t="e">
        <f>'A3 Exploitation'!D527</f>
        <v>#DIV/0!</v>
      </c>
      <c r="C126" s="340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0" t="e">
        <f>'A4 Exploitation'!D527</f>
        <v>#DIV/0!</v>
      </c>
      <c r="C127" s="340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0"/>
      <c r="C128" s="340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0"/>
      <c r="C129" s="340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1" t="s">
        <v>471</v>
      </c>
      <c r="C132" s="341"/>
      <c r="D132" s="31"/>
      <c r="E132" s="31"/>
      <c r="F132" s="31"/>
      <c r="G132" s="31"/>
      <c r="H132" s="31"/>
      <c r="I132" s="31"/>
      <c r="J132" t="str">
        <f>D18</f>
        <v>JAAFER RAOUED</v>
      </c>
    </row>
    <row r="133" spans="1:10" ht="33" customHeight="1" x14ac:dyDescent="0.25">
      <c r="A133" s="277" t="s">
        <v>280</v>
      </c>
      <c r="B133" s="340" t="e">
        <f>'A1 Exploitation'!D570</f>
        <v>#DIV/0!</v>
      </c>
      <c r="C133" s="340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0" t="e">
        <f>'A2 Exploitation'!D570</f>
        <v>#DIV/0!</v>
      </c>
      <c r="C134" s="340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0" t="e">
        <f>'A3 Exploitation'!D570</f>
        <v>#DIV/0!</v>
      </c>
      <c r="C135" s="340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0" t="e">
        <f>'A4 Exploitation'!D570</f>
        <v>#DIV/0!</v>
      </c>
      <c r="C136" s="340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0"/>
      <c r="C137" s="340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0"/>
      <c r="C138" s="340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1" t="s">
        <v>290</v>
      </c>
      <c r="C141" s="341"/>
      <c r="D141" s="31"/>
      <c r="E141" s="31"/>
      <c r="F141" s="31"/>
      <c r="G141" s="31"/>
      <c r="H141" s="31"/>
      <c r="I141" s="31"/>
      <c r="J141" t="str">
        <f>D18</f>
        <v>JAAFER RAOUED</v>
      </c>
    </row>
    <row r="142" spans="1:10" ht="33" customHeight="1" x14ac:dyDescent="0.25">
      <c r="A142" s="277" t="s">
        <v>280</v>
      </c>
      <c r="B142" s="340">
        <f>'A1 Exploitation'!D610</f>
        <v>0.47727272727272729</v>
      </c>
      <c r="C142" s="340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0">
        <f>'A2 Exploitation'!D610</f>
        <v>0.97727272727272729</v>
      </c>
      <c r="C143" s="340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0" t="e">
        <f>'A3 Exploitation'!D610</f>
        <v>#DIV/0!</v>
      </c>
      <c r="C144" s="340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0" t="e">
        <f>'A4 Exploitation'!D610</f>
        <v>#DIV/0!</v>
      </c>
      <c r="C145" s="340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0"/>
      <c r="C146" s="340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0"/>
      <c r="C147" s="340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1" t="s">
        <v>291</v>
      </c>
      <c r="C150" s="341"/>
      <c r="D150" s="31"/>
      <c r="E150" s="31"/>
      <c r="F150" s="31"/>
      <c r="G150" s="31"/>
      <c r="H150" s="31"/>
      <c r="I150" s="31"/>
      <c r="J150" t="str">
        <f>D18</f>
        <v>JAAFER RAOUED</v>
      </c>
    </row>
    <row r="151" spans="1:10" ht="33" customHeight="1" x14ac:dyDescent="0.25">
      <c r="A151" s="277" t="s">
        <v>280</v>
      </c>
      <c r="B151" s="340">
        <f>'A1 Exploitation'!D673</f>
        <v>0.86486486486486491</v>
      </c>
      <c r="C151" s="340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0">
        <f>'A2 Exploitation'!D673</f>
        <v>0.94736842105263153</v>
      </c>
      <c r="C152" s="340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0" t="e">
        <f>'A3 Exploitation'!D673</f>
        <v>#DIV/0!</v>
      </c>
      <c r="C153" s="340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0" t="e">
        <f>'A4 Exploitation'!D673</f>
        <v>#DIV/0!</v>
      </c>
      <c r="C154" s="340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0"/>
      <c r="C155" s="340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0"/>
      <c r="C156" s="340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2"/>
      <c r="C159" s="342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1" t="s">
        <v>472</v>
      </c>
      <c r="C160" s="341"/>
      <c r="D160" s="31"/>
      <c r="E160" s="31"/>
      <c r="F160" s="31"/>
      <c r="G160" s="31"/>
      <c r="H160" s="31"/>
      <c r="I160" s="31"/>
      <c r="J160" t="str">
        <f>D18</f>
        <v>JAAFER RAOUED</v>
      </c>
    </row>
    <row r="161" spans="1:10" ht="33" customHeight="1" x14ac:dyDescent="0.25">
      <c r="A161" s="277" t="s">
        <v>280</v>
      </c>
      <c r="B161" s="340">
        <f>'A1 Exploitation'!D702</f>
        <v>0.9</v>
      </c>
      <c r="C161" s="340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0">
        <f>'A2 Exploitation'!D702</f>
        <v>1</v>
      </c>
      <c r="C162" s="340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0" t="e">
        <f>'A3 Exploitation'!D702</f>
        <v>#DIV/0!</v>
      </c>
      <c r="C163" s="340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0" t="e">
        <f>'A4 Exploitation'!D702</f>
        <v>#DIV/0!</v>
      </c>
      <c r="C164" s="340"/>
    </row>
    <row r="165" spans="1:10" ht="33" customHeight="1" x14ac:dyDescent="0.25">
      <c r="A165" s="276" t="s">
        <v>284</v>
      </c>
      <c r="B165" s="340"/>
      <c r="C165" s="340"/>
    </row>
    <row r="166" spans="1:10" ht="18" x14ac:dyDescent="0.25">
      <c r="A166" s="276" t="s">
        <v>285</v>
      </c>
      <c r="B166" s="340"/>
      <c r="C166" s="340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1" t="s">
        <v>473</v>
      </c>
      <c r="C169" s="341"/>
      <c r="J169" t="str">
        <f>D18</f>
        <v>JAAFER RAOUED</v>
      </c>
    </row>
    <row r="170" spans="1:10" ht="33" customHeight="1" x14ac:dyDescent="0.25">
      <c r="A170" s="277" t="s">
        <v>280</v>
      </c>
      <c r="B170" s="340">
        <f>'A1 Exploitation'!D726</f>
        <v>0.9375</v>
      </c>
      <c r="C170" s="340"/>
    </row>
    <row r="171" spans="1:10" ht="33" customHeight="1" x14ac:dyDescent="0.25">
      <c r="A171" s="276" t="s">
        <v>281</v>
      </c>
      <c r="B171" s="340">
        <f>'A2 Exploitation'!D726</f>
        <v>1</v>
      </c>
      <c r="C171" s="340"/>
    </row>
    <row r="172" spans="1:10" ht="33" customHeight="1" x14ac:dyDescent="0.25">
      <c r="A172" s="277" t="s">
        <v>282</v>
      </c>
      <c r="B172" s="340" t="e">
        <f>'A3 Exploitation'!D726</f>
        <v>#DIV/0!</v>
      </c>
      <c r="C172" s="340"/>
    </row>
    <row r="173" spans="1:10" ht="33" customHeight="1" x14ac:dyDescent="0.25">
      <c r="A173" s="277" t="s">
        <v>283</v>
      </c>
      <c r="B173" s="340" t="e">
        <f>'A4 Exploitation'!D726</f>
        <v>#DIV/0!</v>
      </c>
      <c r="C173" s="340"/>
    </row>
    <row r="174" spans="1:10" ht="33" customHeight="1" x14ac:dyDescent="0.25">
      <c r="A174" s="276" t="s">
        <v>284</v>
      </c>
      <c r="B174" s="340"/>
      <c r="C174" s="340"/>
    </row>
    <row r="175" spans="1:10" ht="18" x14ac:dyDescent="0.25">
      <c r="A175" s="276" t="s">
        <v>285</v>
      </c>
      <c r="B175" s="340"/>
      <c r="C175" s="340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1" t="s">
        <v>292</v>
      </c>
      <c r="C178" s="341"/>
      <c r="J178" t="str">
        <f>D18</f>
        <v>JAAFER RAOUED</v>
      </c>
    </row>
    <row r="179" spans="1:10" ht="33" customHeight="1" x14ac:dyDescent="0.25">
      <c r="A179" s="277" t="s">
        <v>280</v>
      </c>
      <c r="B179" s="340">
        <f>'A1 Technique'!D199</f>
        <v>0.91428571428571426</v>
      </c>
      <c r="C179" s="340"/>
    </row>
    <row r="180" spans="1:10" ht="33" customHeight="1" x14ac:dyDescent="0.25">
      <c r="A180" s="276" t="s">
        <v>281</v>
      </c>
      <c r="B180" s="340">
        <f>'A2 Technique'!D199</f>
        <v>0.97297297297297303</v>
      </c>
      <c r="C180" s="340"/>
    </row>
    <row r="181" spans="1:10" ht="33" customHeight="1" x14ac:dyDescent="0.25">
      <c r="A181" s="277" t="s">
        <v>282</v>
      </c>
      <c r="B181" s="340" t="e">
        <f>'A3 Technique'!D199</f>
        <v>#DIV/0!</v>
      </c>
      <c r="C181" s="340"/>
    </row>
    <row r="182" spans="1:10" ht="33" customHeight="1" x14ac:dyDescent="0.25">
      <c r="A182" s="277" t="s">
        <v>283</v>
      </c>
      <c r="B182" s="340" t="e">
        <f>'A4 Technique'!D199</f>
        <v>#DIV/0!</v>
      </c>
      <c r="C182" s="340"/>
    </row>
    <row r="183" spans="1:10" ht="33" customHeight="1" x14ac:dyDescent="0.25">
      <c r="A183" s="276" t="s">
        <v>284</v>
      </c>
      <c r="B183" s="340"/>
      <c r="C183" s="340"/>
    </row>
    <row r="184" spans="1:10" ht="18" x14ac:dyDescent="0.25">
      <c r="A184" s="276" t="s">
        <v>285</v>
      </c>
      <c r="B184" s="340"/>
      <c r="C184" s="34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4" zoomScale="66" zoomScaleNormal="100" zoomScaleSheetLayoutView="66" workbookViewId="0">
      <selection activeCell="F733" sqref="F73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JAAFER RAOUED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505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476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43629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0.79292929292929293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43629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63" x14ac:dyDescent="0.4">
      <c r="A39" s="92" t="s">
        <v>328</v>
      </c>
      <c r="B39" s="89">
        <v>0</v>
      </c>
      <c r="C39" s="89"/>
      <c r="D39" s="90" t="s">
        <v>477</v>
      </c>
      <c r="E39" s="90" t="s">
        <v>478</v>
      </c>
      <c r="F39" s="90" t="s">
        <v>297</v>
      </c>
      <c r="G39" s="83"/>
    </row>
    <row r="40" spans="1:7" ht="46.5" customHeight="1" x14ac:dyDescent="0.4">
      <c r="A40" s="88" t="s">
        <v>302</v>
      </c>
      <c r="B40" s="89">
        <v>0</v>
      </c>
      <c r="C40" s="89"/>
      <c r="D40" s="90" t="s">
        <v>479</v>
      </c>
      <c r="E40" s="90" t="s">
        <v>480</v>
      </c>
      <c r="F40" s="90" t="s">
        <v>297</v>
      </c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22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0.84615384615384615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0.88235294117647056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43629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43629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43629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43629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43629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43629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43629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43629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43629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63" x14ac:dyDescent="0.4">
      <c r="A580" s="88" t="s">
        <v>45</v>
      </c>
      <c r="B580" s="89">
        <v>1</v>
      </c>
      <c r="C580" s="89"/>
      <c r="D580" s="90" t="s">
        <v>481</v>
      </c>
      <c r="E580" s="90" t="s">
        <v>482</v>
      </c>
      <c r="F580" s="90" t="s">
        <v>297</v>
      </c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17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483</v>
      </c>
      <c r="E592" s="90" t="s">
        <v>484</v>
      </c>
      <c r="F592" s="90" t="s">
        <v>297</v>
      </c>
      <c r="G592" s="83"/>
    </row>
    <row r="593" spans="1:7" ht="66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485</v>
      </c>
      <c r="E593" s="90" t="s">
        <v>486</v>
      </c>
      <c r="F593" s="90" t="s">
        <v>297</v>
      </c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42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487</v>
      </c>
      <c r="E596" s="181" t="s">
        <v>488</v>
      </c>
      <c r="F596" s="90" t="s">
        <v>297</v>
      </c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69.75" customHeight="1" x14ac:dyDescent="0.4">
      <c r="A599" s="92" t="s">
        <v>328</v>
      </c>
      <c r="B599" s="89">
        <v>0</v>
      </c>
      <c r="C599" s="181"/>
      <c r="D599" s="90" t="s">
        <v>477</v>
      </c>
      <c r="E599" s="90" t="s">
        <v>478</v>
      </c>
      <c r="F599" s="90" t="s">
        <v>297</v>
      </c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90"/>
      <c r="E600" s="90"/>
      <c r="F600" s="90"/>
      <c r="G600" s="83"/>
    </row>
    <row r="601" spans="1:7" ht="83.25" customHeight="1" x14ac:dyDescent="0.4">
      <c r="A601" s="88" t="s">
        <v>302</v>
      </c>
      <c r="B601" s="89">
        <v>0</v>
      </c>
      <c r="C601" s="89"/>
      <c r="D601" s="117" t="s">
        <v>479</v>
      </c>
      <c r="E601" s="90" t="s">
        <v>480</v>
      </c>
      <c r="F601" s="90" t="s">
        <v>297</v>
      </c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0</v>
      </c>
      <c r="C605" s="89"/>
      <c r="D605" s="271">
        <v>0</v>
      </c>
      <c r="E605" s="91"/>
      <c r="F605" s="90"/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4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D606/(COUNT(B592:C597,B599:C605)*2)</f>
        <v>0.15384615384615385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21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D609/(COUNT(B579:C587,B592:C605)*2)</f>
        <v>0.47727272727272729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43629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489</v>
      </c>
      <c r="E624" s="90" t="s">
        <v>490</v>
      </c>
      <c r="F624" s="90" t="s">
        <v>297</v>
      </c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16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0.88888888888888884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103.5" customHeight="1" x14ac:dyDescent="0.4">
      <c r="A637" s="138" t="s">
        <v>418</v>
      </c>
      <c r="B637" s="89">
        <v>0</v>
      </c>
      <c r="C637" s="99"/>
      <c r="D637" s="88" t="s">
        <v>491</v>
      </c>
      <c r="E637" s="90" t="s">
        <v>492</v>
      </c>
      <c r="F637" s="90" t="s">
        <v>297</v>
      </c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63" x14ac:dyDescent="0.4">
      <c r="A662" s="92" t="s">
        <v>328</v>
      </c>
      <c r="B662" s="89">
        <v>0</v>
      </c>
      <c r="C662" s="205"/>
      <c r="D662" s="90" t="s">
        <v>477</v>
      </c>
      <c r="E662" s="90" t="s">
        <v>478</v>
      </c>
      <c r="F662" s="90" t="s">
        <v>297</v>
      </c>
      <c r="G662" s="79"/>
    </row>
    <row r="663" spans="1:7" ht="84" x14ac:dyDescent="0.4">
      <c r="A663" s="88" t="s">
        <v>302</v>
      </c>
      <c r="B663" s="89">
        <v>0</v>
      </c>
      <c r="C663" s="89"/>
      <c r="D663" s="117" t="s">
        <v>479</v>
      </c>
      <c r="E663" s="90" t="s">
        <v>480</v>
      </c>
      <c r="F663" s="90" t="s">
        <v>297</v>
      </c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111" customHeight="1" x14ac:dyDescent="0.4">
      <c r="A665" s="266" t="s">
        <v>317</v>
      </c>
      <c r="B665" s="89">
        <v>1</v>
      </c>
      <c r="C665" s="99" t="str">
        <f>IF(B665=0, -5, "0")</f>
        <v>0</v>
      </c>
      <c r="D665" s="337" t="s">
        <v>493</v>
      </c>
      <c r="E665" s="338" t="s">
        <v>494</v>
      </c>
      <c r="F665" s="90" t="s">
        <v>297</v>
      </c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0.66700000000000004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0.76923076923076927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0.86486486486486491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43629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63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509</v>
      </c>
      <c r="E688" s="135" t="s">
        <v>497</v>
      </c>
      <c r="F688" s="90" t="s">
        <v>297</v>
      </c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67.5" customHeight="1" x14ac:dyDescent="0.4">
      <c r="A697" s="177" t="s">
        <v>318</v>
      </c>
      <c r="B697" s="89">
        <v>1</v>
      </c>
      <c r="C697" s="99"/>
      <c r="D697" s="88" t="s">
        <v>495</v>
      </c>
      <c r="E697" s="130" t="s">
        <v>496</v>
      </c>
      <c r="F697" s="90" t="s">
        <v>297</v>
      </c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v>0.75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27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43629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42" x14ac:dyDescent="0.4">
      <c r="A713" s="109" t="s">
        <v>296</v>
      </c>
      <c r="B713" s="185">
        <v>1</v>
      </c>
      <c r="C713" s="185"/>
      <c r="D713" s="88" t="s">
        <v>498</v>
      </c>
      <c r="E713" s="135" t="s">
        <v>499</v>
      </c>
      <c r="F713" s="135" t="s">
        <v>297</v>
      </c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15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0.9375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0.68340000000000001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157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0.79292929292929293</v>
      </c>
      <c r="E730" s="3"/>
      <c r="F730" s="3"/>
    </row>
  </sheetData>
  <sheetProtection algorithmName="SHA-512" hashValue="4GNhMGpIRIvaYTLrg73wurc5qvOXcSmxwTQA5tVbU0nJ+sz3cgQcVjtHiYUYUQODx86JPtDFcDunvb/QOz2HVA==" saltValue="Ku4QFn8EXOtD/4BwdM5mCQ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37" zoomScale="80" zoomScaleNormal="90" zoomScaleSheetLayoutView="80" workbookViewId="0">
      <selection activeCell="D50" sqref="D5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JAAFER RAOUED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 et Mme Imen SLITI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M Mounir Ben BELGACEM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43629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0.91428571428571426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49.5" x14ac:dyDescent="0.3">
      <c r="A17" s="4" t="s">
        <v>225</v>
      </c>
      <c r="B17" s="42">
        <v>0</v>
      </c>
      <c r="C17" s="42"/>
      <c r="D17" s="43" t="s">
        <v>510</v>
      </c>
      <c r="E17" s="43" t="s">
        <v>500</v>
      </c>
      <c r="F17" s="42" t="s">
        <v>297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8</v>
      </c>
    </row>
    <row r="23" spans="1:7" x14ac:dyDescent="0.3">
      <c r="A23" s="441" t="s">
        <v>251</v>
      </c>
      <c r="B23" s="442"/>
      <c r="C23" s="443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76" t="s">
        <v>501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10</v>
      </c>
    </row>
    <row r="53" spans="1:6" x14ac:dyDescent="0.3">
      <c r="A53" s="441" t="s">
        <v>251</v>
      </c>
      <c r="B53" s="442"/>
      <c r="C53" s="443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14</v>
      </c>
    </row>
    <row r="64" spans="1:6" x14ac:dyDescent="0.3">
      <c r="A64" s="441" t="s">
        <v>251</v>
      </c>
      <c r="B64" s="442"/>
      <c r="C64" s="443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16</v>
      </c>
    </row>
    <row r="162" spans="1:6" x14ac:dyDescent="0.3">
      <c r="A162" s="441" t="s">
        <v>251</v>
      </c>
      <c r="B162" s="442"/>
      <c r="C162" s="443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2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ht="49.5" x14ac:dyDescent="0.3">
      <c r="A174" s="4" t="s">
        <v>74</v>
      </c>
      <c r="B174" s="42">
        <v>1</v>
      </c>
      <c r="C174" s="42"/>
      <c r="D174" s="43" t="s">
        <v>507</v>
      </c>
      <c r="E174" s="43" t="s">
        <v>508</v>
      </c>
      <c r="F174" s="42" t="s">
        <v>297</v>
      </c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3</v>
      </c>
    </row>
    <row r="178" spans="1:7" x14ac:dyDescent="0.3">
      <c r="A178" s="441" t="s">
        <v>251</v>
      </c>
      <c r="B178" s="442"/>
      <c r="C178" s="443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ht="45.75" x14ac:dyDescent="0.3">
      <c r="A182" s="16" t="s">
        <v>181</v>
      </c>
      <c r="B182" s="42">
        <v>1</v>
      </c>
      <c r="C182" s="42"/>
      <c r="D182" s="43" t="s">
        <v>502</v>
      </c>
      <c r="E182" s="28" t="s">
        <v>506</v>
      </c>
      <c r="F182" s="42" t="s">
        <v>298</v>
      </c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7</v>
      </c>
    </row>
    <row r="187" spans="1:7" x14ac:dyDescent="0.3">
      <c r="A187" s="441" t="s">
        <v>251</v>
      </c>
      <c r="B187" s="442"/>
      <c r="C187" s="443"/>
      <c r="D187" s="332">
        <f>D186/(COUNT(B181:C185)*2)</f>
        <v>0.875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ht="70.5" customHeight="1" x14ac:dyDescent="0.3">
      <c r="A190" s="16" t="s">
        <v>308</v>
      </c>
      <c r="B190" s="42">
        <v>0</v>
      </c>
      <c r="C190" s="42"/>
      <c r="D190" s="42" t="s">
        <v>503</v>
      </c>
      <c r="E190" s="339" t="s">
        <v>504</v>
      </c>
      <c r="F190" s="42" t="s">
        <v>297</v>
      </c>
      <c r="G190" s="3"/>
    </row>
    <row r="191" spans="1:7" ht="18" x14ac:dyDescent="0.35">
      <c r="A191" s="71" t="s">
        <v>271</v>
      </c>
      <c r="B191" s="42">
        <v>2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4</v>
      </c>
    </row>
    <row r="195" spans="1:6" x14ac:dyDescent="0.3">
      <c r="A195" s="441" t="s">
        <v>251</v>
      </c>
      <c r="B195" s="442"/>
      <c r="C195" s="443"/>
      <c r="D195" s="332">
        <f>D194/(COUNT(B190:C193)*2)</f>
        <v>0.66666666666666663</v>
      </c>
    </row>
    <row r="197" spans="1:6" ht="18" x14ac:dyDescent="0.35">
      <c r="A197" s="26" t="s">
        <v>422</v>
      </c>
      <c r="B197" s="25"/>
      <c r="C197" s="25"/>
      <c r="D197" s="75">
        <v>0.75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64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0.91428571428571426</v>
      </c>
    </row>
  </sheetData>
  <sheetProtection algorithmName="SHA-512" hashValue="mG6fXN3HJb5n/9Wn4T2y3uq2rJfq65LSv/H7xEneifjQpVZ//Z9JWiaUuNeKDMeblbmCUQAJ1YizCeHfqwCgBg==" saltValue="BpiP2zrP5+pS2jhCaPrks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JAAFER RAOUED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511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512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43818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0.92233009708737868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43818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63" x14ac:dyDescent="0.4">
      <c r="A23" s="88" t="s">
        <v>76</v>
      </c>
      <c r="B23" s="89" t="s">
        <v>30</v>
      </c>
      <c r="C23" s="89"/>
      <c r="D23" s="90" t="s">
        <v>513</v>
      </c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6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63" x14ac:dyDescent="0.4">
      <c r="A30" s="88" t="s">
        <v>2</v>
      </c>
      <c r="B30" s="89">
        <v>0</v>
      </c>
      <c r="C30" s="89"/>
      <c r="D30" s="90" t="s">
        <v>516</v>
      </c>
      <c r="E30" s="90" t="s">
        <v>517</v>
      </c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47" x14ac:dyDescent="0.4">
      <c r="A35" s="97" t="s">
        <v>400</v>
      </c>
      <c r="B35" s="89">
        <v>0</v>
      </c>
      <c r="C35" s="98">
        <f>IF(B35=0, -5, "0")</f>
        <v>-5</v>
      </c>
      <c r="D35" s="90" t="s">
        <v>514</v>
      </c>
      <c r="E35" s="90" t="s">
        <v>515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2</v>
      </c>
      <c r="F43" s="272">
        <f>COUNTA('A1 Exploitation'!F21:F42)</f>
        <v>2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17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0.6071428571428571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23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0.67647058823529416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43818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43818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43818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43818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43818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43818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43818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43818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43818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84" x14ac:dyDescent="0.4">
      <c r="A580" s="88" t="s">
        <v>45</v>
      </c>
      <c r="B580" s="89">
        <v>1</v>
      </c>
      <c r="C580" s="89"/>
      <c r="D580" s="90" t="s">
        <v>520</v>
      </c>
      <c r="E580" s="90" t="s">
        <v>521</v>
      </c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17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COUNTIF('A1 Exploitation'!F579:F604,"ok")</f>
        <v>6</v>
      </c>
      <c r="F605" s="90">
        <f>COUNTA('A1 Exploitation'!F579:F604)</f>
        <v>6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26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D606/(COUNT(B592:C605)*2)</f>
        <v>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43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D609/(COUNT(B579:C587,B592:C597,B599:C605)*2)</f>
        <v>0.97727272727272729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43818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63" x14ac:dyDescent="0.4">
      <c r="A621" s="106" t="s">
        <v>11</v>
      </c>
      <c r="B621" s="89">
        <v>1</v>
      </c>
      <c r="C621" s="89"/>
      <c r="D621" s="88" t="s">
        <v>526</v>
      </c>
      <c r="E621" s="88" t="s">
        <v>525</v>
      </c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84" x14ac:dyDescent="0.4">
      <c r="A624" s="106" t="s">
        <v>203</v>
      </c>
      <c r="B624" s="89">
        <v>1</v>
      </c>
      <c r="C624" s="89"/>
      <c r="D624" s="88" t="s">
        <v>523</v>
      </c>
      <c r="E624" s="88" t="s">
        <v>524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16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0.88888888888888884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42" x14ac:dyDescent="0.4">
      <c r="A633" s="88" t="s">
        <v>186</v>
      </c>
      <c r="B633" s="89">
        <v>1</v>
      </c>
      <c r="C633" s="89"/>
      <c r="D633" s="147" t="s">
        <v>522</v>
      </c>
      <c r="E633" s="147" t="s">
        <v>517</v>
      </c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84" x14ac:dyDescent="0.4">
      <c r="A665" s="266" t="s">
        <v>317</v>
      </c>
      <c r="B665" s="89">
        <v>1</v>
      </c>
      <c r="C665" s="99" t="str">
        <f>IF(B665=0, -5, "0")</f>
        <v>0</v>
      </c>
      <c r="D665" s="466" t="s">
        <v>527</v>
      </c>
      <c r="E665" s="466" t="s">
        <v>528</v>
      </c>
      <c r="F665" s="90"/>
      <c r="G665" s="83"/>
    </row>
    <row r="666" spans="1:7" ht="21" x14ac:dyDescent="0.4">
      <c r="A666" s="128" t="s">
        <v>327</v>
      </c>
      <c r="B666" s="89">
        <v>2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5</v>
      </c>
      <c r="F668" s="90">
        <f>COUNTA('A1 Exploitation'!F618:F667)</f>
        <v>5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27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0.9642857142857143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72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0.94736842105263153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43818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 t="s">
        <v>529</v>
      </c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2</v>
      </c>
      <c r="C700" s="89"/>
      <c r="D700" s="271">
        <f>IFERROR(E700/F700,"N.A")</f>
        <v>1</v>
      </c>
      <c r="E700" s="206">
        <f>COUNTIF('A1 Exploitation'!F681:F699,"ok")</f>
        <v>2</v>
      </c>
      <c r="F700" s="90">
        <f>COUNTA('A1 Exploitation'!F681:F699)</f>
        <v>2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43818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190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0.92233009708737868</v>
      </c>
      <c r="E730" s="3"/>
      <c r="F730" s="3"/>
    </row>
  </sheetData>
  <sheetProtection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719:B721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681:B700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" zoomScale="80" zoomScaleNormal="90" zoomScaleSheetLayoutView="80" workbookViewId="0">
      <selection activeCell="F17" sqref="F1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JAAFER RAOUED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 et Mme Imen SLITI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M Mounir Ben BELGACEM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43629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0.97297297297297303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49.5" x14ac:dyDescent="0.3">
      <c r="A17" s="4" t="s">
        <v>225</v>
      </c>
      <c r="B17" s="42" t="s">
        <v>30</v>
      </c>
      <c r="C17" s="42"/>
      <c r="D17" s="43" t="s">
        <v>532</v>
      </c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8</v>
      </c>
    </row>
    <row r="23" spans="1:7" x14ac:dyDescent="0.3">
      <c r="A23" s="441" t="s">
        <v>251</v>
      </c>
      <c r="B23" s="442"/>
      <c r="C23" s="443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530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12</v>
      </c>
    </row>
    <row r="53" spans="1:6" x14ac:dyDescent="0.3">
      <c r="A53" s="441" t="s">
        <v>251</v>
      </c>
      <c r="B53" s="442"/>
      <c r="C53" s="443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 t="s">
        <v>531</v>
      </c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14</v>
      </c>
    </row>
    <row r="64" spans="1:6" x14ac:dyDescent="0.3">
      <c r="A64" s="441" t="s">
        <v>251</v>
      </c>
      <c r="B64" s="442"/>
      <c r="C64" s="443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16</v>
      </c>
    </row>
    <row r="162" spans="1:6" x14ac:dyDescent="0.3">
      <c r="A162" s="441" t="s">
        <v>251</v>
      </c>
      <c r="B162" s="442"/>
      <c r="C162" s="443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2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8</v>
      </c>
    </row>
    <row r="178" spans="1:7" x14ac:dyDescent="0.3">
      <c r="A178" s="441" t="s">
        <v>251</v>
      </c>
      <c r="B178" s="442"/>
      <c r="C178" s="443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ht="45.75" x14ac:dyDescent="0.3">
      <c r="A182" s="16" t="s">
        <v>181</v>
      </c>
      <c r="B182" s="42">
        <v>1</v>
      </c>
      <c r="C182" s="42"/>
      <c r="D182" s="43" t="s">
        <v>502</v>
      </c>
      <c r="E182" s="28" t="s">
        <v>506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ht="49.5" x14ac:dyDescent="0.3">
      <c r="A184" s="4" t="s">
        <v>199</v>
      </c>
      <c r="B184" s="42">
        <v>1</v>
      </c>
      <c r="C184" s="42"/>
      <c r="D184" s="43" t="s">
        <v>518</v>
      </c>
      <c r="E184" s="43" t="s">
        <v>519</v>
      </c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8</v>
      </c>
    </row>
    <row r="187" spans="1:7" x14ac:dyDescent="0.3">
      <c r="A187" s="441" t="s">
        <v>251</v>
      </c>
      <c r="B187" s="442"/>
      <c r="C187" s="443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4</v>
      </c>
    </row>
    <row r="195" spans="1:6" x14ac:dyDescent="0.3">
      <c r="A195" s="441" t="s">
        <v>251</v>
      </c>
      <c r="B195" s="442"/>
      <c r="C195" s="443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0.75</v>
      </c>
      <c r="E197" s="72">
        <f>COUNTIF('A1 Technique'!F17:F193,"ok")</f>
        <v>3</v>
      </c>
      <c r="F197" s="73">
        <f>COUNTA('A1 Technique'!F17:F193)</f>
        <v>4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0.97297297297297303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JAAFER RAOUED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JAAFER RAOUED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 et Mme Imen SLITI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M Mounir Ben BELGACEM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43629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JAAFER RAOUED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JAAFER RAOUED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 et Mme Imen SLITI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M Mounir Ben BELGACEM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43629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2019-12-22T21:48:16Z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