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Jaafer raoued\2018\10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43" l="1"/>
  <c r="F532" i="43"/>
  <c r="F543" i="43"/>
  <c r="B8" i="35" l="1"/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B476" i="43"/>
  <c r="B41" i="43"/>
  <c r="D197" i="32" l="1"/>
  <c r="D197" i="25"/>
  <c r="D25" i="36" l="1"/>
  <c r="D26" i="36" s="1"/>
  <c r="C73" i="36"/>
  <c r="F197" i="32" l="1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C51" i="32"/>
  <c r="D52" i="32" s="1"/>
  <c r="D53" i="32" s="1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D513" i="31" s="1"/>
  <c r="D514" i="31" s="1"/>
  <c r="B154" i="29" s="1"/>
  <c r="A506" i="31"/>
  <c r="F498" i="31"/>
  <c r="E498" i="31"/>
  <c r="D498" i="31"/>
  <c r="D499" i="31" s="1"/>
  <c r="D500" i="31" s="1"/>
  <c r="C490" i="31"/>
  <c r="D493" i="31" s="1"/>
  <c r="D494" i="31" s="1"/>
  <c r="A484" i="31"/>
  <c r="F476" i="31"/>
  <c r="E476" i="31"/>
  <c r="D476" i="3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E386" i="31"/>
  <c r="C381" i="31"/>
  <c r="C378" i="31"/>
  <c r="C371" i="31"/>
  <c r="C369" i="31"/>
  <c r="C368" i="31"/>
  <c r="A361" i="31"/>
  <c r="F353" i="31"/>
  <c r="E353" i="31"/>
  <c r="D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D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C35" i="31"/>
  <c r="C34" i="31"/>
  <c r="C30" i="31"/>
  <c r="D42" i="31" s="1"/>
  <c r="D25" i="31"/>
  <c r="D26" i="31" s="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C145" i="25"/>
  <c r="D149" i="25" s="1"/>
  <c r="D150" i="25" s="1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C542" i="33"/>
  <c r="A537" i="33"/>
  <c r="F532" i="33"/>
  <c r="E532" i="33"/>
  <c r="D532" i="33" s="1"/>
  <c r="C530" i="33"/>
  <c r="C528" i="33"/>
  <c r="A517" i="33"/>
  <c r="F512" i="33"/>
  <c r="E512" i="33"/>
  <c r="D512" i="33" s="1"/>
  <c r="D513" i="33" s="1"/>
  <c r="D514" i="33" s="1"/>
  <c r="B153" i="29" s="1"/>
  <c r="A506" i="33"/>
  <c r="F498" i="33"/>
  <c r="E498" i="33"/>
  <c r="C490" i="33"/>
  <c r="D493" i="33" s="1"/>
  <c r="D494" i="33" s="1"/>
  <c r="A484" i="33"/>
  <c r="F476" i="33"/>
  <c r="E476" i="33"/>
  <c r="D476" i="33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C438" i="33"/>
  <c r="C432" i="33"/>
  <c r="C431" i="33"/>
  <c r="C425" i="33"/>
  <c r="C422" i="33"/>
  <c r="D426" i="33" s="1"/>
  <c r="D427" i="33" s="1"/>
  <c r="C415" i="33"/>
  <c r="C411" i="33"/>
  <c r="C405" i="33"/>
  <c r="C402" i="33"/>
  <c r="A394" i="33"/>
  <c r="F386" i="33"/>
  <c r="E386" i="33"/>
  <c r="D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D41" i="33" s="1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E543" i="43"/>
  <c r="C542" i="43"/>
  <c r="A537" i="43"/>
  <c r="E532" i="43"/>
  <c r="C530" i="43"/>
  <c r="C528" i="43"/>
  <c r="A517" i="43"/>
  <c r="F512" i="43"/>
  <c r="E512" i="43"/>
  <c r="D512" i="43" s="1"/>
  <c r="A506" i="43"/>
  <c r="F498" i="43"/>
  <c r="E498" i="43"/>
  <c r="D498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D118" i="37" s="1"/>
  <c r="D119" i="37" s="1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A394" i="36"/>
  <c r="C381" i="36"/>
  <c r="D387" i="36" s="1"/>
  <c r="C378" i="36"/>
  <c r="C371" i="36"/>
  <c r="C369" i="36"/>
  <c r="C368" i="36"/>
  <c r="A361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7" i="35" l="1"/>
  <c r="D133" i="35"/>
  <c r="D134" i="35" s="1"/>
  <c r="D118" i="35"/>
  <c r="D119" i="35" s="1"/>
  <c r="D102" i="35"/>
  <c r="D103" i="35" s="1"/>
  <c r="D84" i="35"/>
  <c r="D85" i="35" s="1"/>
  <c r="D63" i="35"/>
  <c r="D64" i="35" s="1"/>
  <c r="B512" i="43"/>
  <c r="D513" i="43" s="1"/>
  <c r="D514" i="43" s="1"/>
  <c r="B152" i="29" s="1"/>
  <c r="B498" i="43"/>
  <c r="D499" i="43" s="1"/>
  <c r="D439" i="43"/>
  <c r="B439" i="43" s="1"/>
  <c r="D353" i="43"/>
  <c r="B353" i="43" s="1"/>
  <c r="D354" i="43" s="1"/>
  <c r="D285" i="31"/>
  <c r="D286" i="31" s="1"/>
  <c r="D84" i="33"/>
  <c r="D406" i="33"/>
  <c r="D407" i="33" s="1"/>
  <c r="D417" i="33"/>
  <c r="D418" i="33" s="1"/>
  <c r="D222" i="43"/>
  <c r="D223" i="43" s="1"/>
  <c r="D139" i="43"/>
  <c r="D140" i="43" s="1"/>
  <c r="D100" i="36"/>
  <c r="D101" i="36" s="1"/>
  <c r="D477" i="36"/>
  <c r="D480" i="36" s="1"/>
  <c r="D481" i="36" s="1"/>
  <c r="B133" i="29" s="1"/>
  <c r="D63" i="37"/>
  <c r="D64" i="37" s="1"/>
  <c r="D200" i="43"/>
  <c r="D417" i="43"/>
  <c r="D418" i="43" s="1"/>
  <c r="D99" i="33"/>
  <c r="D139" i="33"/>
  <c r="D140" i="33" s="1"/>
  <c r="D153" i="33"/>
  <c r="D498" i="33"/>
  <c r="D499" i="33" s="1"/>
  <c r="D544" i="33"/>
  <c r="D545" i="33" s="1"/>
  <c r="B172" i="29" s="1"/>
  <c r="D133" i="25"/>
  <c r="D134" i="25" s="1"/>
  <c r="D161" i="25"/>
  <c r="D162" i="25" s="1"/>
  <c r="D201" i="31"/>
  <c r="D202" i="31" s="1"/>
  <c r="D373" i="31"/>
  <c r="D374" i="31" s="1"/>
  <c r="D532" i="31"/>
  <c r="D533" i="31" s="1"/>
  <c r="D534" i="31" s="1"/>
  <c r="B164" i="29" s="1"/>
  <c r="D543" i="31"/>
  <c r="D373" i="36"/>
  <c r="D374" i="36" s="1"/>
  <c r="D161" i="37"/>
  <c r="D162" i="37" s="1"/>
  <c r="D244" i="43"/>
  <c r="D245" i="43" s="1"/>
  <c r="D285" i="43"/>
  <c r="D286" i="43" s="1"/>
  <c r="D84" i="25"/>
  <c r="D85" i="25" s="1"/>
  <c r="D139" i="31"/>
  <c r="D140" i="31" s="1"/>
  <c r="D153" i="31"/>
  <c r="D154" i="31" s="1"/>
  <c r="D222" i="31"/>
  <c r="D223" i="31" s="1"/>
  <c r="D426" i="31"/>
  <c r="D427" i="31" s="1"/>
  <c r="D161" i="32"/>
  <c r="D162" i="32" s="1"/>
  <c r="D201" i="33"/>
  <c r="D202" i="33" s="1"/>
  <c r="D426" i="43"/>
  <c r="D427" i="43" s="1"/>
  <c r="D149" i="35"/>
  <c r="D150" i="35" s="1"/>
  <c r="D262" i="33"/>
  <c r="D533" i="33"/>
  <c r="D534" i="33" s="1"/>
  <c r="B163" i="29" s="1"/>
  <c r="D63" i="25"/>
  <c r="D64" i="25" s="1"/>
  <c r="D102" i="32"/>
  <c r="D103" i="32" s="1"/>
  <c r="D149" i="32"/>
  <c r="D150" i="32" s="1"/>
  <c r="D149" i="37"/>
  <c r="D150" i="37" s="1"/>
  <c r="D133" i="37"/>
  <c r="D134" i="37" s="1"/>
  <c r="D102" i="37"/>
  <c r="D103" i="37" s="1"/>
  <c r="D440" i="36"/>
  <c r="D441" i="36" s="1"/>
  <c r="D406" i="36"/>
  <c r="D407" i="36" s="1"/>
  <c r="D354" i="36"/>
  <c r="D355" i="36" s="1"/>
  <c r="D532" i="43"/>
  <c r="B532" i="43" s="1"/>
  <c r="D533" i="43" s="1"/>
  <c r="D534" i="43" s="1"/>
  <c r="B162" i="29" s="1"/>
  <c r="D543" i="43"/>
  <c r="B543" i="43" s="1"/>
  <c r="D544" i="43" s="1"/>
  <c r="D386" i="43"/>
  <c r="D201" i="43"/>
  <c r="D202" i="43" s="1"/>
  <c r="D153" i="43"/>
  <c r="D154" i="43" s="1"/>
  <c r="D314" i="36"/>
  <c r="D315" i="36" s="1"/>
  <c r="D201" i="36"/>
  <c r="D202" i="36" s="1"/>
  <c r="D84" i="36"/>
  <c r="D102" i="36" s="1"/>
  <c r="D103" i="36" s="1"/>
  <c r="B61" i="29" s="1"/>
  <c r="D42" i="36"/>
  <c r="D43" i="36" s="1"/>
  <c r="D45" i="31"/>
  <c r="D46" i="31" s="1"/>
  <c r="B55" i="29" s="1"/>
  <c r="D43" i="31"/>
  <c r="D195" i="35"/>
  <c r="D155" i="36"/>
  <c r="D478" i="36"/>
  <c r="D263" i="33"/>
  <c r="D477" i="33"/>
  <c r="D204" i="31"/>
  <c r="D205" i="31" s="1"/>
  <c r="B82" i="29" s="1"/>
  <c r="D173" i="31"/>
  <c r="D262" i="31"/>
  <c r="B65" i="29"/>
  <c r="D547" i="33"/>
  <c r="B45" i="29" s="1"/>
  <c r="D100" i="33"/>
  <c r="D101" i="33" s="1"/>
  <c r="D204" i="33"/>
  <c r="D205" i="33" s="1"/>
  <c r="B81" i="29" s="1"/>
  <c r="D102" i="25"/>
  <c r="D103" i="25" s="1"/>
  <c r="D502" i="31"/>
  <c r="D503" i="31" s="1"/>
  <c r="B145" i="29" s="1"/>
  <c r="D544" i="31"/>
  <c r="D502" i="33"/>
  <c r="D503" i="33" s="1"/>
  <c r="B144" i="29" s="1"/>
  <c r="D500" i="33"/>
  <c r="D262" i="36"/>
  <c r="D173" i="43"/>
  <c r="D388" i="36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D42" i="43"/>
  <c r="D313" i="43"/>
  <c r="D314" i="43" s="1"/>
  <c r="D373" i="43"/>
  <c r="D374" i="43" s="1"/>
  <c r="D42" i="33"/>
  <c r="D154" i="33"/>
  <c r="D244" i="33"/>
  <c r="D245" i="33" s="1"/>
  <c r="D285" i="33"/>
  <c r="D286" i="33" s="1"/>
  <c r="D353" i="33"/>
  <c r="D440" i="33"/>
  <c r="D195" i="25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02" i="43" l="1"/>
  <c r="D503" i="43" s="1"/>
  <c r="B143" i="29" s="1"/>
  <c r="D500" i="43"/>
  <c r="B386" i="43"/>
  <c r="D387" i="43" s="1"/>
  <c r="D265" i="33"/>
  <c r="D266" i="33" s="1"/>
  <c r="B90" i="29" s="1"/>
  <c r="D204" i="43"/>
  <c r="D205" i="43" s="1"/>
  <c r="B80" i="29" s="1"/>
  <c r="D155" i="31"/>
  <c r="D157" i="31"/>
  <c r="D158" i="31" s="1"/>
  <c r="B73" i="29" s="1"/>
  <c r="D547" i="31"/>
  <c r="B46" i="29" s="1"/>
  <c r="D390" i="36"/>
  <c r="D391" i="36" s="1"/>
  <c r="B115" i="29" s="1"/>
  <c r="D443" i="36"/>
  <c r="D357" i="36"/>
  <c r="D358" i="36" s="1"/>
  <c r="B106" i="29" s="1"/>
  <c r="D155" i="43"/>
  <c r="D157" i="43"/>
  <c r="D158" i="43" s="1"/>
  <c r="B71" i="29" s="1"/>
  <c r="D547" i="43"/>
  <c r="B44" i="29" s="1"/>
  <c r="D317" i="36"/>
  <c r="D318" i="36" s="1"/>
  <c r="B97" i="29" s="1"/>
  <c r="D204" i="36"/>
  <c r="D205" i="36" s="1"/>
  <c r="B79" i="29" s="1"/>
  <c r="D8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388" i="43" l="1"/>
  <c r="D390" i="43"/>
  <c r="D391" i="43" s="1"/>
  <c r="B116" i="29" s="1"/>
  <c r="B124" i="29"/>
  <c r="D444" i="36"/>
  <c r="D444" i="31"/>
  <c r="B127" i="29" s="1"/>
  <c r="D444" i="33"/>
  <c r="B126" i="29" s="1"/>
  <c r="B125" i="29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2" i="43" s="1"/>
  <c r="B11" i="35"/>
  <c r="B180" i="29"/>
  <c r="D46" i="36"/>
  <c r="B52" i="29" s="1"/>
  <c r="D548" i="36"/>
  <c r="D549" i="36" s="1"/>
  <c r="B34" i="29" l="1"/>
  <c r="B12" i="36"/>
  <c r="B24" i="29"/>
  <c r="B26" i="29"/>
  <c r="B36" i="29"/>
  <c r="B35" i="29"/>
  <c r="B25" i="29"/>
  <c r="B27" i="29"/>
  <c r="B37" i="29"/>
</calcChain>
</file>

<file path=xl/sharedStrings.xml><?xml version="1.0" encoding="utf-8"?>
<sst xmlns="http://schemas.openxmlformats.org/spreadsheetml/2006/main" count="3941" uniqueCount="468">
  <si>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</si>
  <si>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</si>
  <si>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</si>
  <si>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</si>
  <si>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</si>
  <si>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</si>
  <si>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</si>
  <si>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</si>
  <si>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</si>
  <si>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</si>
  <si>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</si>
  <si>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</si>
  <si>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</si>
  <si>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</si>
  <si>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</si>
  <si>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</si>
  <si>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</si>
  <si>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</si>
  <si>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</si>
  <si>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</si>
  <si>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</si>
  <si>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</si>
  <si>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</si>
  <si>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</si>
  <si>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</si>
  <si>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</si>
  <si>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</si>
  <si>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</si>
  <si>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</si>
  <si>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</si>
  <si>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</si>
  <si>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</si>
  <si>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</si>
  <si>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</si>
  <si>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</si>
  <si>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</si>
  <si>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</si>
  <si>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</si>
  <si>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</si>
  <si>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</si>
  <si>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</si>
  <si>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</si>
  <si>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</si>
  <si>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</si>
  <si>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</si>
  <si>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</si>
  <si>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</si>
  <si>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</si>
  <si>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</si>
  <si>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</si>
  <si>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</si>
  <si>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</si>
  <si>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</si>
  <si>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</si>
  <si>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</si>
  <si>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</si>
  <si>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</si>
  <si>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</si>
  <si>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</si>
  <si>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</si>
  <si>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</si>
  <si>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</si>
  <si>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</si>
  <si>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</si>
  <si>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</si>
  <si>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</si>
  <si>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</si>
  <si>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</si>
  <si>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</si>
  <si>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</si>
  <si>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</si>
  <si>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</si>
  <si>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</si>
  <si>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</si>
  <si>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</si>
  <si>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</si>
  <si>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</si>
  <si>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</si>
  <si>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</si>
  <si>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</si>
  <si>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</si>
  <si>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</si>
  <si>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</si>
  <si>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</si>
  <si>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</si>
  <si>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</si>
  <si>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</si>
  <si>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</si>
  <si>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</si>
  <si>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</si>
  <si>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</si>
  <si>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</si>
  <si>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</si>
  <si>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</si>
  <si>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</si>
  <si>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</si>
  <si>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</si>
  <si>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</si>
  <si>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</si>
  <si>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</si>
  <si>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</si>
  <si>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</si>
  <si>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</si>
  <si>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</si>
  <si>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</si>
  <si>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</si>
  <si>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</si>
  <si>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</si>
  <si>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</si>
  <si>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</si>
  <si>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</si>
  <si>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</si>
  <si>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</si>
  <si>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</si>
  <si>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</si>
  <si>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</si>
  <si>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</si>
  <si>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</si>
  <si>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</si>
  <si>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</si>
  <si>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</si>
  <si>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</si>
  <si>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</si>
  <si>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</si>
  <si>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</si>
  <si>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</si>
  <si>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</si>
  <si>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</si>
  <si>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</si>
  <si>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</si>
  <si>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</si>
  <si>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</si>
  <si>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</si>
  <si>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</si>
  <si>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</si>
  <si>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</si>
  <si>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</si>
  <si>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</si>
  <si>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</si>
  <si>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</si>
  <si>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</si>
  <si>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</si>
  <si>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</si>
  <si>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</si>
  <si>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</si>
  <si>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</si>
  <si>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</si>
  <si>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</si>
  <si>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</si>
  <si>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</si>
  <si>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</si>
  <si>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</si>
  <si>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</si>
  <si>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</si>
  <si>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</si>
  <si>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</si>
  <si>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</si>
  <si>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</si>
  <si>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</si>
  <si>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</si>
  <si>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</si>
  <si>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</si>
  <si>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</si>
  <si>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</si>
  <si>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</si>
  <si>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</si>
  <si>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</si>
  <si>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</si>
  <si>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</si>
  <si>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</si>
  <si>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</si>
  <si>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</si>
  <si>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</si>
  <si>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</si>
  <si>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</si>
  <si>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</si>
  <si>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</si>
  <si>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</si>
  <si>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</si>
  <si>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</si>
  <si>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</si>
  <si>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</si>
  <si>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</si>
  <si>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</si>
  <si>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</si>
  <si>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</si>
  <si>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</si>
  <si>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</si>
  <si>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</si>
  <si>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</si>
  <si>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</si>
  <si>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</si>
  <si>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</si>
  <si>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</si>
  <si>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</si>
  <si>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</si>
  <si>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</si>
  <si>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</si>
  <si>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</si>
  <si>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</si>
  <si>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</si>
  <si>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</si>
  <si>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</si>
  <si>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</si>
  <si>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</si>
  <si>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</si>
  <si>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</si>
  <si>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</si>
  <si>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</si>
  <si>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</si>
  <si>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</si>
  <si>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</si>
  <si>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</si>
  <si>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</si>
  <si>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</si>
  <si>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</si>
  <si>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</si>
  <si>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</si>
  <si>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</si>
  <si>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</si>
  <si>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</si>
  <si>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</si>
  <si>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</si>
  <si>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</si>
  <si>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</si>
  <si>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</si>
  <si>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</si>
  <si>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</si>
  <si>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</si>
  <si>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</si>
  <si>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</si>
  <si>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</si>
  <si>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</si>
  <si>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</si>
  <si>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</si>
  <si>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</si>
  <si>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</si>
  <si>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</si>
  <si>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</si>
  <si>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</si>
  <si>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</si>
  <si>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</si>
  <si>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</si>
  <si>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</si>
  <si>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</si>
  <si>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</si>
  <si>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</si>
  <si>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</si>
  <si>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</si>
  <si>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</si>
  <si>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</si>
  <si>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</si>
  <si>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</si>
  <si>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</si>
  <si>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</si>
  <si>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</si>
  <si>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</si>
  <si>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</si>
  <si>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</si>
  <si>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</si>
  <si>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</si>
  <si>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</si>
  <si>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</si>
  <si>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</si>
  <si>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</si>
  <si>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</si>
  <si>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</si>
  <si>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</si>
  <si>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</si>
  <si>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</si>
  <si>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</si>
  <si>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</si>
  <si>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</si>
  <si>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</si>
  <si>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</si>
  <si>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</si>
  <si>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</si>
  <si>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</si>
  <si>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</si>
  <si>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</si>
  <si>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</si>
  <si>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</si>
  <si>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</si>
  <si>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</si>
  <si>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</si>
  <si>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</si>
  <si>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</si>
  <si>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</si>
  <si>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</si>
  <si>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</si>
  <si>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</si>
  <si>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</si>
  <si>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</si>
  <si>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</si>
  <si>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</si>
  <si>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</si>
  <si>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</si>
  <si>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</si>
  <si>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</si>
  <si>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</si>
  <si>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</si>
  <si>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</si>
  <si>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</si>
  <si>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</si>
  <si>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</si>
  <si>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</si>
  <si>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</si>
  <si>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</si>
  <si>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</si>
  <si>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</si>
  <si>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</si>
  <si>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</si>
  <si>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</si>
  <si>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</si>
  <si>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</si>
  <si>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</si>
  <si>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</si>
  <si>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</si>
  <si>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</si>
  <si>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</si>
  <si>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</si>
  <si>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</si>
  <si>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</si>
  <si>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</si>
  <si>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</si>
  <si>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</si>
  <si>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</si>
  <si>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</si>
  <si>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</si>
  <si>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</si>
  <si>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</si>
  <si>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</si>
  <si>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</si>
  <si>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</si>
  <si>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</si>
  <si>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</si>
  <si>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</si>
  <si>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</si>
  <si>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</si>
  <si>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</si>
  <si>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</si>
  <si>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</si>
  <si>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</si>
  <si>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</si>
  <si>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</si>
  <si>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</si>
  <si>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</si>
  <si>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</si>
  <si>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</si>
  <si>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</si>
  <si>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</si>
  <si>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</si>
  <si>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</si>
  <si>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</si>
  <si>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</si>
  <si>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</si>
  <si>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</si>
  <si>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</si>
  <si>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</si>
  <si>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</si>
  <si>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</si>
  <si>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</si>
  <si>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</si>
  <si>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</si>
  <si>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</si>
  <si>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</si>
  <si>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</si>
  <si>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</si>
  <si>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</si>
  <si>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</si>
  <si>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</si>
  <si>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</si>
  <si>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</si>
  <si>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</si>
  <si>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</si>
  <si>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</si>
  <si>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</si>
  <si>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</si>
  <si>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</si>
  <si>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</si>
  <si>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</si>
  <si>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</si>
  <si>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</si>
  <si>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</si>
  <si>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</si>
  <si>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</si>
  <si>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</si>
  <si>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</si>
  <si>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</si>
  <si>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</si>
  <si>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</si>
  <si>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</si>
  <si>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</si>
  <si>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</si>
  <si>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</si>
  <si>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</si>
  <si>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</si>
  <si>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</si>
  <si>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</si>
  <si>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</si>
  <si>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</si>
  <si>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</si>
  <si>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</si>
  <si>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</si>
  <si>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</si>
  <si>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</si>
  <si>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</si>
  <si>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</si>
  <si>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JAAFER RAOUED</t>
  </si>
  <si>
    <t>M Souheil DRAOUI</t>
  </si>
  <si>
    <t>Directeur magasin</t>
  </si>
  <si>
    <t>Assurer la vérification mensuelle du thermomètre.</t>
  </si>
  <si>
    <t>La qualité de fraicheur des fruits et légumes n'était pas satisfaisante.</t>
  </si>
  <si>
    <t>Présence de 3 barquettes de champignon entier dont la date de retrait était le jour de l'audit (DLC: 31/07/2018).</t>
  </si>
  <si>
    <t>L'autocontrôle du nettoyage n'était pas quotidien.</t>
  </si>
  <si>
    <t>Renforcer le nettoyage au niveau des linéaires pâtes, sucre, farine.</t>
  </si>
  <si>
    <t>Présence de boites de conserves cabossés.</t>
  </si>
  <si>
    <t>Le suivi et l'enregistrement des températures à cœur n'étaient pas réalisés.</t>
  </si>
  <si>
    <t>Manque de louche. Mettre en place une louche pour chaque récipients.</t>
  </si>
  <si>
    <t>La dernière analyse était faite en 2017.</t>
  </si>
  <si>
    <t>Les employés du secteur alimentaire n'ont pas bénéficié d'une formation relative aux bonnes pratiques d'hygiène.</t>
  </si>
  <si>
    <t>L'étanchéité sous la porte de la réception n'était pas satisfaisant.</t>
  </si>
  <si>
    <t>L'hygromètrie était de 50% &lt; 65%, correct.</t>
  </si>
  <si>
    <t>La pédale de la poubelle était rompue au niveau de la salle de pause.</t>
  </si>
  <si>
    <t>Présence de givre au niveau des meubles froids négatives des produits surgelés.</t>
  </si>
  <si>
    <t>Utilisation d'insecticide sous pression "DIPTOX" au niveau du rayon.</t>
  </si>
  <si>
    <t>Utilisation du thermomètre de la réception.</t>
  </si>
  <si>
    <t>Fournir un thermomètre pour chaque rayon.</t>
  </si>
  <si>
    <t>Le suivi et l'enregistrement des températures à cœur n'était pas réalisés.
Utilisation du thermomètre de la réception.</t>
  </si>
  <si>
    <t>Fournir un thermomètre pour chaque rayon et assurer l'enregistrement des températures à cœur.</t>
  </si>
  <si>
    <t>Enregistrements des autocontrôles de nettoyage et de désinfection</t>
  </si>
  <si>
    <t>Présence des bulletins d'analyse et plans d'action</t>
  </si>
  <si>
    <t xml:space="preserve">Utilisation correcte des cadenciers de cuisson et de fabrication </t>
  </si>
  <si>
    <t>Taux de réalisation du plan d'action précédent</t>
  </si>
  <si>
    <t>La vérification n'a pas été réalisée</t>
  </si>
  <si>
    <t>Présence de morceaux de potirons emballés qui n'étaient pas identifiés.</t>
  </si>
  <si>
    <t>Former les employés sur les BPH</t>
  </si>
  <si>
    <t>Le local poubelles était dépourvu de climatisation.</t>
  </si>
  <si>
    <t>M Dhia MECHLAOUI</t>
  </si>
  <si>
    <t>Le directeur magasin M Tarek KTAT</t>
  </si>
  <si>
    <t>La qualité de fraîcheur était moyenne.</t>
  </si>
  <si>
    <t>Le plan d'action du rayon FLEG n'était pas effectué.</t>
  </si>
  <si>
    <t>Dresser un plan d'action relatif à chaque rayon suite à l'audit.</t>
  </si>
  <si>
    <t>Absence d'enregistrement des autocontrôles de N/D après le lundi 22/10/18</t>
  </si>
  <si>
    <t>Manque d'enregistrement de la T° à cœur pour le mois de septembre.</t>
  </si>
  <si>
    <t>Absence d'enregistrement des autocontrôles de N/D après le lundi 22/10/18. L'autocontrôle est quotidien.</t>
  </si>
  <si>
    <t>Fournir cet élément pour le rayon PLS.</t>
  </si>
  <si>
    <t xml:space="preserve">Les DF et DLC sur deux boudins de salami (salami régalino et salami aux olives, El Mazraa) étaient illisibles, le suivi des durées de vies ne peut être effectué.
</t>
  </si>
  <si>
    <t>Absence de louches pour la pâte d'ail et la harissa. Fournir ces éléments.</t>
  </si>
  <si>
    <t>L'autocontrôle de N/D n'était pas quotidien.</t>
  </si>
  <si>
    <t>La propreté du réfrigérateur (produits pour animaux) était manquante.</t>
  </si>
  <si>
    <t>Réserve: présence d'un cadavre de cafard prés d'un appât libre non protégé. (voir photo).</t>
  </si>
  <si>
    <t>La qualité de fraîcheur des légumes exposés était insatisfaisante.</t>
  </si>
  <si>
    <t>Meuble surgelé: présence de givre excessif au niveau de ces meubles.</t>
  </si>
  <si>
    <t>Présence d'un appât libre sans protection au niveau de la réserve.</t>
  </si>
  <si>
    <t>Protéger les appâts.</t>
  </si>
  <si>
    <t>7°C</t>
  </si>
  <si>
    <t>Les étagères étaient poussiéreuses, renforcer le nettoyage.</t>
  </si>
  <si>
    <t>Meuble surgelé: présence de signes de décongélation sur un paquet de moules demi coquilles (Sindbad) et un paquet de filet de poisson blanc (Sindbad). Voir photo.</t>
  </si>
  <si>
    <t>Absence des DF et DLC sur un cake "muffin, Linda". Renforcer le contrôle des produits exposés.</t>
  </si>
  <si>
    <t>Les deux DEIVs du rayon FLEG étaient impropres. Renforcer le nettoyage à ce niveau.</t>
  </si>
  <si>
    <t xml:space="preserve">Les formations en BPH étaient réalisées avec M. Hassen de la part de carrefour, ces formations étaient dans le magasin avec le personnel.
</t>
  </si>
  <si>
    <t>La pédale de la poubelle au niveau de la salle de pause était défaillante. Réparer ou remplacer cet élement.</t>
  </si>
  <si>
    <t>Dégivrer les appareils.</t>
  </si>
  <si>
    <t>Meuble glace: l'emballage d'un pot de glace (Boules D'or) était endommagé.</t>
  </si>
  <si>
    <t>Renforcer le nettoyage</t>
  </si>
  <si>
    <t>Le dégivrage est primordial, aviser le service technique sur cet écart.</t>
  </si>
  <si>
    <t>Renforcer l'étanchéité de la porte de la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</si>
</sst>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1" xfId="0" applyFont="1" applyFill="1" applyBorder="1" applyAlignment="1" applyProtection="1">
      <alignment vertical="center" wrapText="1"/>
      <protection hidden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5A77B"/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926493632"/>
        <c:axId val="-1926493088"/>
      </c:barChart>
      <c:catAx>
        <c:axId val="-192649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926493088"/>
        <c:crosses val="autoZero"/>
        <c:auto val="1"/>
        <c:lblAlgn val="ctr"/>
        <c:lblOffset val="100"/>
        <c:noMultiLvlLbl val="0"/>
      </c:catAx>
      <c:valAx>
        <c:axId val="-192649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92649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0.95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07568"/>
        <c:axId val="-1844414640"/>
      </c:barChart>
      <c:catAx>
        <c:axId val="-184440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14640"/>
        <c:crosses val="autoZero"/>
        <c:auto val="1"/>
        <c:lblAlgn val="ctr"/>
        <c:lblOffset val="100"/>
        <c:noMultiLvlLbl val="0"/>
      </c:catAx>
      <c:valAx>
        <c:axId val="-184441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0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09200"/>
        <c:axId val="-1844407024"/>
      </c:barChart>
      <c:catAx>
        <c:axId val="-1844409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07024"/>
        <c:crosses val="autoZero"/>
        <c:auto val="1"/>
        <c:lblAlgn val="ctr"/>
        <c:lblOffset val="100"/>
        <c:noMultiLvlLbl val="0"/>
      </c:catAx>
      <c:valAx>
        <c:axId val="-1844407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09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0.625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11920"/>
        <c:axId val="-1844411376"/>
      </c:barChart>
      <c:catAx>
        <c:axId val="-184441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11376"/>
        <c:crosses val="autoZero"/>
        <c:auto val="1"/>
        <c:lblAlgn val="ctr"/>
        <c:lblOffset val="100"/>
        <c:noMultiLvlLbl val="0"/>
      </c:catAx>
      <c:valAx>
        <c:axId val="-184441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1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0.33333333333333331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06480"/>
        <c:axId val="-1844402128"/>
      </c:barChart>
      <c:catAx>
        <c:axId val="-184440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02128"/>
        <c:crosses val="autoZero"/>
        <c:auto val="1"/>
        <c:lblAlgn val="ctr"/>
        <c:lblOffset val="100"/>
        <c:noMultiLvlLbl val="0"/>
      </c:catAx>
      <c:valAx>
        <c:axId val="-184440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0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05392"/>
        <c:axId val="-1844404848"/>
      </c:barChart>
      <c:catAx>
        <c:axId val="-184440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04848"/>
        <c:crosses val="autoZero"/>
        <c:auto val="1"/>
        <c:lblAlgn val="ctr"/>
        <c:lblOffset val="100"/>
        <c:noMultiLvlLbl val="0"/>
      </c:catAx>
      <c:valAx>
        <c:axId val="-184440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0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0.9509803921568627</c:v>
                </c:pt>
                <c:pt idx="1">
                  <c:v>0.93877551020408168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03760"/>
        <c:axId val="-1844403216"/>
      </c:barChart>
      <c:catAx>
        <c:axId val="-184440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03216"/>
        <c:crosses val="autoZero"/>
        <c:auto val="1"/>
        <c:lblAlgn val="ctr"/>
        <c:lblOffset val="100"/>
        <c:noMultiLvlLbl val="0"/>
      </c:catAx>
      <c:valAx>
        <c:axId val="-184440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0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0.86693548387096775</c:v>
                </c:pt>
                <c:pt idx="1">
                  <c:v>0.9065040650406504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400496"/>
        <c:axId val="-1882410464"/>
      </c:barChart>
      <c:catAx>
        <c:axId val="-184440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2410464"/>
        <c:crosses val="autoZero"/>
        <c:auto val="1"/>
        <c:lblAlgn val="ctr"/>
        <c:lblOffset val="100"/>
        <c:noMultiLvlLbl val="0"/>
      </c:catAx>
      <c:valAx>
        <c:axId val="-1882410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400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0.90895793801391522</c:v>
                </c:pt>
                <c:pt idx="1">
                  <c:v>0.92263978762236598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882411008"/>
        <c:axId val="-1882402848"/>
        <c:extLst xmlns:c16r2="http://schemas.microsoft.com/office/drawing/2015/06/chart"/>
      </c:barChart>
      <c:catAx>
        <c:axId val="-18824110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2402848"/>
        <c:crosses val="autoZero"/>
        <c:auto val="1"/>
        <c:lblAlgn val="ctr"/>
        <c:lblOffset val="100"/>
        <c:noMultiLvlLbl val="0"/>
      </c:catAx>
      <c:valAx>
        <c:axId val="-18824028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241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0.51388888888888884</c:v>
                </c:pt>
                <c:pt idx="1">
                  <c:v>0.44523809523809521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882400128"/>
        <c:axId val="-1882406112"/>
        <c:extLst xmlns:c16r2="http://schemas.microsoft.com/office/drawing/2015/06/chart"/>
      </c:barChart>
      <c:catAx>
        <c:axId val="-188240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2406112"/>
        <c:crosses val="autoZero"/>
        <c:auto val="1"/>
        <c:lblAlgn val="ctr"/>
        <c:lblOffset val="100"/>
        <c:noMultiLvlLbl val="0"/>
      </c:catAx>
      <c:valAx>
        <c:axId val="-188240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8240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30000"/>
        <c:axId val="-1845537072"/>
      </c:barChart>
      <c:catAx>
        <c:axId val="-184553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37072"/>
        <c:crosses val="autoZero"/>
        <c:auto val="1"/>
        <c:lblAlgn val="ctr"/>
        <c:lblOffset val="100"/>
        <c:noMultiLvlLbl val="0"/>
      </c:catAx>
      <c:valAx>
        <c:axId val="-184553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3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32720"/>
        <c:axId val="-1845532176"/>
      </c:barChart>
      <c:catAx>
        <c:axId val="-184553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32176"/>
        <c:crosses val="autoZero"/>
        <c:auto val="1"/>
        <c:lblAlgn val="ctr"/>
        <c:lblOffset val="100"/>
        <c:noMultiLvlLbl val="0"/>
      </c:catAx>
      <c:valAx>
        <c:axId val="-184553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3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37616"/>
        <c:axId val="-1845541968"/>
      </c:barChart>
      <c:catAx>
        <c:axId val="-184553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41968"/>
        <c:crosses val="autoZero"/>
        <c:auto val="1"/>
        <c:lblAlgn val="ctr"/>
        <c:lblOffset val="100"/>
        <c:noMultiLvlLbl val="0"/>
      </c:catAx>
      <c:valAx>
        <c:axId val="-184554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3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39248"/>
        <c:axId val="-1845538704"/>
      </c:barChart>
      <c:catAx>
        <c:axId val="-184553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38704"/>
        <c:crosses val="autoZero"/>
        <c:auto val="1"/>
        <c:lblAlgn val="ctr"/>
        <c:lblOffset val="100"/>
        <c:noMultiLvlLbl val="0"/>
      </c:catAx>
      <c:valAx>
        <c:axId val="-184553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3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41424"/>
        <c:axId val="-1845534352"/>
      </c:barChart>
      <c:catAx>
        <c:axId val="-184554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34352"/>
        <c:crosses val="autoZero"/>
        <c:auto val="1"/>
        <c:lblAlgn val="ctr"/>
        <c:lblOffset val="100"/>
        <c:noMultiLvlLbl val="0"/>
      </c:catAx>
      <c:valAx>
        <c:axId val="-1845534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4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0.84090909090909094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35440"/>
        <c:axId val="-1845528368"/>
      </c:barChart>
      <c:catAx>
        <c:axId val="-184553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28368"/>
        <c:crosses val="autoZero"/>
        <c:auto val="1"/>
        <c:lblAlgn val="ctr"/>
        <c:lblOffset val="100"/>
        <c:noMultiLvlLbl val="0"/>
      </c:catAx>
      <c:valAx>
        <c:axId val="-184552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3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5527280"/>
        <c:axId val="-1845540880"/>
      </c:barChart>
      <c:catAx>
        <c:axId val="-184552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5540880"/>
        <c:crosses val="autoZero"/>
        <c:auto val="1"/>
        <c:lblAlgn val="ctr"/>
        <c:lblOffset val="100"/>
        <c:noMultiLvlLbl val="0"/>
      </c:catAx>
      <c:valAx>
        <c:axId val="-184554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552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0.84482758620689657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844399952"/>
        <c:axId val="-1844413552"/>
      </c:barChart>
      <c:catAx>
        <c:axId val="-184439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44413552"/>
        <c:crosses val="autoZero"/>
        <c:auto val="1"/>
        <c:lblAlgn val="ctr"/>
        <c:lblOffset val="100"/>
        <c:noMultiLvlLbl val="0"/>
      </c:catAx>
      <c:valAx>
        <c:axId val="-184441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84439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8" t="s">
        <v>407</v>
      </c>
      <c r="B18" s="318"/>
      <c r="C18" s="318"/>
      <c r="D18" s="319" t="s">
        <v>408</v>
      </c>
      <c r="E18" s="319"/>
      <c r="F18" s="319"/>
      <c r="G18" s="319"/>
      <c r="H18" s="319"/>
      <c r="I18" s="319"/>
      <c r="J18" s="319"/>
      <c r="K18" s="319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0" t="s">
        <v>324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4" t="s">
        <v>326</v>
      </c>
      <c r="C23" s="314"/>
      <c r="D23" s="61"/>
      <c r="E23" s="61"/>
      <c r="F23" s="61"/>
      <c r="G23" s="61"/>
      <c r="H23" s="61"/>
      <c r="I23" s="61"/>
      <c r="J23" s="60" t="str">
        <f>D18</f>
        <v>JAAFER RAOUED</v>
      </c>
    </row>
    <row r="24" spans="1:11" ht="33" customHeight="1" x14ac:dyDescent="0.25">
      <c r="A24" s="242" t="s">
        <v>327</v>
      </c>
      <c r="B24" s="313">
        <f>AVERAGE('A1 Exploitation'!D549,'A1 Technique'!D199)</f>
        <v>0.90895793801391522</v>
      </c>
      <c r="C24" s="313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3">
        <f>AVERAGE('A2 Exploitation'!D549,'A2 Technique'!D199)</f>
        <v>0.92263978762236598</v>
      </c>
      <c r="C25" s="313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3">
        <f>AVERAGE('A3 Exploitation'!D549,'A3 Technique'!D199)</f>
        <v>0</v>
      </c>
      <c r="C26" s="313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3">
        <f>AVERAGE('A4 Exploitation'!D549,'A4 Technique'!D199)</f>
        <v>0</v>
      </c>
      <c r="C27" s="313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3"/>
      <c r="C28" s="313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3"/>
      <c r="C29" s="313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4" t="s">
        <v>333</v>
      </c>
      <c r="C33" s="314"/>
      <c r="D33" s="61"/>
      <c r="E33" s="61"/>
      <c r="F33" s="61"/>
      <c r="G33" s="61"/>
      <c r="H33" s="61"/>
      <c r="I33" s="61"/>
      <c r="J33" s="60" t="str">
        <f>D18</f>
        <v>JAAFER RAOUED</v>
      </c>
    </row>
    <row r="34" spans="1:10" ht="33" customHeight="1" x14ac:dyDescent="0.25">
      <c r="A34" s="242" t="s">
        <v>327</v>
      </c>
      <c r="B34" s="313">
        <f>'A1 Exploitation'!D549</f>
        <v>0.86693548387096775</v>
      </c>
      <c r="C34" s="313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3">
        <f>'A2 Exploitation'!D549</f>
        <v>0.9065040650406504</v>
      </c>
      <c r="C35" s="313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3">
        <f>'A3 Exploitation'!D549</f>
        <v>0</v>
      </c>
      <c r="C36" s="313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3">
        <f>'A4 Exploitation'!D549</f>
        <v>0</v>
      </c>
      <c r="C37" s="313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3"/>
      <c r="C38" s="313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3"/>
      <c r="C39" s="313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7" t="s">
        <v>334</v>
      </c>
      <c r="C42" s="317"/>
      <c r="D42" s="61"/>
      <c r="E42" s="61"/>
      <c r="F42" s="61"/>
      <c r="G42" s="61"/>
      <c r="H42" s="61"/>
      <c r="I42" s="61"/>
      <c r="J42" s="60" t="str">
        <f>D18</f>
        <v>JAAFER RAOUED</v>
      </c>
    </row>
    <row r="43" spans="1:10" ht="33" customHeight="1" x14ac:dyDescent="0.25">
      <c r="A43" s="242" t="s">
        <v>327</v>
      </c>
      <c r="B43" s="313">
        <f>AVERAGE('A1 Exploitation'!D547, 'A1 Technique'!D197)</f>
        <v>0.51388888888888884</v>
      </c>
      <c r="C43" s="313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3">
        <f>AVERAGE('A2 Exploitation'!D547, 'A2 Technique'!D197)</f>
        <v>0.44523809523809521</v>
      </c>
      <c r="C44" s="313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3" t="e">
        <f>AVERAGE('A3 Exploitation'!D547, 'A3 Technique'!D197)</f>
        <v>#DIV/0!</v>
      </c>
      <c r="C45" s="313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3" t="e">
        <f>AVERAGE('A4 Exploitation'!D547, 'A4 Technique'!D197)</f>
        <v>#DIV/0!</v>
      </c>
      <c r="C46" s="313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3"/>
      <c r="C47" s="313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3"/>
      <c r="C48" s="313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4" t="s">
        <v>335</v>
      </c>
      <c r="C51" s="314"/>
      <c r="D51" s="61"/>
      <c r="E51" s="61"/>
      <c r="F51" s="61"/>
      <c r="G51" s="61"/>
      <c r="H51" s="61"/>
      <c r="I51" s="61"/>
      <c r="J51" s="60" t="str">
        <f>D18</f>
        <v>JAAFER RAOUED</v>
      </c>
    </row>
    <row r="52" spans="1:10" ht="33" customHeight="1" x14ac:dyDescent="0.25">
      <c r="A52" s="242" t="s">
        <v>327</v>
      </c>
      <c r="B52" s="316">
        <f>'A1 Exploitation'!D46</f>
        <v>0.9</v>
      </c>
      <c r="C52" s="316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6">
        <f>'A2 Exploitation'!D46</f>
        <v>1</v>
      </c>
      <c r="C53" s="316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6">
        <f>'A3 Exploitation'!D46</f>
        <v>0</v>
      </c>
      <c r="C54" s="316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6">
        <f>'A4 Exploitation'!D46</f>
        <v>0</v>
      </c>
      <c r="C55" s="316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6"/>
      <c r="C56" s="316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6"/>
      <c r="C57" s="316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4" t="s">
        <v>336</v>
      </c>
      <c r="C60" s="314"/>
      <c r="D60" s="61"/>
      <c r="E60" s="61"/>
      <c r="F60" s="61"/>
      <c r="G60" s="61"/>
      <c r="H60" s="61"/>
      <c r="I60" s="61"/>
      <c r="J60" s="60" t="str">
        <f>D18</f>
        <v>JAAFER RAOUED</v>
      </c>
    </row>
    <row r="61" spans="1:10" ht="33" customHeight="1" x14ac:dyDescent="0.25">
      <c r="A61" s="242" t="s">
        <v>327</v>
      </c>
      <c r="B61" s="313" t="e">
        <f>'A1 Exploitation'!D103</f>
        <v>#DIV/0!</v>
      </c>
      <c r="C61" s="313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3" t="e">
        <f>'A2 Exploitation'!D103</f>
        <v>#DIV/0!</v>
      </c>
      <c r="C62" s="313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3">
        <f>'A3 Exploitation'!D103</f>
        <v>0</v>
      </c>
      <c r="C63" s="313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3">
        <f>'A4 Exploitation'!D103</f>
        <v>0</v>
      </c>
      <c r="C64" s="313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3" t="e">
        <f>#REF!</f>
        <v>#REF!</v>
      </c>
      <c r="C65" s="313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3" t="e">
        <f>#REF!</f>
        <v>#REF!</v>
      </c>
      <c r="C66" s="313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4" t="s">
        <v>337</v>
      </c>
      <c r="C69" s="314"/>
      <c r="D69" s="61"/>
      <c r="E69" s="61"/>
      <c r="F69" s="61"/>
      <c r="G69" s="61"/>
      <c r="H69" s="61"/>
      <c r="I69" s="61"/>
      <c r="J69" s="60" t="str">
        <f>D18</f>
        <v>JAAFER RAOUED</v>
      </c>
    </row>
    <row r="70" spans="1:10" ht="33" customHeight="1" x14ac:dyDescent="0.25">
      <c r="A70" s="242" t="s">
        <v>327</v>
      </c>
      <c r="B70" s="313" t="e">
        <f>'A1 Exploitation'!D158</f>
        <v>#DIV/0!</v>
      </c>
      <c r="C70" s="313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3" t="e">
        <f>'A2 Exploitation'!D158</f>
        <v>#DIV/0!</v>
      </c>
      <c r="C71" s="313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3">
        <f>'A3 Exploitation'!D158</f>
        <v>0</v>
      </c>
      <c r="C72" s="313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3">
        <f>'A4 Exploitation'!D158</f>
        <v>0</v>
      </c>
      <c r="C73" s="313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3"/>
      <c r="C74" s="313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3"/>
      <c r="C75" s="313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4" t="s">
        <v>338</v>
      </c>
      <c r="C78" s="314"/>
      <c r="D78" s="61"/>
      <c r="E78" s="61"/>
      <c r="F78" s="61"/>
      <c r="G78" s="61"/>
      <c r="H78" s="61"/>
      <c r="I78" s="61"/>
      <c r="J78" s="60" t="str">
        <f>D18</f>
        <v>JAAFER RAOUED</v>
      </c>
    </row>
    <row r="79" spans="1:10" ht="33" customHeight="1" x14ac:dyDescent="0.25">
      <c r="A79" s="242" t="s">
        <v>327</v>
      </c>
      <c r="B79" s="313" t="e">
        <f>'A1 Exploitation'!D205</f>
        <v>#DIV/0!</v>
      </c>
      <c r="C79" s="313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3" t="e">
        <f>'A2 Exploitation'!D205</f>
        <v>#DIV/0!</v>
      </c>
      <c r="C80" s="313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3">
        <f>'A3 Exploitation'!D205</f>
        <v>0</v>
      </c>
      <c r="C81" s="313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3">
        <f>'A4 Exploitation'!D205</f>
        <v>0</v>
      </c>
      <c r="C82" s="313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3"/>
      <c r="C83" s="313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3"/>
      <c r="C84" s="313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4" t="s">
        <v>339</v>
      </c>
      <c r="C87" s="314"/>
      <c r="D87" s="61"/>
      <c r="E87" s="61"/>
      <c r="F87" s="61"/>
      <c r="G87" s="61"/>
      <c r="H87" s="61"/>
      <c r="I87" s="61"/>
      <c r="J87" s="60" t="str">
        <f>D18</f>
        <v>JAAFER RAOUED</v>
      </c>
    </row>
    <row r="88" spans="1:10" ht="33" customHeight="1" x14ac:dyDescent="0.25">
      <c r="A88" s="242" t="s">
        <v>327</v>
      </c>
      <c r="B88" s="313" t="e">
        <f>'A1 Exploitation'!D266</f>
        <v>#DIV/0!</v>
      </c>
      <c r="C88" s="313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3" t="e">
        <f>'A2 Exploitation'!D266</f>
        <v>#DIV/0!</v>
      </c>
      <c r="C89" s="313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3">
        <f>'A3 Exploitation'!D266</f>
        <v>0</v>
      </c>
      <c r="C90" s="313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3">
        <f>'A4 Exploitation'!D266</f>
        <v>0</v>
      </c>
      <c r="C91" s="313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3"/>
      <c r="C92" s="313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3"/>
      <c r="C93" s="313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4" t="s">
        <v>340</v>
      </c>
      <c r="C96" s="314"/>
      <c r="D96" s="61"/>
      <c r="E96" s="61"/>
      <c r="F96" s="61"/>
      <c r="G96" s="61"/>
      <c r="H96" s="61"/>
      <c r="I96" s="61"/>
      <c r="J96" s="60" t="str">
        <f>D18</f>
        <v>JAAFER RAOUED</v>
      </c>
    </row>
    <row r="97" spans="1:10" ht="33" customHeight="1" x14ac:dyDescent="0.25">
      <c r="A97" s="242" t="s">
        <v>327</v>
      </c>
      <c r="B97" s="313" t="e">
        <f>'A1 Exploitation'!D318</f>
        <v>#DIV/0!</v>
      </c>
      <c r="C97" s="313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3" t="e">
        <f>'A2 Exploitation'!D318</f>
        <v>#DIV/0!</v>
      </c>
      <c r="C98" s="313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3">
        <f>'A3 Exploitation'!D318</f>
        <v>0</v>
      </c>
      <c r="C99" s="313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3">
        <f>'A4 Exploitation'!D318</f>
        <v>0</v>
      </c>
      <c r="C100" s="313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3"/>
      <c r="C101" s="313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3"/>
      <c r="C102" s="313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4" t="s">
        <v>341</v>
      </c>
      <c r="C105" s="314"/>
      <c r="D105" s="61"/>
      <c r="E105" s="61"/>
      <c r="F105" s="61"/>
      <c r="G105" s="61"/>
      <c r="H105" s="61"/>
      <c r="I105" s="61"/>
      <c r="J105" s="60" t="str">
        <f>D18</f>
        <v>JAAFER RAOUED</v>
      </c>
    </row>
    <row r="106" spans="1:10" ht="33" customHeight="1" x14ac:dyDescent="0.25">
      <c r="A106" s="242" t="s">
        <v>327</v>
      </c>
      <c r="B106" s="313">
        <f>'A1 Exploitation'!D358</f>
        <v>0.83333333333333337</v>
      </c>
      <c r="C106" s="313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3">
        <f>'A2 Exploitation'!D358</f>
        <v>0.84090909090909094</v>
      </c>
      <c r="C107" s="313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3">
        <f>'A3 Exploitation'!D358</f>
        <v>0</v>
      </c>
      <c r="C108" s="313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3">
        <f>'A4 Exploitation'!D358</f>
        <v>0</v>
      </c>
      <c r="C109" s="313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3"/>
      <c r="C110" s="313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3"/>
      <c r="C111" s="313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4" t="s">
        <v>342</v>
      </c>
      <c r="C114" s="314"/>
      <c r="D114" s="61"/>
      <c r="E114" s="61"/>
      <c r="F114" s="61"/>
      <c r="G114" s="61"/>
      <c r="H114" s="61"/>
      <c r="I114" s="61"/>
      <c r="J114" s="60" t="str">
        <f>D18</f>
        <v>JAAFER RAOUED</v>
      </c>
    </row>
    <row r="115" spans="1:10" ht="33" customHeight="1" x14ac:dyDescent="0.25">
      <c r="A115" s="242" t="s">
        <v>327</v>
      </c>
      <c r="B115" s="313">
        <f>'A1 Exploitation'!D391</f>
        <v>0.91176470588235292</v>
      </c>
      <c r="C115" s="313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3">
        <f>'A2 Exploitation'!D391</f>
        <v>0.96875</v>
      </c>
      <c r="C116" s="313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3">
        <f>'A3 Exploitation'!D391</f>
        <v>0</v>
      </c>
      <c r="C117" s="313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3">
        <f>'A4 Exploitation'!D391</f>
        <v>0</v>
      </c>
      <c r="C118" s="313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3"/>
      <c r="C119" s="313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3"/>
      <c r="C120" s="313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4" t="s">
        <v>343</v>
      </c>
      <c r="C123" s="314"/>
      <c r="D123" s="61"/>
      <c r="E123" s="61"/>
      <c r="F123" s="61"/>
      <c r="G123" s="61"/>
      <c r="H123" s="61"/>
      <c r="I123" s="61"/>
      <c r="J123" s="60" t="str">
        <f>D18</f>
        <v>JAAFER RAOUED</v>
      </c>
    </row>
    <row r="124" spans="1:10" ht="33" customHeight="1" x14ac:dyDescent="0.25">
      <c r="A124" s="242" t="s">
        <v>327</v>
      </c>
      <c r="B124" s="313">
        <f>'A1 Exploitation'!D444</f>
        <v>0.88636363636363635</v>
      </c>
      <c r="C124" s="313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3">
        <f>'A2 Exploitation'!D444</f>
        <v>0.84482758620689657</v>
      </c>
      <c r="C125" s="313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3">
        <f>'A3 Exploitation'!D444</f>
        <v>0</v>
      </c>
      <c r="C126" s="313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3">
        <f>'A4 Exploitation'!D444</f>
        <v>0</v>
      </c>
      <c r="C127" s="313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3"/>
      <c r="C128" s="313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3"/>
      <c r="C129" s="313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4" t="s">
        <v>344</v>
      </c>
      <c r="C132" s="314"/>
      <c r="D132" s="61"/>
      <c r="E132" s="61"/>
      <c r="F132" s="61"/>
      <c r="G132" s="61"/>
      <c r="H132" s="61"/>
      <c r="I132" s="61"/>
      <c r="J132" s="60" t="str">
        <f>D18</f>
        <v>JAAFER RAOUED</v>
      </c>
    </row>
    <row r="133" spans="1:10" ht="33" customHeight="1" x14ac:dyDescent="0.25">
      <c r="A133" s="242" t="s">
        <v>327</v>
      </c>
      <c r="B133" s="313">
        <f>'A1 Exploitation'!D481</f>
        <v>0.95238095238095233</v>
      </c>
      <c r="C133" s="313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3">
        <f>'A2 Exploitation'!D481</f>
        <v>0.95</v>
      </c>
      <c r="C134" s="313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3">
        <f>'A3 Exploitation'!D481</f>
        <v>0</v>
      </c>
      <c r="C135" s="313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3">
        <f>'A4 Exploitation'!D481</f>
        <v>0</v>
      </c>
      <c r="C136" s="313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3"/>
      <c r="C137" s="313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3"/>
      <c r="C138" s="313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4" t="s">
        <v>345</v>
      </c>
      <c r="C141" s="314"/>
      <c r="D141" s="61"/>
      <c r="E141" s="61"/>
      <c r="F141" s="61"/>
      <c r="G141" s="61"/>
      <c r="H141" s="61"/>
      <c r="I141" s="61"/>
      <c r="J141" s="60" t="str">
        <f>D18</f>
        <v>JAAFER RAOUED</v>
      </c>
    </row>
    <row r="142" spans="1:10" ht="33" customHeight="1" x14ac:dyDescent="0.25">
      <c r="A142" s="242" t="s">
        <v>327</v>
      </c>
      <c r="B142" s="313">
        <f>'A1 Exploitation'!D503</f>
        <v>1</v>
      </c>
      <c r="C142" s="313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3">
        <f>'A2 Exploitation'!D503</f>
        <v>1</v>
      </c>
      <c r="C143" s="313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3">
        <f>'A3 Exploitation'!D503</f>
        <v>0</v>
      </c>
      <c r="C144" s="313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3">
        <f>'A4 Exploitation'!D503</f>
        <v>0</v>
      </c>
      <c r="C145" s="313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3"/>
      <c r="C146" s="313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3"/>
      <c r="C147" s="313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4" t="s">
        <v>346</v>
      </c>
      <c r="C150" s="314"/>
      <c r="D150" s="61"/>
      <c r="E150" s="61"/>
      <c r="F150" s="61"/>
      <c r="G150" s="61"/>
      <c r="H150" s="61"/>
      <c r="I150" s="61"/>
      <c r="J150" s="60" t="str">
        <f>D18</f>
        <v>JAAFER RAOUED</v>
      </c>
    </row>
    <row r="151" spans="1:10" ht="33" customHeight="1" x14ac:dyDescent="0.25">
      <c r="A151" s="242" t="s">
        <v>327</v>
      </c>
      <c r="B151" s="313">
        <f>'A1 Exploitation'!D514</f>
        <v>1</v>
      </c>
      <c r="C151" s="313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3">
        <f>'A2 Exploitation'!D514</f>
        <v>0.625</v>
      </c>
      <c r="C152" s="313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3">
        <f>'A3 Exploitation'!D514</f>
        <v>0</v>
      </c>
      <c r="C153" s="313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3">
        <f>'A4 Exploitation'!D514</f>
        <v>0</v>
      </c>
      <c r="C154" s="313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3"/>
      <c r="C155" s="313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3"/>
      <c r="C156" s="313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5"/>
      <c r="C159" s="315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4" t="s">
        <v>347</v>
      </c>
      <c r="C160" s="314"/>
      <c r="D160" s="61"/>
      <c r="E160" s="61"/>
      <c r="F160" s="61"/>
      <c r="G160" s="61"/>
      <c r="H160" s="61"/>
      <c r="I160" s="61"/>
      <c r="J160" s="60" t="str">
        <f>D18</f>
        <v>JAAFER RAOUED</v>
      </c>
    </row>
    <row r="161" spans="1:10" ht="33" customHeight="1" x14ac:dyDescent="0.25">
      <c r="A161" s="242" t="s">
        <v>327</v>
      </c>
      <c r="B161" s="313">
        <f>'A1 Exploitation'!D534</f>
        <v>0.33333333333333331</v>
      </c>
      <c r="C161" s="313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3">
        <f>'A2 Exploitation'!D534</f>
        <v>0.91666666666666663</v>
      </c>
      <c r="C162" s="313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3">
        <f>'A3 Exploitation'!D534</f>
        <v>0</v>
      </c>
      <c r="C163" s="313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3">
        <f>'A4 Exploitation'!D534</f>
        <v>0</v>
      </c>
      <c r="C164" s="313"/>
    </row>
    <row r="165" spans="1:10" ht="33" customHeight="1" x14ac:dyDescent="0.25">
      <c r="A165" s="241" t="s">
        <v>331</v>
      </c>
      <c r="B165" s="313"/>
      <c r="C165" s="313"/>
    </row>
    <row r="166" spans="1:10" ht="18" x14ac:dyDescent="0.25">
      <c r="A166" s="241" t="s">
        <v>332</v>
      </c>
      <c r="B166" s="313"/>
      <c r="C166" s="313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4" t="s">
        <v>348</v>
      </c>
      <c r="C169" s="314"/>
      <c r="J169" s="60" t="str">
        <f>D18</f>
        <v>JAAFER RAOUED</v>
      </c>
    </row>
    <row r="170" spans="1:10" ht="33" customHeight="1" x14ac:dyDescent="0.25">
      <c r="A170" s="242" t="s">
        <v>327</v>
      </c>
      <c r="B170" s="313">
        <f>'A1 Exploitation'!D545</f>
        <v>1</v>
      </c>
      <c r="C170" s="313"/>
    </row>
    <row r="171" spans="1:10" ht="33" customHeight="1" x14ac:dyDescent="0.25">
      <c r="A171" s="241" t="s">
        <v>328</v>
      </c>
      <c r="B171" s="313">
        <f>'A2 Exploitation'!D545</f>
        <v>1</v>
      </c>
      <c r="C171" s="313"/>
    </row>
    <row r="172" spans="1:10" ht="33" customHeight="1" x14ac:dyDescent="0.25">
      <c r="A172" s="242" t="s">
        <v>329</v>
      </c>
      <c r="B172" s="313">
        <f>'A3 Exploitation'!D545</f>
        <v>0</v>
      </c>
      <c r="C172" s="313"/>
    </row>
    <row r="173" spans="1:10" ht="33" customHeight="1" x14ac:dyDescent="0.25">
      <c r="A173" s="242" t="s">
        <v>330</v>
      </c>
      <c r="B173" s="313">
        <f>'A4 Exploitation'!D545</f>
        <v>0</v>
      </c>
      <c r="C173" s="313"/>
    </row>
    <row r="174" spans="1:10" ht="33" customHeight="1" x14ac:dyDescent="0.25">
      <c r="A174" s="241" t="s">
        <v>331</v>
      </c>
      <c r="B174" s="313"/>
      <c r="C174" s="313"/>
    </row>
    <row r="175" spans="1:10" ht="18" x14ac:dyDescent="0.25">
      <c r="A175" s="241" t="s">
        <v>332</v>
      </c>
      <c r="B175" s="313"/>
      <c r="C175" s="313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4" t="s">
        <v>349</v>
      </c>
      <c r="C178" s="314"/>
      <c r="J178" s="60" t="str">
        <f>D18</f>
        <v>JAAFER RAOUED</v>
      </c>
    </row>
    <row r="179" spans="1:10" ht="33" customHeight="1" x14ac:dyDescent="0.25">
      <c r="A179" s="242" t="s">
        <v>327</v>
      </c>
      <c r="B179" s="313">
        <f>'A1 Technique'!D199</f>
        <v>0.9509803921568627</v>
      </c>
      <c r="C179" s="313"/>
    </row>
    <row r="180" spans="1:10" ht="33" customHeight="1" x14ac:dyDescent="0.25">
      <c r="A180" s="241" t="s">
        <v>328</v>
      </c>
      <c r="B180" s="313">
        <f>'A2 Technique'!D199</f>
        <v>0.93877551020408168</v>
      </c>
      <c r="C180" s="313"/>
    </row>
    <row r="181" spans="1:10" ht="33" customHeight="1" x14ac:dyDescent="0.25">
      <c r="A181" s="242" t="s">
        <v>329</v>
      </c>
      <c r="B181" s="313">
        <f>'A3 Technique'!D199</f>
        <v>0</v>
      </c>
      <c r="C181" s="313"/>
    </row>
    <row r="182" spans="1:10" ht="33" customHeight="1" x14ac:dyDescent="0.25">
      <c r="A182" s="242" t="s">
        <v>330</v>
      </c>
      <c r="B182" s="313">
        <f>'A4 Technique'!D199</f>
        <v>0</v>
      </c>
      <c r="C182" s="313"/>
    </row>
    <row r="183" spans="1:10" ht="33" customHeight="1" x14ac:dyDescent="0.25">
      <c r="A183" s="241" t="s">
        <v>331</v>
      </c>
      <c r="B183" s="313"/>
      <c r="C183" s="313"/>
    </row>
    <row r="184" spans="1:10" ht="18" x14ac:dyDescent="0.25">
      <c r="A184" s="241" t="s">
        <v>332</v>
      </c>
      <c r="B184" s="313"/>
      <c r="C184" s="31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Dxlqu8aNKBD5AkP0kRjglfVXAhnvHEiSLNLmafK9IWHaQ5Lmg5suhactUSb53OuodgFODCz1KWsuXwpiFxPYA==" saltValue="Q2xr+BTzUMw0PlFD+ZUNig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2" zoomScale="90" zoomScaleSheetLayoutView="90" workbookViewId="0">
      <selection activeCell="D40" sqref="D4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JAAFER RAOUED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409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410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43311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0.86693548387096775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43311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4.5" customHeight="1" x14ac:dyDescent="0.3">
      <c r="A33" s="4" t="s">
        <v>51</v>
      </c>
      <c r="B33" s="109">
        <v>0</v>
      </c>
      <c r="C33" s="110"/>
      <c r="D33" s="192" t="s">
        <v>434</v>
      </c>
      <c r="E33" s="92" t="s">
        <v>411</v>
      </c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18" customHeight="1" x14ac:dyDescent="0.3">
      <c r="A40" s="53" t="s">
        <v>380</v>
      </c>
      <c r="B40" s="109">
        <v>1</v>
      </c>
      <c r="C40" s="109"/>
      <c r="D40" s="92" t="s">
        <v>414</v>
      </c>
      <c r="E40" s="73"/>
      <c r="F40" s="158"/>
    </row>
    <row r="41" spans="1:7" ht="45" x14ac:dyDescent="0.3">
      <c r="A41" s="4" t="s">
        <v>249</v>
      </c>
      <c r="B41" s="225"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43311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431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430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43311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432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431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430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43311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431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430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43311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431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430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43311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431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430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43311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412</v>
      </c>
      <c r="E340" s="73"/>
      <c r="F340" s="158" t="s">
        <v>356</v>
      </c>
    </row>
    <row r="341" spans="1:7" ht="33" x14ac:dyDescent="0.3">
      <c r="A341" s="53" t="s">
        <v>98</v>
      </c>
      <c r="B341" s="109">
        <v>1</v>
      </c>
      <c r="C341" s="110"/>
      <c r="D341" s="108" t="s">
        <v>435</v>
      </c>
      <c r="E341" s="74"/>
      <c r="F341" s="158" t="s">
        <v>355</v>
      </c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49.5" x14ac:dyDescent="0.3">
      <c r="A343" s="4" t="s">
        <v>226</v>
      </c>
      <c r="B343" s="109">
        <v>0</v>
      </c>
      <c r="C343" s="109"/>
      <c r="D343" s="108" t="s">
        <v>413</v>
      </c>
      <c r="E343" s="73"/>
      <c r="F343" s="158" t="s">
        <v>356</v>
      </c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3" x14ac:dyDescent="0.3">
      <c r="A346" s="53" t="s">
        <v>178</v>
      </c>
      <c r="B346" s="109">
        <v>1</v>
      </c>
      <c r="C346" s="109"/>
      <c r="D346" s="74" t="s">
        <v>425</v>
      </c>
      <c r="E346" s="73"/>
      <c r="F346" s="158" t="s">
        <v>355</v>
      </c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430</v>
      </c>
      <c r="B351" s="109">
        <v>1</v>
      </c>
      <c r="C351" s="122"/>
      <c r="D351" s="177" t="s">
        <v>414</v>
      </c>
      <c r="E351" s="85"/>
      <c r="F351" s="158" t="s">
        <v>356</v>
      </c>
      <c r="G351" s="106"/>
    </row>
    <row r="352" spans="1:7" s="91" customFormat="1" ht="64.5" customHeight="1" x14ac:dyDescent="0.3">
      <c r="A352" s="173" t="s">
        <v>391</v>
      </c>
      <c r="B352" s="109">
        <v>0</v>
      </c>
      <c r="C352" s="110"/>
      <c r="D352" s="121" t="s">
        <v>428</v>
      </c>
      <c r="E352" s="121" t="s">
        <v>429</v>
      </c>
      <c r="F352" s="158" t="s">
        <v>356</v>
      </c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24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0.83333333333333337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43311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415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416</v>
      </c>
      <c r="E381" s="73"/>
      <c r="F381" s="158" t="s">
        <v>356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5.25" customHeight="1" x14ac:dyDescent="0.3">
      <c r="A385" s="9" t="s">
        <v>430</v>
      </c>
      <c r="B385" s="109">
        <v>1</v>
      </c>
      <c r="C385" s="109"/>
      <c r="D385" s="92" t="s">
        <v>414</v>
      </c>
      <c r="E385" s="73"/>
      <c r="F385" s="158" t="s">
        <v>356</v>
      </c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0.83333333333333337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0.91176470588235292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43311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426</v>
      </c>
      <c r="E404" s="74" t="s">
        <v>427</v>
      </c>
      <c r="F404" s="158" t="s">
        <v>356</v>
      </c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14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430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417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v>0</v>
      </c>
      <c r="C439" s="109"/>
      <c r="D439" s="199">
        <v>0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39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0.88636363636363635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43311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3" x14ac:dyDescent="0.3">
      <c r="A462" s="53" t="s">
        <v>243</v>
      </c>
      <c r="B462" s="109">
        <v>1</v>
      </c>
      <c r="C462" s="109"/>
      <c r="D462" s="74" t="s">
        <v>418</v>
      </c>
      <c r="E462" s="73"/>
      <c r="F462" s="158" t="s">
        <v>356</v>
      </c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431</v>
      </c>
      <c r="B473" s="109">
        <v>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430</v>
      </c>
      <c r="B474" s="109">
        <v>1</v>
      </c>
      <c r="C474" s="167"/>
      <c r="D474" s="95" t="s">
        <v>414</v>
      </c>
      <c r="E474" s="85"/>
      <c r="F474" s="158" t="s">
        <v>356</v>
      </c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28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0.93333333333333335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0.95238095238095233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43311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43311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43311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1</v>
      </c>
      <c r="C522" s="109"/>
      <c r="D522" s="74" t="s">
        <v>419</v>
      </c>
      <c r="E522" s="73"/>
      <c r="F522" s="158" t="s">
        <v>355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49.5" x14ac:dyDescent="0.3">
      <c r="A528" s="41" t="s">
        <v>352</v>
      </c>
      <c r="B528" s="109">
        <v>0</v>
      </c>
      <c r="C528" s="234">
        <f>IF(B528=0, -5, "0")</f>
        <v>-5</v>
      </c>
      <c r="D528" s="137" t="s">
        <v>420</v>
      </c>
      <c r="E528" s="85" t="s">
        <v>436</v>
      </c>
      <c r="F528" s="158" t="s">
        <v>355</v>
      </c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v>0</v>
      </c>
      <c r="C532" s="116"/>
      <c r="D532" s="199">
        <v>0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6</v>
      </c>
    </row>
    <row r="534" spans="1:7" x14ac:dyDescent="0.3">
      <c r="A534" s="248" t="s">
        <v>35</v>
      </c>
      <c r="B534" s="249"/>
      <c r="C534" s="250"/>
      <c r="D534" s="251">
        <f>D533/(COUNT(B520:C532)*2)</f>
        <v>0.33333333333333331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43311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0.77777777777777779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215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0.86693548387096775</v>
      </c>
    </row>
  </sheetData>
  <sheetProtection algorithmName="SHA-512" hashValue="y9U0gq9MXxzaF6tFsPA3xQ0CY3RHTypGihCbkYVEILM1Q6/yzT+PC6Lb/i3gvhcrBQq1EDR9fEtwlCA5fyJW8g==" saltValue="I8NF53jfz6oq106Bvbj6Pw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4" orientation="portrait" r:id="rId1"/>
  <rowBreaks count="5" manualBreakCount="5">
    <brk id="103" max="6" man="1"/>
    <brk id="206" max="6" man="1"/>
    <brk id="318" max="6" man="1"/>
    <brk id="427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="80" zoomScaleNormal="90" zoomScaleSheetLayoutView="80" workbookViewId="0">
      <selection activeCell="F17" sqref="F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'A1 Exploitation'!A8:F8</f>
        <v>JAAFER RAOUED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5" t="s">
        <v>42</v>
      </c>
      <c r="B8" s="362" t="str">
        <f>'A1 Exploitation'!B9:F9</f>
        <v>M Souheil DRAOUI</v>
      </c>
      <c r="C8" s="362"/>
      <c r="D8" s="362"/>
      <c r="E8" s="362"/>
      <c r="F8" s="362"/>
      <c r="G8" s="104"/>
    </row>
    <row r="9" spans="1:7" s="11" customFormat="1" ht="24" x14ac:dyDescent="0.45">
      <c r="A9" s="246" t="s">
        <v>44</v>
      </c>
      <c r="B9" s="363" t="str">
        <f>'A1 Exploitation'!B10:F10</f>
        <v>Directeur magasin</v>
      </c>
      <c r="C9" s="363"/>
      <c r="D9" s="363"/>
      <c r="E9" s="363"/>
      <c r="F9" s="363"/>
      <c r="G9" s="104"/>
    </row>
    <row r="10" spans="1:7" s="11" customFormat="1" ht="24" x14ac:dyDescent="0.45">
      <c r="A10" s="245" t="s">
        <v>43</v>
      </c>
      <c r="B10" s="360">
        <f>'A1 Exploitation'!B11:F11</f>
        <v>43311</v>
      </c>
      <c r="C10" s="360"/>
      <c r="D10" s="360"/>
      <c r="E10" s="360"/>
      <c r="F10" s="360"/>
      <c r="G10" s="104"/>
    </row>
    <row r="11" spans="1:7" s="11" customFormat="1" ht="24" x14ac:dyDescent="0.45">
      <c r="A11" s="245" t="s">
        <v>294</v>
      </c>
      <c r="B11" s="359">
        <f>D199</f>
        <v>0.9509803921568627</v>
      </c>
      <c r="C11" s="359"/>
      <c r="D11" s="359"/>
      <c r="E11" s="359"/>
      <c r="F11" s="359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421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9</v>
      </c>
    </row>
    <row r="23" spans="1:7" x14ac:dyDescent="0.3">
      <c r="A23" s="347" t="s">
        <v>295</v>
      </c>
      <c r="B23" s="348"/>
      <c r="C23" s="34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14</v>
      </c>
    </row>
    <row r="34" spans="1:7" x14ac:dyDescent="0.3">
      <c r="A34" s="347" t="s">
        <v>295</v>
      </c>
      <c r="B34" s="348"/>
      <c r="C34" s="349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10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422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12</v>
      </c>
    </row>
    <row r="53" spans="1:7" x14ac:dyDescent="0.3">
      <c r="A53" s="347" t="s">
        <v>295</v>
      </c>
      <c r="B53" s="348"/>
      <c r="C53" s="34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14</v>
      </c>
    </row>
    <row r="64" spans="1:7" x14ac:dyDescent="0.3">
      <c r="A64" s="347" t="s">
        <v>295</v>
      </c>
      <c r="B64" s="348"/>
      <c r="C64" s="349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16</v>
      </c>
    </row>
    <row r="162" spans="1:7" x14ac:dyDescent="0.3">
      <c r="A162" s="347" t="s">
        <v>295</v>
      </c>
      <c r="B162" s="348"/>
      <c r="C162" s="349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4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8</v>
      </c>
    </row>
    <row r="178" spans="1:7" x14ac:dyDescent="0.3">
      <c r="A178" s="347" t="s">
        <v>295</v>
      </c>
      <c r="B178" s="348"/>
      <c r="C178" s="349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ht="33" x14ac:dyDescent="0.3">
      <c r="A181" s="31" t="s">
        <v>315</v>
      </c>
      <c r="B181" s="73">
        <v>1</v>
      </c>
      <c r="C181" s="73"/>
      <c r="D181" s="74" t="s">
        <v>437</v>
      </c>
      <c r="E181" s="74"/>
      <c r="F181" s="73" t="s">
        <v>356</v>
      </c>
    </row>
    <row r="182" spans="1:7" ht="33" x14ac:dyDescent="0.3">
      <c r="A182" s="39" t="s">
        <v>220</v>
      </c>
      <c r="B182" s="73">
        <v>1</v>
      </c>
      <c r="C182" s="73"/>
      <c r="D182" s="74" t="s">
        <v>423</v>
      </c>
      <c r="E182" s="52"/>
      <c r="F182" s="73" t="s">
        <v>356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8</v>
      </c>
    </row>
    <row r="187" spans="1:7" x14ac:dyDescent="0.3">
      <c r="A187" s="347" t="s">
        <v>295</v>
      </c>
      <c r="B187" s="348"/>
      <c r="C187" s="349"/>
      <c r="D187" s="288">
        <f>D186/(COUNT(B181:C185)*2)</f>
        <v>0.8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34.5" customHeight="1" x14ac:dyDescent="0.3">
      <c r="A192" s="17" t="s">
        <v>311</v>
      </c>
      <c r="B192" s="73">
        <v>0</v>
      </c>
      <c r="C192" s="73"/>
      <c r="D192" s="92" t="s">
        <v>424</v>
      </c>
      <c r="E192" s="73" t="s">
        <v>463</v>
      </c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2</v>
      </c>
    </row>
    <row r="195" spans="1:6" x14ac:dyDescent="0.3">
      <c r="A195" s="347" t="s">
        <v>295</v>
      </c>
      <c r="B195" s="348"/>
      <c r="C195" s="349"/>
      <c r="D195" s="288">
        <f>D194/(COUNT(B190:C193)*2)</f>
        <v>0.5</v>
      </c>
    </row>
    <row r="197" spans="1:6" ht="18" x14ac:dyDescent="0.35">
      <c r="A197" s="47" t="s">
        <v>433</v>
      </c>
      <c r="B197" s="46"/>
      <c r="C197" s="46"/>
      <c r="D197" s="238">
        <v>0.25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97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0.9509803921568627</v>
      </c>
    </row>
  </sheetData>
  <sheetProtection algorithmName="SHA-512" hashValue="YnEiT42KGxwzIJ3y8Oe7EK7IZbMyElVwW60DKGmAZD9+8+FsvKo5orUXesLaz4hVeZNBsnCZ+IEcOVlWKVmqvA==" saltValue="mURkhVvqx5ARwjVTCDdHr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JAAFER RAOUED</v>
      </c>
      <c r="B8" s="342"/>
      <c r="C8" s="342"/>
      <c r="D8" s="342"/>
      <c r="E8" s="342"/>
      <c r="F8" s="342"/>
      <c r="G8" s="104"/>
    </row>
    <row r="9" spans="1:7" ht="24" x14ac:dyDescent="0.45">
      <c r="A9" s="245" t="s">
        <v>42</v>
      </c>
      <c r="B9" s="343" t="s">
        <v>438</v>
      </c>
      <c r="C9" s="343"/>
      <c r="D9" s="343"/>
      <c r="E9" s="343"/>
      <c r="F9" s="343"/>
      <c r="G9" s="104"/>
    </row>
    <row r="10" spans="1:7" ht="24" x14ac:dyDescent="0.45">
      <c r="A10" s="246" t="s">
        <v>44</v>
      </c>
      <c r="B10" s="344" t="s">
        <v>439</v>
      </c>
      <c r="C10" s="344"/>
      <c r="D10" s="344"/>
      <c r="E10" s="344"/>
      <c r="F10" s="344"/>
      <c r="G10" s="104"/>
    </row>
    <row r="11" spans="1:7" ht="24" x14ac:dyDescent="0.45">
      <c r="A11" s="245" t="s">
        <v>43</v>
      </c>
      <c r="B11" s="339">
        <v>43399</v>
      </c>
      <c r="C11" s="339"/>
      <c r="D11" s="339"/>
      <c r="E11" s="339"/>
      <c r="F11" s="339"/>
      <c r="G11" s="104"/>
    </row>
    <row r="12" spans="1:7" ht="24" x14ac:dyDescent="0.45">
      <c r="A12" s="245" t="s">
        <v>239</v>
      </c>
      <c r="B12" s="337">
        <f>D549</f>
        <v>0.9065040650406504</v>
      </c>
      <c r="C12" s="337"/>
      <c r="D12" s="337"/>
      <c r="E12" s="337"/>
      <c r="F12" s="337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43399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43399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43399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43399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43399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43399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43399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 t="s">
        <v>32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1</v>
      </c>
      <c r="C330" s="109"/>
      <c r="D330" s="114" t="s">
        <v>440</v>
      </c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11</v>
      </c>
    </row>
    <row r="334" spans="1:7" x14ac:dyDescent="0.3">
      <c r="A334" s="248" t="s">
        <v>35</v>
      </c>
      <c r="B334" s="249"/>
      <c r="C334" s="250"/>
      <c r="D334" s="251">
        <f>D333/(COUNT(B325:C332)*2)</f>
        <v>0.91666666666666663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452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50.25" customHeight="1" x14ac:dyDescent="0.3">
      <c r="A350" s="41" t="s">
        <v>360</v>
      </c>
      <c r="B350" s="109">
        <v>0</v>
      </c>
      <c r="C350" s="181"/>
      <c r="D350" s="312" t="s">
        <v>441</v>
      </c>
      <c r="E350" s="312" t="s">
        <v>442</v>
      </c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443</v>
      </c>
      <c r="E351" s="85"/>
      <c r="F351" s="158"/>
      <c r="G351" s="106"/>
    </row>
    <row r="352" spans="1:7" s="91" customFormat="1" ht="33" x14ac:dyDescent="0.3">
      <c r="A352" s="173" t="s">
        <v>391</v>
      </c>
      <c r="B352" s="109">
        <v>1</v>
      </c>
      <c r="C352" s="110"/>
      <c r="D352" s="95" t="s">
        <v>444</v>
      </c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IF(D353=0,"0","NA")))</f>
        <v>1</v>
      </c>
      <c r="C353" s="109"/>
      <c r="D353" s="226">
        <f>IFERROR(E353/F353,"N.A")</f>
        <v>0.33333333333333331</v>
      </c>
      <c r="E353" s="227">
        <f>COUNTIF('A1 Exploitation'!F325:F352,"ok")</f>
        <v>2</v>
      </c>
      <c r="F353" s="228">
        <f>COUNTA('A1 Exploitation'!F325:F352)</f>
        <v>6</v>
      </c>
    </row>
    <row r="354" spans="1:7" x14ac:dyDescent="0.3">
      <c r="A354" s="248" t="s">
        <v>36</v>
      </c>
      <c r="B354" s="252"/>
      <c r="C354" s="252"/>
      <c r="D354" s="253">
        <f>SUM(B337:C348,B350:C353)</f>
        <v>26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0.8125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0.84090909090909094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43399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457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4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0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3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0.9375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0.96875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43399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31.5" customHeight="1" x14ac:dyDescent="0.3">
      <c r="A398" s="15" t="s">
        <v>102</v>
      </c>
      <c r="B398" s="109">
        <v>1</v>
      </c>
      <c r="C398" s="109"/>
      <c r="D398" s="74" t="s">
        <v>450</v>
      </c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426</v>
      </c>
      <c r="E404" s="74" t="s">
        <v>446</v>
      </c>
      <c r="F404" s="158"/>
      <c r="G404" s="106"/>
    </row>
    <row r="405" spans="1:7" ht="66" x14ac:dyDescent="0.3">
      <c r="A405" s="217" t="s">
        <v>405</v>
      </c>
      <c r="B405" s="109">
        <v>1</v>
      </c>
      <c r="C405" s="112" t="str">
        <f>IF(B405=0, -10, "0")</f>
        <v>0</v>
      </c>
      <c r="D405" s="95" t="s">
        <v>458</v>
      </c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12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41.25" customHeight="1" x14ac:dyDescent="0.3">
      <c r="A414" s="7" t="s">
        <v>104</v>
      </c>
      <c r="B414" s="109">
        <v>1</v>
      </c>
      <c r="C414" s="109"/>
      <c r="D414" s="188" t="s">
        <v>464</v>
      </c>
      <c r="E414" s="73"/>
      <c r="F414" s="158"/>
      <c r="G414" s="106"/>
    </row>
    <row r="415" spans="1:7" ht="72.7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121" t="s">
        <v>447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49.5" customHeight="1" x14ac:dyDescent="0.3">
      <c r="A425" s="164" t="s">
        <v>105</v>
      </c>
      <c r="B425" s="109">
        <v>1</v>
      </c>
      <c r="C425" s="122" t="str">
        <f>IF(B425=0, -5, "0")</f>
        <v>0</v>
      </c>
      <c r="D425" s="187" t="s">
        <v>459</v>
      </c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9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0.9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49.5" x14ac:dyDescent="0.3">
      <c r="A437" s="9" t="s">
        <v>390</v>
      </c>
      <c r="B437" s="109">
        <v>1</v>
      </c>
      <c r="C437" s="109"/>
      <c r="D437" s="177" t="s">
        <v>445</v>
      </c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IF(D439=0,"0","NA")))</f>
        <v>1</v>
      </c>
      <c r="C439" s="109"/>
      <c r="D439" s="226">
        <f>IFERROR(E439/F439,"N.A")</f>
        <v>0.5</v>
      </c>
      <c r="E439" s="227">
        <f>COUNTIF('A1 Exploitation'!F398:F438,"ok")</f>
        <v>1</v>
      </c>
      <c r="F439" s="228">
        <f>COUNTA('A1 Exploitation'!F398:F438)</f>
        <v>2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49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0.84482758620689657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43399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ht="33" x14ac:dyDescent="0.3">
      <c r="A463" s="53" t="s">
        <v>350</v>
      </c>
      <c r="B463" s="109">
        <v>1</v>
      </c>
      <c r="C463" s="109"/>
      <c r="D463" s="74" t="s">
        <v>448</v>
      </c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1</v>
      </c>
      <c r="C474" s="167"/>
      <c r="D474" s="95" t="s">
        <v>449</v>
      </c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2</v>
      </c>
    </row>
    <row r="477" spans="1:7" x14ac:dyDescent="0.3">
      <c r="A477" s="248" t="s">
        <v>36</v>
      </c>
      <c r="B477" s="248"/>
      <c r="C477" s="248"/>
      <c r="D477" s="258">
        <f>SUM(B461:C470,B472:C476)</f>
        <v>26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0.9285714285714286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38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43399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27.75" customHeight="1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IF(D498=0,"0","NA")))</f>
        <v>2</v>
      </c>
      <c r="C498" s="167"/>
      <c r="D498" s="226">
        <f>IFERROR(E498/F498,"N.A")</f>
        <v>1</v>
      </c>
      <c r="E498" s="227">
        <f>COUNTIF('A1 Exploitation'!F488:F497,"ok")</f>
        <v>2</v>
      </c>
      <c r="F498" s="228">
        <f>COUNTA('A1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43399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64"/>
      <c r="E508" s="323"/>
      <c r="F508" s="32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30" x14ac:dyDescent="0.3">
      <c r="A510" s="8" t="s">
        <v>218</v>
      </c>
      <c r="B510" s="109">
        <v>1</v>
      </c>
      <c r="C510" s="109"/>
      <c r="D510" s="8" t="s">
        <v>460</v>
      </c>
      <c r="E510" s="73"/>
      <c r="F510" s="158"/>
    </row>
    <row r="511" spans="1:7" ht="33" x14ac:dyDescent="0.3">
      <c r="A511" s="8" t="s">
        <v>16</v>
      </c>
      <c r="B511" s="109">
        <v>0</v>
      </c>
      <c r="C511" s="109"/>
      <c r="D511" s="114" t="s">
        <v>451</v>
      </c>
      <c r="E511" s="74" t="s">
        <v>465</v>
      </c>
      <c r="F511" s="158"/>
    </row>
    <row r="512" spans="1:7" ht="45" x14ac:dyDescent="0.3">
      <c r="A512" s="45" t="s">
        <v>249</v>
      </c>
      <c r="B512" s="225">
        <f>IF(D512=1, 2, IF(AND(D512&lt;1,D512&gt;0), 1, IF(D512=0,"0","NA")))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5</v>
      </c>
    </row>
    <row r="514" spans="1:7" x14ac:dyDescent="0.3">
      <c r="A514" s="248" t="s">
        <v>35</v>
      </c>
      <c r="B514" s="249"/>
      <c r="C514" s="250"/>
      <c r="D514" s="251">
        <f>D513/(COUNT(B509:C512)*2)</f>
        <v>0.625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43399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64"/>
      <c r="E519" s="323"/>
      <c r="F519" s="32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 t="s">
        <v>32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66" x14ac:dyDescent="0.3">
      <c r="A528" s="41" t="s">
        <v>352</v>
      </c>
      <c r="B528" s="110">
        <v>1</v>
      </c>
      <c r="C528" s="234" t="str">
        <f>IF(B528=0, -5, "0")</f>
        <v>0</v>
      </c>
      <c r="D528" s="137" t="s">
        <v>461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IF(D532=0,"0","NA")))</f>
        <v>2</v>
      </c>
      <c r="C532" s="116"/>
      <c r="D532" s="226">
        <f>IFERROR(E532/F532,"N.A")</f>
        <v>1</v>
      </c>
      <c r="E532" s="227">
        <f>COUNTIF('A1 Exploitation'!F520:F531,"ok")</f>
        <v>2</v>
      </c>
      <c r="F532" s="228">
        <f>COUNTA('A1 Exploitation'!F520:F531)</f>
        <v>2</v>
      </c>
    </row>
    <row r="533" spans="1:7" x14ac:dyDescent="0.3">
      <c r="A533" s="248" t="s">
        <v>36</v>
      </c>
      <c r="B533" s="248"/>
      <c r="C533" s="248"/>
      <c r="D533" s="248">
        <f>SUM(B520:C532)</f>
        <v>11</v>
      </c>
    </row>
    <row r="534" spans="1:7" x14ac:dyDescent="0.3">
      <c r="A534" s="248" t="s">
        <v>35</v>
      </c>
      <c r="B534" s="249"/>
      <c r="C534" s="250"/>
      <c r="D534" s="251">
        <f>D533/(COUNT(B520:C532)*2)</f>
        <v>0.91666666666666663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43399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64"/>
      <c r="E539" s="323"/>
      <c r="F539" s="32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IF(D543=0,"0","NA")))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0.69047619047619047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223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0.9065040650406504</v>
      </c>
    </row>
  </sheetData>
  <sheetProtection algorithmName="SHA-512" hashValue="1x9iCikXpYqmrN5OnzD8+1b/j+1D6y8H6S0EFfWFEatq3g41kx3KDBkZMZOhKPp/iWFbIplnDwZRq2Go2rwfXQ==" saltValue="85bBDN0flgajRwdNzNnpU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461:B470 B53:B60 B65:B83 B88:B93 B39:B40 B95:B99 B110:B116 B121:B138 B540:B542 B149:B153 B165:B171 B143:B147 B196:B200 B212:B221 B226:B243 B176:B194 B257:B261 B273:B284 B248:B255 B309:B313 B325:B332 B289:B307 B337:B348 B365:B372 B350:B352 B377:B382 B398:B405 B421:B425 B430:B434 B384:B385 B410:B416 B451:B456 B436:B438 B488:B492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/>
  </dataValidations>
  <pageMargins left="0.7" right="0.7" top="0.75" bottom="0.75" header="0.3" footer="0.3"/>
  <pageSetup paperSize="9" scale="38" orientation="portrait" r:id="rId1"/>
  <rowBreaks count="6" manualBreakCount="6">
    <brk id="85" max="6" man="1"/>
    <brk id="174" max="6" man="1"/>
    <brk id="267" max="6" man="1"/>
    <brk id="359" max="6" man="1"/>
    <brk id="445" max="6" man="1"/>
    <brk id="5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JAAFER RAOUED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 t="str">
        <f>'A2 Exploitation'!B9:F9</f>
        <v>M Dhia MECHLAOUI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 t="str">
        <f>'A2 Exploitation'!B10:F10</f>
        <v>Le directeur magasin M Tarek KTAT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43399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0.93877551020408168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467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9</v>
      </c>
    </row>
    <row r="23" spans="1:7" x14ac:dyDescent="0.3">
      <c r="A23" s="347" t="s">
        <v>295</v>
      </c>
      <c r="B23" s="348"/>
      <c r="C23" s="349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14</v>
      </c>
    </row>
    <row r="34" spans="1:7" x14ac:dyDescent="0.3">
      <c r="A34" s="347" t="s">
        <v>295</v>
      </c>
      <c r="B34" s="348"/>
      <c r="C34" s="349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10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 t="s">
        <v>32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8</v>
      </c>
    </row>
    <row r="53" spans="1:7" x14ac:dyDescent="0.3">
      <c r="A53" s="347" t="s">
        <v>295</v>
      </c>
      <c r="B53" s="348"/>
      <c r="C53" s="349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66" x14ac:dyDescent="0.3">
      <c r="A59" s="20" t="s">
        <v>92</v>
      </c>
      <c r="B59" s="73">
        <v>0</v>
      </c>
      <c r="C59" s="73"/>
      <c r="D59" s="74" t="s">
        <v>453</v>
      </c>
      <c r="E59" s="74" t="s">
        <v>466</v>
      </c>
      <c r="F59" s="73"/>
    </row>
    <row r="60" spans="1:7" ht="29.25" customHeight="1" x14ac:dyDescent="0.35">
      <c r="A60" s="30" t="s">
        <v>221</v>
      </c>
      <c r="B60" s="73">
        <v>2</v>
      </c>
      <c r="C60" s="99" t="str">
        <f>IF(B60=0, -5, "0")</f>
        <v>0</v>
      </c>
      <c r="D60" s="74" t="s">
        <v>456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12</v>
      </c>
    </row>
    <row r="64" spans="1:7" x14ac:dyDescent="0.3">
      <c r="A64" s="347" t="s">
        <v>295</v>
      </c>
      <c r="B64" s="348"/>
      <c r="C64" s="349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16</v>
      </c>
    </row>
    <row r="162" spans="1:7" x14ac:dyDescent="0.3">
      <c r="A162" s="347" t="s">
        <v>295</v>
      </c>
      <c r="B162" s="348"/>
      <c r="C162" s="349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6</v>
      </c>
    </row>
    <row r="170" spans="1:7" x14ac:dyDescent="0.3">
      <c r="A170" s="347" t="s">
        <v>295</v>
      </c>
      <c r="B170" s="348"/>
      <c r="C170" s="349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ht="33" x14ac:dyDescent="0.3">
      <c r="A173" s="17" t="s">
        <v>180</v>
      </c>
      <c r="B173" s="73">
        <v>0</v>
      </c>
      <c r="C173" s="73"/>
      <c r="D173" s="95" t="s">
        <v>454</v>
      </c>
      <c r="E173" s="73" t="s">
        <v>455</v>
      </c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6</v>
      </c>
    </row>
    <row r="178" spans="1:7" x14ac:dyDescent="0.3">
      <c r="A178" s="347" t="s">
        <v>295</v>
      </c>
      <c r="B178" s="348"/>
      <c r="C178" s="349"/>
      <c r="D178" s="288">
        <f>D177/(COUNT(B173:C176)*2)</f>
        <v>0.75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462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7</v>
      </c>
    </row>
    <row r="187" spans="1:7" x14ac:dyDescent="0.3">
      <c r="A187" s="347" t="s">
        <v>295</v>
      </c>
      <c r="B187" s="348"/>
      <c r="C187" s="349"/>
      <c r="D187" s="288">
        <f>D186/(COUNT(B181:C185)*2)</f>
        <v>0.875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4"/>
      <c r="E192" s="74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4</v>
      </c>
    </row>
    <row r="195" spans="1:6" x14ac:dyDescent="0.3">
      <c r="A195" s="347" t="s">
        <v>295</v>
      </c>
      <c r="B195" s="348"/>
      <c r="C195" s="349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0.2</v>
      </c>
      <c r="E197" s="231">
        <f>COUNTIF('A1 Technique'!F17:F193,"ok")</f>
        <v>1</v>
      </c>
      <c r="F197" s="232">
        <f>COUNTA('A1 Technique'!F17:F193)</f>
        <v>5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92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0.93877551020408168</v>
      </c>
    </row>
  </sheetData>
  <sheetProtection algorithmName="SHA-512" hashValue="iYetJo/zI10o0l/C68BofryyEpkFq8klwjYYDWVKbhGA0dAIcPW5Q1A43sHOcHrArPMJiBG3+gzdYllsZZl6Kw==" saltValue="Aco9utjrivajggPcw9dc7Q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0" orientation="portrait" r:id="rId1"/>
  <rowBreaks count="2" manualBreakCount="2">
    <brk id="77" max="5" man="1"/>
    <brk id="15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B419" sqref="B1:B1048576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JAAFER RAOUED</v>
      </c>
      <c r="B8" s="342"/>
      <c r="C8" s="342"/>
      <c r="D8" s="342"/>
      <c r="E8" s="342"/>
      <c r="F8" s="342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1">
        <v>0</v>
      </c>
      <c r="C12" s="371"/>
      <c r="D12" s="371"/>
      <c r="E12" s="371"/>
      <c r="F12" s="371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IF(D512=0,"0","NA")))</f>
        <v>NA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VMnesdEdWLGA7WrXLMRlChb2rRgjoxmEfwWxtQTTmLHKnyyjsDzPdbKknlTpMKHH9lRb7AXQjVrrX5I8ZVl2QA==" saltValue="Cn3lI/IPJ/paadQM3D9UH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69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str">
        <f>'A3 Exploitation'!A8:F8</f>
        <v>JAAFER RAOUED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33" sqref="D43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0"/>
      <c r="E1" s="340"/>
      <c r="F1" s="340"/>
      <c r="G1" s="340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1" t="s">
        <v>179</v>
      </c>
      <c r="B7" s="341"/>
      <c r="C7" s="341"/>
      <c r="D7" s="341"/>
      <c r="E7" s="341"/>
      <c r="F7" s="341"/>
      <c r="G7" s="104"/>
    </row>
    <row r="8" spans="1:7" ht="29.25" x14ac:dyDescent="0.45">
      <c r="A8" s="342" t="str">
        <f>'Page de garde'!D18</f>
        <v>JAAFER RAOUED</v>
      </c>
      <c r="B8" s="342"/>
      <c r="C8" s="342"/>
      <c r="D8" s="342"/>
      <c r="E8" s="342"/>
      <c r="F8" s="342"/>
      <c r="G8" s="104"/>
    </row>
    <row r="9" spans="1:7" ht="24" x14ac:dyDescent="0.45">
      <c r="A9" s="306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307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306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306" t="s">
        <v>239</v>
      </c>
      <c r="B12" s="378">
        <v>0</v>
      </c>
      <c r="C12" s="378"/>
      <c r="D12" s="378"/>
      <c r="E12" s="378"/>
      <c r="F12" s="378"/>
      <c r="G12" s="104"/>
    </row>
    <row r="13" spans="1:7" ht="22.5" x14ac:dyDescent="0.45">
      <c r="D13" s="338"/>
      <c r="E13" s="338"/>
      <c r="F13" s="338"/>
      <c r="G13" s="33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357</v>
      </c>
    </row>
    <row r="18" spans="1:8" ht="16.5" customHeight="1" x14ac:dyDescent="0.3">
      <c r="A18" s="321"/>
      <c r="B18" s="247" t="s">
        <v>34</v>
      </c>
      <c r="C18" s="247" t="s">
        <v>33</v>
      </c>
      <c r="D18" s="322"/>
      <c r="E18" s="323"/>
      <c r="F18" s="32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1" t="s">
        <v>378</v>
      </c>
      <c r="B38" s="332"/>
      <c r="C38" s="332"/>
      <c r="D38" s="332"/>
      <c r="E38" s="332"/>
      <c r="F38" s="333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IF(D41=0,"0","NA")))</f>
        <v>NA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359</v>
      </c>
      <c r="G50" s="106"/>
    </row>
    <row r="51" spans="1:7" ht="16.5" customHeight="1" x14ac:dyDescent="0.3">
      <c r="A51" s="321"/>
      <c r="B51" s="247" t="s">
        <v>34</v>
      </c>
      <c r="C51" s="247" t="s">
        <v>33</v>
      </c>
      <c r="D51" s="322"/>
      <c r="E51" s="323"/>
      <c r="F51" s="32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1" t="s">
        <v>378</v>
      </c>
      <c r="B94" s="332"/>
      <c r="C94" s="332"/>
      <c r="D94" s="332"/>
      <c r="E94" s="332"/>
      <c r="F94" s="333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IF(D99=0,"0","NA")))</f>
        <v>NA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359</v>
      </c>
    </row>
    <row r="108" spans="1:7" ht="16.5" customHeight="1" x14ac:dyDescent="0.3">
      <c r="A108" s="321"/>
      <c r="B108" s="247" t="s">
        <v>34</v>
      </c>
      <c r="C108" s="247" t="s">
        <v>33</v>
      </c>
      <c r="D108" s="322"/>
      <c r="E108" s="323"/>
      <c r="F108" s="32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4" t="s">
        <v>378</v>
      </c>
      <c r="B148" s="335"/>
      <c r="C148" s="335"/>
      <c r="D148" s="336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1,IF(D153=0,"0","NA")))</f>
        <v>NA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359</v>
      </c>
      <c r="G162" s="106"/>
    </row>
    <row r="163" spans="1:7" ht="16.5" customHeight="1" x14ac:dyDescent="0.3">
      <c r="A163" s="321"/>
      <c r="B163" s="247" t="s">
        <v>34</v>
      </c>
      <c r="C163" s="247" t="s">
        <v>33</v>
      </c>
      <c r="D163" s="322"/>
      <c r="E163" s="323"/>
      <c r="F163" s="32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7" t="s">
        <v>378</v>
      </c>
      <c r="B195" s="327"/>
      <c r="C195" s="327"/>
      <c r="D195" s="327"/>
      <c r="E195" s="327"/>
      <c r="F195" s="327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IF(D200=0,"0","NA")))</f>
        <v>NA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359</v>
      </c>
      <c r="G209" s="106"/>
    </row>
    <row r="210" spans="1:7" ht="16.5" customHeight="1" x14ac:dyDescent="0.3">
      <c r="A210" s="321"/>
      <c r="B210" s="247" t="s">
        <v>34</v>
      </c>
      <c r="C210" s="247" t="s">
        <v>33</v>
      </c>
      <c r="D210" s="322"/>
      <c r="E210" s="323"/>
      <c r="F210" s="32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7" t="s">
        <v>378</v>
      </c>
      <c r="B256" s="327"/>
      <c r="C256" s="327"/>
      <c r="D256" s="327"/>
      <c r="E256" s="327"/>
      <c r="F256" s="327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IF(D261=0,"0","NA")))</f>
        <v>NA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359</v>
      </c>
      <c r="G270" s="168"/>
    </row>
    <row r="271" spans="1:7" s="13" customFormat="1" ht="16.5" customHeight="1" x14ac:dyDescent="0.3">
      <c r="A271" s="321"/>
      <c r="B271" s="247" t="s">
        <v>34</v>
      </c>
      <c r="C271" s="247" t="s">
        <v>33</v>
      </c>
      <c r="D271" s="322"/>
      <c r="E271" s="323"/>
      <c r="F271" s="32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8" t="s">
        <v>395</v>
      </c>
      <c r="B308" s="329"/>
      <c r="C308" s="329"/>
      <c r="D308" s="329"/>
      <c r="E308" s="329"/>
      <c r="F308" s="330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IF(D313=0,"0","NA")))</f>
        <v>NA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359</v>
      </c>
      <c r="G322" s="106"/>
    </row>
    <row r="323" spans="1:7" ht="16.5" customHeight="1" x14ac:dyDescent="0.3">
      <c r="A323" s="321"/>
      <c r="B323" s="247" t="s">
        <v>34</v>
      </c>
      <c r="C323" s="247" t="s">
        <v>33</v>
      </c>
      <c r="D323" s="322"/>
      <c r="E323" s="323"/>
      <c r="F323" s="32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8" t="s">
        <v>378</v>
      </c>
      <c r="B349" s="329"/>
      <c r="C349" s="329"/>
      <c r="D349" s="329"/>
      <c r="E349" s="329"/>
      <c r="F349" s="329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IF(D353=0,"0","NA")))</f>
        <v>NA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359</v>
      </c>
      <c r="G362" s="106"/>
    </row>
    <row r="363" spans="1:7" ht="16.5" customHeight="1" x14ac:dyDescent="0.3">
      <c r="A363" s="321"/>
      <c r="B363" s="247" t="s">
        <v>34</v>
      </c>
      <c r="C363" s="247" t="s">
        <v>33</v>
      </c>
      <c r="D363" s="322"/>
      <c r="E363" s="323"/>
      <c r="F363" s="32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7" t="s">
        <v>378</v>
      </c>
      <c r="B383" s="327"/>
      <c r="C383" s="327"/>
      <c r="D383" s="327"/>
      <c r="E383" s="327"/>
      <c r="F383" s="327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1,IF(D386=0,"0","NA")))</f>
        <v>NA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359</v>
      </c>
      <c r="G395" s="106"/>
    </row>
    <row r="396" spans="1:7" ht="16.5" customHeight="1" x14ac:dyDescent="0.3">
      <c r="A396" s="321"/>
      <c r="B396" s="247" t="s">
        <v>34</v>
      </c>
      <c r="C396" s="247" t="s">
        <v>33</v>
      </c>
      <c r="D396" s="322"/>
      <c r="E396" s="323"/>
      <c r="F396" s="32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7" t="s">
        <v>378</v>
      </c>
      <c r="B435" s="327"/>
      <c r="C435" s="327"/>
      <c r="D435" s="327"/>
      <c r="E435" s="327"/>
      <c r="F435" s="327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IF(D439=0,"0","NA")))</f>
        <v>NA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359</v>
      </c>
      <c r="G448" s="106"/>
    </row>
    <row r="449" spans="1:6" ht="16.5" customHeight="1" x14ac:dyDescent="0.3">
      <c r="A449" s="321"/>
      <c r="B449" s="247" t="s">
        <v>34</v>
      </c>
      <c r="C449" s="247" t="s">
        <v>33</v>
      </c>
      <c r="D449" s="322"/>
      <c r="E449" s="323"/>
      <c r="F449" s="32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4" t="s">
        <v>378</v>
      </c>
      <c r="B471" s="325"/>
      <c r="C471" s="325"/>
      <c r="D471" s="325"/>
      <c r="E471" s="325"/>
      <c r="F471" s="32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IF(D476=0,"0","NA")))</f>
        <v>NA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6" t="s">
        <v>366</v>
      </c>
      <c r="B483" s="326"/>
      <c r="C483" s="326"/>
      <c r="D483" s="32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359</v>
      </c>
      <c r="G485" s="106"/>
    </row>
    <row r="486" spans="1:7" ht="16.5" customHeight="1" x14ac:dyDescent="0.3">
      <c r="A486" s="321"/>
      <c r="B486" s="247" t="s">
        <v>34</v>
      </c>
      <c r="C486" s="247" t="s">
        <v>33</v>
      </c>
      <c r="D486" s="322"/>
      <c r="E486" s="323"/>
      <c r="F486" s="32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IF(D498=0,"0","NA")))</f>
        <v>NA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359</v>
      </c>
      <c r="G507" s="106"/>
    </row>
    <row r="508" spans="1:7" ht="16.5" customHeight="1" x14ac:dyDescent="0.3">
      <c r="A508" s="321"/>
      <c r="B508" s="247" t="s">
        <v>34</v>
      </c>
      <c r="C508" s="247" t="s">
        <v>33</v>
      </c>
      <c r="D508" s="322"/>
      <c r="E508" s="323"/>
      <c r="F508" s="32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IF(D512=0,"0","NA")))</f>
        <v>NA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359</v>
      </c>
      <c r="G518" s="106"/>
    </row>
    <row r="519" spans="1:7" ht="16.5" customHeight="1" x14ac:dyDescent="0.3">
      <c r="A519" s="321"/>
      <c r="B519" s="247" t="s">
        <v>34</v>
      </c>
      <c r="C519" s="247" t="s">
        <v>33</v>
      </c>
      <c r="D519" s="322"/>
      <c r="E519" s="323"/>
      <c r="F519" s="32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IF(D532=0,"0","NA")))</f>
        <v>NA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359</v>
      </c>
      <c r="G538" s="106"/>
    </row>
    <row r="539" spans="1:7" ht="16.5" customHeight="1" x14ac:dyDescent="0.3">
      <c r="A539" s="321"/>
      <c r="B539" s="247" t="s">
        <v>34</v>
      </c>
      <c r="C539" s="247" t="s">
        <v>33</v>
      </c>
      <c r="D539" s="322"/>
      <c r="E539" s="323"/>
      <c r="F539" s="32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IF(D543=0,"0","NA")))</f>
        <v>NA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qA0CptQpQYJ5oahrBg7fGrlnPOSLaBej26km5C9JxQpmNtRuWgtI2YdNEM8TbhTDmR4CZUNMmpa/GEh0xqw/BA==" saltValue="u+DOFd7cV4gXvlntIeao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84" sqref="D184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0"/>
      <c r="E1" s="340"/>
      <c r="F1" s="340"/>
      <c r="G1" s="340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1" t="s">
        <v>50</v>
      </c>
      <c r="B6" s="361"/>
      <c r="C6" s="361"/>
      <c r="D6" s="361"/>
      <c r="E6" s="361"/>
      <c r="F6" s="361"/>
      <c r="G6" s="104"/>
    </row>
    <row r="7" spans="1:7" s="11" customFormat="1" ht="21.75" customHeight="1" x14ac:dyDescent="0.45">
      <c r="A7" s="342" t="e">
        <f>#REF!</f>
        <v>#REF!</v>
      </c>
      <c r="B7" s="342"/>
      <c r="C7" s="342"/>
      <c r="D7" s="342"/>
      <c r="E7" s="342"/>
      <c r="F7" s="342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65">
        <f>D199</f>
        <v>0</v>
      </c>
      <c r="C11" s="365"/>
      <c r="D11" s="365"/>
      <c r="E11" s="365"/>
      <c r="F11" s="365"/>
      <c r="G11" s="104"/>
    </row>
    <row r="12" spans="1:7" s="11" customFormat="1" ht="22.5" x14ac:dyDescent="0.45">
      <c r="A12" s="10"/>
      <c r="D12" s="338"/>
      <c r="E12" s="338"/>
      <c r="F12" s="338"/>
      <c r="G12" s="338"/>
    </row>
    <row r="13" spans="1:7" s="11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91"/>
    </row>
    <row r="14" spans="1:7" s="11" customFormat="1" ht="12.75" customHeight="1" x14ac:dyDescent="0.3">
      <c r="A14" s="321"/>
      <c r="B14" s="247" t="s">
        <v>34</v>
      </c>
      <c r="C14" s="247" t="s">
        <v>33</v>
      </c>
      <c r="D14" s="322"/>
      <c r="E14" s="322"/>
      <c r="F14" s="32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2"/>
      <c r="C22" s="353"/>
      <c r="D22" s="290">
        <f>SUM(B17:C21)</f>
        <v>0</v>
      </c>
    </row>
    <row r="23" spans="1:7" x14ac:dyDescent="0.3">
      <c r="A23" s="347" t="s">
        <v>295</v>
      </c>
      <c r="B23" s="348"/>
      <c r="C23" s="349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5" t="s">
        <v>4</v>
      </c>
      <c r="B25" s="346"/>
      <c r="C25" s="346"/>
      <c r="D25" s="346"/>
      <c r="E25" s="346"/>
      <c r="F25" s="346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7" t="s">
        <v>36</v>
      </c>
      <c r="B33" s="348"/>
      <c r="C33" s="349"/>
      <c r="D33" s="289">
        <f>SUM(B26:C32)</f>
        <v>0</v>
      </c>
    </row>
    <row r="34" spans="1:7" x14ac:dyDescent="0.3">
      <c r="A34" s="347" t="s">
        <v>295</v>
      </c>
      <c r="B34" s="348"/>
      <c r="C34" s="349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5" t="s">
        <v>219</v>
      </c>
      <c r="B36" s="346"/>
      <c r="C36" s="346"/>
      <c r="D36" s="346"/>
      <c r="E36" s="346"/>
      <c r="F36" s="346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7" t="s">
        <v>36</v>
      </c>
      <c r="B42" s="348"/>
      <c r="C42" s="349"/>
      <c r="D42" s="289">
        <f>SUM(B37:C41)</f>
        <v>0</v>
      </c>
      <c r="E42" s="12"/>
      <c r="F42" s="12"/>
      <c r="G42" s="105"/>
    </row>
    <row r="43" spans="1:7" s="19" customFormat="1" x14ac:dyDescent="0.3">
      <c r="A43" s="347" t="s">
        <v>295</v>
      </c>
      <c r="B43" s="348"/>
      <c r="C43" s="349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7" t="s">
        <v>21</v>
      </c>
      <c r="B45" s="358"/>
      <c r="C45" s="358"/>
      <c r="D45" s="358"/>
      <c r="E45" s="358"/>
      <c r="F45" s="358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7" t="s">
        <v>36</v>
      </c>
      <c r="B52" s="348"/>
      <c r="C52" s="349"/>
      <c r="D52" s="289">
        <f>SUM(B46:C51)</f>
        <v>0</v>
      </c>
    </row>
    <row r="53" spans="1:7" x14ac:dyDescent="0.3">
      <c r="A53" s="347" t="s">
        <v>295</v>
      </c>
      <c r="B53" s="348"/>
      <c r="C53" s="349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5" t="s">
        <v>8</v>
      </c>
      <c r="B55" s="346"/>
      <c r="C55" s="346"/>
      <c r="D55" s="346"/>
      <c r="E55" s="346"/>
      <c r="F55" s="346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7" t="s">
        <v>36</v>
      </c>
      <c r="B63" s="348"/>
      <c r="C63" s="349"/>
      <c r="D63" s="289">
        <f>SUM(B56:C62)</f>
        <v>0</v>
      </c>
    </row>
    <row r="64" spans="1:7" x14ac:dyDescent="0.3">
      <c r="A64" s="347" t="s">
        <v>295</v>
      </c>
      <c r="B64" s="348"/>
      <c r="C64" s="349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5" t="s">
        <v>130</v>
      </c>
      <c r="B66" s="346"/>
      <c r="C66" s="346"/>
      <c r="D66" s="346"/>
      <c r="E66" s="346"/>
      <c r="F66" s="346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7" t="s">
        <v>36</v>
      </c>
      <c r="B84" s="348"/>
      <c r="C84" s="349"/>
      <c r="D84" s="289">
        <f>SUM(B67:C83)</f>
        <v>0</v>
      </c>
    </row>
    <row r="85" spans="1:7" x14ac:dyDescent="0.3">
      <c r="A85" s="347" t="s">
        <v>295</v>
      </c>
      <c r="B85" s="348"/>
      <c r="C85" s="349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5" t="s">
        <v>211</v>
      </c>
      <c r="B87" s="346"/>
      <c r="C87" s="346"/>
      <c r="D87" s="346"/>
      <c r="E87" s="346"/>
      <c r="F87" s="346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7" t="s">
        <v>36</v>
      </c>
      <c r="B102" s="348"/>
      <c r="C102" s="349"/>
      <c r="D102" s="289">
        <f>SUM(B88:C101)</f>
        <v>0</v>
      </c>
    </row>
    <row r="103" spans="1:7" x14ac:dyDescent="0.3">
      <c r="A103" s="347" t="s">
        <v>295</v>
      </c>
      <c r="B103" s="348"/>
      <c r="C103" s="349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5" t="s">
        <v>212</v>
      </c>
      <c r="B106" s="346"/>
      <c r="C106" s="346"/>
      <c r="D106" s="346"/>
      <c r="E106" s="346"/>
      <c r="F106" s="346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7" t="s">
        <v>36</v>
      </c>
      <c r="B118" s="348"/>
      <c r="C118" s="349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7" t="s">
        <v>295</v>
      </c>
      <c r="B119" s="348"/>
      <c r="C119" s="349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5" t="s">
        <v>185</v>
      </c>
      <c r="B121" s="346"/>
      <c r="C121" s="346"/>
      <c r="D121" s="346"/>
      <c r="E121" s="346"/>
      <c r="F121" s="346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7" t="s">
        <v>36</v>
      </c>
      <c r="B133" s="348"/>
      <c r="C133" s="349"/>
      <c r="D133" s="289">
        <f>SUM(B122:C132)</f>
        <v>0</v>
      </c>
    </row>
    <row r="134" spans="1:7" x14ac:dyDescent="0.3">
      <c r="A134" s="347" t="s">
        <v>295</v>
      </c>
      <c r="B134" s="348"/>
      <c r="C134" s="349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5" t="s">
        <v>71</v>
      </c>
      <c r="B136" s="346"/>
      <c r="C136" s="346"/>
      <c r="D136" s="346"/>
      <c r="E136" s="346"/>
      <c r="F136" s="346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7" t="s">
        <v>36</v>
      </c>
      <c r="B149" s="348"/>
      <c r="C149" s="349"/>
      <c r="D149" s="289">
        <f>SUM(B137:C148)</f>
        <v>0</v>
      </c>
    </row>
    <row r="150" spans="1:7" x14ac:dyDescent="0.3">
      <c r="A150" s="347" t="s">
        <v>295</v>
      </c>
      <c r="B150" s="348"/>
      <c r="C150" s="349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5" t="s">
        <v>217</v>
      </c>
      <c r="B152" s="346"/>
      <c r="C152" s="346"/>
      <c r="D152" s="346"/>
      <c r="E152" s="346"/>
      <c r="F152" s="346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7" t="s">
        <v>36</v>
      </c>
      <c r="B161" s="352"/>
      <c r="C161" s="353"/>
      <c r="D161" s="290">
        <f>SUM(B153:C160)</f>
        <v>0</v>
      </c>
    </row>
    <row r="162" spans="1:7" x14ac:dyDescent="0.3">
      <c r="A162" s="347" t="s">
        <v>295</v>
      </c>
      <c r="B162" s="348"/>
      <c r="C162" s="349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5" t="s">
        <v>77</v>
      </c>
      <c r="B164" s="346"/>
      <c r="C164" s="346"/>
      <c r="D164" s="346"/>
      <c r="E164" s="346"/>
      <c r="F164" s="346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7" t="s">
        <v>36</v>
      </c>
      <c r="B169" s="348"/>
      <c r="C169" s="349"/>
      <c r="D169" s="289">
        <f>SUM(B165:C168)</f>
        <v>0</v>
      </c>
    </row>
    <row r="170" spans="1:7" x14ac:dyDescent="0.3">
      <c r="A170" s="347" t="s">
        <v>295</v>
      </c>
      <c r="B170" s="348"/>
      <c r="C170" s="349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0" t="s">
        <v>17</v>
      </c>
      <c r="B172" s="351"/>
      <c r="C172" s="351"/>
      <c r="D172" s="351"/>
      <c r="E172" s="351"/>
      <c r="F172" s="351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7" t="s">
        <v>36</v>
      </c>
      <c r="B177" s="348"/>
      <c r="C177" s="349"/>
      <c r="D177" s="289">
        <f>SUM(B173:C176)</f>
        <v>0</v>
      </c>
    </row>
    <row r="178" spans="1:7" x14ac:dyDescent="0.3">
      <c r="A178" s="347" t="s">
        <v>295</v>
      </c>
      <c r="B178" s="348"/>
      <c r="C178" s="349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5" t="s">
        <v>78</v>
      </c>
      <c r="B180" s="346"/>
      <c r="C180" s="346"/>
      <c r="D180" s="346"/>
      <c r="E180" s="346"/>
      <c r="F180" s="346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7" t="s">
        <v>36</v>
      </c>
      <c r="B186" s="348"/>
      <c r="C186" s="349"/>
      <c r="D186" s="289">
        <f>SUM(B181:C185)</f>
        <v>0</v>
      </c>
    </row>
    <row r="187" spans="1:7" x14ac:dyDescent="0.3">
      <c r="A187" s="347" t="s">
        <v>295</v>
      </c>
      <c r="B187" s="348"/>
      <c r="C187" s="349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5" t="s">
        <v>216</v>
      </c>
      <c r="B189" s="346"/>
      <c r="C189" s="346"/>
      <c r="D189" s="346"/>
      <c r="E189" s="346"/>
      <c r="F189" s="346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7" t="s">
        <v>36</v>
      </c>
      <c r="B194" s="348"/>
      <c r="C194" s="349"/>
      <c r="D194" s="259">
        <f>SUM(B190:C193)</f>
        <v>0</v>
      </c>
    </row>
    <row r="195" spans="1:6" x14ac:dyDescent="0.3">
      <c r="A195" s="347" t="s">
        <v>295</v>
      </c>
      <c r="B195" s="348"/>
      <c r="C195" s="349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2018-10-27T06:55:21Z</cp:lastPrinted>
  <dcterms:created xsi:type="dcterms:W3CDTF">2015-10-03T07:44:26Z</dcterms:created>
  <dcterms:modified xsi:type="dcterms:W3CDTF">2018-10-29T20:04:32Z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