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Intilaka\11- Novembre 2017\"/>
    </mc:Choice>
  </mc:AlternateContent>
  <bookViews>
    <workbookView xWindow="0" yWindow="0" windowWidth="20490" windowHeight="762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186" i="32" l="1"/>
  <c r="D187" i="32" s="1"/>
  <c r="D206" i="32"/>
  <c r="D20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5" i="34" s="1"/>
  <c r="D246" i="34" s="1"/>
  <c r="B77" i="29" s="1"/>
  <c r="D37" i="32"/>
  <c r="D38" i="32" s="1"/>
  <c r="D146" i="32"/>
  <c r="D242" i="32"/>
  <c r="D276" i="32"/>
  <c r="D279" i="32" s="1"/>
  <c r="D280" i="32" s="1"/>
  <c r="B83" i="29" s="1"/>
  <c r="D294" i="32"/>
  <c r="D295" i="32" s="1"/>
  <c r="D337" i="32"/>
  <c r="D338" i="32" s="1"/>
  <c r="D357" i="32"/>
  <c r="D387" i="32"/>
  <c r="D390" i="32" s="1"/>
  <c r="D391" i="32" s="1"/>
  <c r="B104" i="29" s="1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388" i="34" s="1"/>
  <c r="D449" i="34"/>
  <c r="D450" i="34" s="1"/>
  <c r="B133" i="29" s="1"/>
  <c r="D179" i="35"/>
  <c r="D38" i="34"/>
  <c r="D277" i="34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277" i="32"/>
  <c r="D388" i="32"/>
  <c r="D459" i="32"/>
  <c r="B139" i="29" s="1"/>
  <c r="D164" i="32"/>
  <c r="D243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49" i="34" l="1"/>
  <c r="D150" i="34" s="1"/>
  <c r="B63" i="29" s="1"/>
  <c r="D189" i="32"/>
  <c r="D190" i="32" s="1"/>
  <c r="B69" i="29" s="1"/>
  <c r="D360" i="32"/>
  <c r="D361" i="32" s="1"/>
  <c r="B97" i="29" s="1"/>
  <c r="D245" i="32"/>
  <c r="D246" i="32" s="1"/>
  <c r="B76" i="29" s="1"/>
  <c r="D145" i="31"/>
  <c r="D146" i="31" s="1"/>
  <c r="D117" i="31"/>
  <c r="D118" i="31" s="1"/>
  <c r="D101" i="31"/>
  <c r="D102" i="31" s="1"/>
  <c r="D83" i="31"/>
  <c r="D84" i="31" s="1"/>
  <c r="D62" i="31"/>
  <c r="D63" i="31" s="1"/>
  <c r="D357" i="30"/>
  <c r="D294" i="30"/>
  <c r="D295" i="30" s="1"/>
  <c r="D276" i="30"/>
  <c r="D279" i="30" s="1"/>
  <c r="D280" i="30" s="1"/>
  <c r="B82" i="29" s="1"/>
  <c r="D81" i="30"/>
  <c r="D82" i="30" s="1"/>
  <c r="D110" i="30"/>
  <c r="D111" i="30" s="1"/>
  <c r="D146" i="30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40" i="30" s="1"/>
  <c r="D41" i="30" s="1"/>
  <c r="B47" i="29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5" i="30"/>
  <c r="D246" i="30" s="1"/>
  <c r="B75" i="29" s="1"/>
  <c r="D243" i="30"/>
  <c r="D358" i="30"/>
  <c r="D147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462" i="32"/>
  <c r="D463" i="32" s="1"/>
  <c r="B26" i="29" s="1"/>
  <c r="D388" i="30"/>
  <c r="D307" i="30"/>
  <c r="D308" i="30" s="1"/>
  <c r="B89" i="29" s="1"/>
  <c r="D277" i="30"/>
  <c r="D189" i="30"/>
  <c r="D190" i="30" s="1"/>
  <c r="B68" i="29" s="1"/>
  <c r="D38" i="30"/>
  <c r="D132" i="17"/>
  <c r="D133" i="17" s="1"/>
  <c r="D96" i="30"/>
  <c r="D97" i="30" s="1"/>
  <c r="B54" i="29" s="1"/>
  <c r="D360" i="30"/>
  <c r="D361" i="30" s="1"/>
  <c r="B96" i="29" s="1"/>
  <c r="B27" i="29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B12" i="32" l="1"/>
  <c r="D462" i="30"/>
  <c r="D463" i="30" s="1"/>
  <c r="B12" i="30" s="1"/>
  <c r="D279" i="16"/>
  <c r="D280" i="16" s="1"/>
  <c r="D360" i="16"/>
  <c r="D361" i="16" s="1"/>
  <c r="D40" i="16"/>
  <c r="D41" i="16" s="1"/>
  <c r="B46" i="29" s="1"/>
  <c r="B11" i="31"/>
  <c r="B145" i="29"/>
  <c r="B33" i="29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<sst xmlns="http://schemas.openxmlformats.org/spreadsheetml/2006/main" count="3106" uniqueCount="413">
  <si>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</si>
  <si>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</si>
  <si>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</si>
  <si>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</si>
  <si>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</si>
  <si>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</si>
  <si>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</si>
  <si>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</si>
  <si>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</si>
  <si>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</si>
  <si>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</si>
  <si>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</si>
  <si>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</si>
  <si>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</si>
  <si>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</si>
  <si>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</si>
  <si>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</si>
  <si>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</si>
  <si>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</si>
  <si>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</si>
  <si>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</si>
  <si>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</si>
  <si>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</si>
  <si>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</si>
  <si>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</si>
  <si>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</si>
  <si>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</si>
  <si>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</si>
  <si>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</si>
  <si>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</si>
  <si>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</si>
  <si>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</si>
  <si>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</si>
  <si>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</si>
  <si>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</si>
  <si>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</si>
  <si>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</si>
  <si>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</si>
  <si>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</si>
  <si>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</si>
  <si>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</si>
  <si>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</si>
  <si>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</si>
  <si>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</si>
  <si>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</si>
  <si>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</si>
  <si>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</si>
  <si>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</si>
  <si>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</si>
  <si>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</si>
  <si>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</si>
  <si>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</si>
  <si>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</si>
  <si>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</si>
  <si>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</si>
  <si>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</si>
  <si>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</si>
  <si>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</si>
  <si>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</si>
  <si>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</si>
  <si>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</si>
  <si>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</si>
  <si>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</si>
  <si>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</si>
  <si>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</si>
  <si>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</si>
  <si>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</si>
  <si>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</si>
  <si>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</si>
  <si>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</si>
  <si>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</si>
  <si>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</si>
  <si>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</si>
  <si>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</si>
  <si>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</si>
  <si>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</si>
  <si>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</si>
  <si>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</si>
  <si>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</si>
  <si>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</si>
  <si>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</si>
  <si>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</si>
  <si>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</si>
  <si>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</si>
  <si>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</si>
  <si>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</si>
  <si>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</si>
  <si>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</si>
  <si>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</si>
  <si>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</si>
  <si>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</si>
  <si>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</si>
  <si>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</si>
  <si>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</si>
  <si>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</si>
  <si>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</si>
  <si>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</si>
  <si>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</si>
  <si>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</si>
  <si>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</si>
  <si>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</si>
  <si>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</si>
  <si>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</si>
  <si>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</si>
  <si>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</si>
  <si>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</si>
  <si>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</si>
  <si>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</si>
  <si>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</si>
  <si>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</si>
  <si>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</si>
  <si>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</si>
  <si>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</si>
  <si>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</si>
  <si>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</si>
  <si>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</si>
  <si>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</si>
  <si>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</si>
  <si>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</si>
  <si>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</si>
  <si>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</si>
  <si>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</si>
  <si>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</si>
  <si>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</si>
  <si>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</si>
  <si>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</si>
  <si>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</si>
  <si>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</si>
  <si>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</si>
  <si>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</si>
  <si>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</si>
  <si>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</si>
  <si>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</si>
  <si>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</si>
  <si>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</si>
  <si>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</si>
  <si>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</si>
  <si>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</si>
  <si>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</si>
  <si>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</si>
  <si>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</si>
  <si>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</si>
  <si>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</si>
  <si>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</si>
  <si>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</si>
  <si>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</si>
  <si>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</si>
  <si>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</si>
  <si>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</si>
  <si>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</si>
  <si>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</si>
  <si>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</si>
  <si>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</si>
  <si>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</si>
  <si>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</si>
  <si>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</si>
  <si>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</si>
  <si>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</si>
  <si>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</si>
  <si>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</si>
  <si>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</si>
  <si>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</si>
  <si>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</si>
  <si>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</si>
  <si>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</si>
  <si>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</si>
  <si>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</si>
  <si>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</si>
  <si>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</si>
  <si>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</si>
  <si>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</si>
  <si>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</si>
  <si>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</si>
  <si>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</si>
  <si>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</si>
  <si>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</si>
  <si>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</si>
  <si>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</si>
  <si>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</si>
  <si>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</si>
  <si>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</si>
  <si>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</si>
  <si>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</si>
  <si>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</si>
  <si>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</si>
  <si>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</si>
  <si>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</si>
  <si>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</si>
  <si>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</si>
  <si>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</si>
  <si>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</si>
  <si>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</si>
  <si>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</si>
  <si>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</si>
  <si>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</si>
  <si>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</si>
  <si>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</si>
  <si>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</si>
  <si>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</si>
  <si>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</si>
  <si>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</si>
  <si>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</si>
  <si>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</si>
  <si>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</si>
  <si>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</si>
  <si>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</si>
  <si>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</si>
  <si>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</si>
  <si>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</si>
  <si>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</si>
  <si>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</si>
  <si>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</si>
  <si>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</si>
  <si>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</si>
  <si>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</si>
  <si>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</si>
  <si>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</si>
  <si>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</si>
  <si>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</si>
  <si>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</si>
  <si>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</si>
  <si>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</si>
  <si>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</si>
  <si>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</si>
  <si>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</si>
  <si>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</si>
  <si>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</si>
  <si>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</si>
  <si>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</si>
  <si>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</si>
  <si>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</si>
  <si>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</si>
  <si>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</si>
  <si>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</si>
  <si>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</si>
  <si>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</si>
  <si>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</si>
  <si>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</si>
  <si>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</si>
  <si>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</si>
  <si>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</si>
  <si>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</si>
  <si>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</si>
  <si>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</si>
  <si>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</si>
  <si>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</si>
  <si>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</si>
  <si>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</si>
  <si>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</si>
  <si>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</si>
  <si>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</si>
  <si>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</si>
  <si>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</si>
  <si>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</si>
  <si>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</si>
  <si>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</si>
  <si>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</si>
  <si>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</si>
  <si>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</si>
  <si>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</si>
  <si>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</si>
  <si>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</si>
  <si>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</si>
  <si>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</si>
  <si>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</si>
  <si>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</si>
  <si>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</si>
  <si>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</si>
  <si>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</si>
  <si>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</si>
  <si>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</si>
  <si>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</si>
  <si>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</si>
  <si>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</si>
  <si>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</si>
  <si>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</si>
  <si>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</si>
  <si>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</si>
  <si>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</si>
  <si>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</si>
  <si>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</si>
  <si>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</si>
  <si>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</si>
  <si>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</si>
  <si>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</si>
  <si>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</si>
  <si>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</si>
  <si>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</si>
  <si>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</si>
  <si>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</si>
  <si>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</si>
  <si>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</si>
  <si>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</si>
  <si>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</si>
  <si>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</si>
  <si>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</si>
  <si>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</si>
  <si>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</si>
  <si>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</si>
  <si>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</si>
  <si>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</si>
  <si>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</si>
  <si>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</si>
  <si>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</si>
  <si>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</si>
  <si>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</si>
  <si>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</si>
  <si>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</si>
  <si>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</si>
  <si>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</si>
  <si>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</si>
  <si>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</si>
  <si>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</si>
  <si>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</si>
  <si>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</si>
  <si>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</si>
  <si>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</si>
  <si>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</si>
  <si>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</si>
  <si>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</si>
  <si>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</si>
  <si>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</si>
  <si>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</si>
  <si>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</si>
  <si>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</si>
  <si>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</si>
  <si>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</si>
  <si>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</si>
  <si>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</si>
  <si>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</si>
  <si>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</si>
  <si>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</si>
  <si>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</si>
  <si>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</si>
  <si>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</si>
  <si>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</si>
  <si>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</si>
  <si>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</si>
  <si>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</si>
  <si>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</si>
  <si>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</si>
  <si>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</si>
  <si>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</si>
  <si>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</si>
  <si>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</si>
  <si>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</si>
  <si>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</si>
  <si>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</si>
  <si>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</si>
  <si>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</si>
  <si>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</si>
  <si>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</si>
  <si>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</si>
  <si>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</si>
  <si>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</si>
  <si>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</si>
  <si>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</si>
  <si>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</si>
  <si>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</si>
  <si>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</si>
  <si>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</si>
  <si>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</si>
  <si>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</si>
  <si>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</si>
  <si>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</si>
  <si>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</si>
  <si>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</si>
  <si>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</si>
  <si>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</si>
  <si>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</si>
  <si>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</si>
  <si>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</si>
  <si>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</si>
  <si>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</si>
  <si>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</si>
  <si>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</si>
  <si>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</si>
  <si>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</si>
  <si>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</si>
  <si>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</si>
  <si>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</si>
  <si>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Les laves mains sont à ouverture manuelle. Pour une hygiène accrue et réduire le risque de contamination croisée fixer un lave mains à ouverture non manuelle</t>
  </si>
  <si>
    <t>Prévoir des laves-mais à ouverture non manuelle</t>
  </si>
  <si>
    <t>INTILAKA</t>
  </si>
  <si>
    <t>Directeur du magasin Taoufik AOUICHRI</t>
  </si>
  <si>
    <t>La porte d'entrée n'est pas étanche</t>
  </si>
  <si>
    <t xml:space="preserve">L’aspect du revêtement du sol du magasin devient grumeleux, le nettoyage est difficile à ce niveau  </t>
  </si>
  <si>
    <t>Humidité 48%</t>
  </si>
  <si>
    <t>Température de l'armoire de stockage PLS 
affichée : +3,2°C
mesurée : +4,5°C</t>
  </si>
  <si>
    <t>Absence d'un plan anti-nuisibles</t>
  </si>
  <si>
    <t>Etablir un plan d'appâtage</t>
  </si>
  <si>
    <t>Le meuble des produits surgelés n'était pas propre</t>
  </si>
  <si>
    <t>Les étagères n'étaient pas propres</t>
  </si>
  <si>
    <t>Renforcer le nettoyage à ce niveau</t>
  </si>
  <si>
    <t>1/ Présence de boites de conserves cabossées
2/ Poussières sur les produits exposés</t>
  </si>
  <si>
    <t>Renforcer le trie et le dépoussièrage des produits exposés</t>
  </si>
  <si>
    <t>Présence de traces de rouilles sur les casiers</t>
  </si>
  <si>
    <t>1/ La notion P/SOK n'est pas respectée pendant la semaine du 03/07/2017
2/ L'enregistrement de l'autocontrôle n'a pas été réalisé pour la semaine du 24/07/2017</t>
  </si>
  <si>
    <t>Renforcer le contrôle des produits exposés</t>
  </si>
  <si>
    <t>Présence de produits exposés (Salami) dont l'étiquetage est illisible</t>
  </si>
  <si>
    <t>Température à cœur des produits n'a pas été enregistrée pour le mois de juin 2017</t>
  </si>
  <si>
    <t>M Dhia MECHLAOUI</t>
  </si>
  <si>
    <t>Les étiquettes de deux barquettes de dattes étaient décollées</t>
  </si>
  <si>
    <t>Présence de trois boîtes de confiture "pomme" cabossés</t>
  </si>
  <si>
    <t>Présence d'un produit (poulet el mazraa) dont l'étiquette était illisible</t>
  </si>
  <si>
    <t xml:space="preserve">Renforcer le tri des produits exposés </t>
  </si>
  <si>
    <t xml:space="preserve">Le sol était crevassé </t>
  </si>
  <si>
    <t>Humidité: 50,5%</t>
  </si>
  <si>
    <t>les casiers des vestiaires des hommes étaient rouillés</t>
  </si>
  <si>
    <t>le revêtement des sanitaires des hommes était rouillé</t>
  </si>
  <si>
    <t>Renforcer le tri des produits</t>
  </si>
  <si>
    <t>Stockage des produits (beurre jadida) dans leur carton d'emballage d'origine.</t>
  </si>
  <si>
    <t xml:space="preserve">La porte du quai de la réception manquait d'étanchéité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</si>
</sst>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8111488"/>
        <c:axId val="258112048"/>
      </c:barChart>
      <c:catAx>
        <c:axId val="25811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8112048"/>
        <c:crosses val="autoZero"/>
        <c:auto val="1"/>
        <c:lblAlgn val="ctr"/>
        <c:lblOffset val="100"/>
        <c:noMultiLvlLbl val="0"/>
      </c:catAx>
      <c:valAx>
        <c:axId val="25811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811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898384"/>
        <c:axId val="263898944"/>
      </c:barChart>
      <c:catAx>
        <c:axId val="26389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898944"/>
        <c:crosses val="autoZero"/>
        <c:auto val="1"/>
        <c:lblAlgn val="ctr"/>
        <c:lblOffset val="100"/>
        <c:noMultiLvlLbl val="0"/>
      </c:catAx>
      <c:valAx>
        <c:axId val="26389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89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4821232"/>
        <c:axId val="264821792"/>
      </c:barChart>
      <c:catAx>
        <c:axId val="26482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821792"/>
        <c:crosses val="autoZero"/>
        <c:auto val="1"/>
        <c:lblAlgn val="ctr"/>
        <c:lblOffset val="100"/>
        <c:noMultiLvlLbl val="0"/>
      </c:catAx>
      <c:valAx>
        <c:axId val="26482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48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905456"/>
        <c:axId val="263068080"/>
      </c:barChart>
      <c:catAx>
        <c:axId val="26390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068080"/>
        <c:crosses val="autoZero"/>
        <c:auto val="1"/>
        <c:lblAlgn val="ctr"/>
        <c:lblOffset val="100"/>
        <c:noMultiLvlLbl val="0"/>
      </c:catAx>
      <c:valAx>
        <c:axId val="26306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90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070880"/>
        <c:axId val="263071440"/>
      </c:barChart>
      <c:catAx>
        <c:axId val="26307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071440"/>
        <c:crosses val="autoZero"/>
        <c:auto val="1"/>
        <c:lblAlgn val="ctr"/>
        <c:lblOffset val="100"/>
        <c:noMultiLvlLbl val="0"/>
      </c:catAx>
      <c:valAx>
        <c:axId val="26307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07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540272"/>
        <c:axId val="268540832"/>
      </c:barChart>
      <c:catAx>
        <c:axId val="26854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540832"/>
        <c:crosses val="autoZero"/>
        <c:auto val="1"/>
        <c:lblAlgn val="ctr"/>
        <c:lblOffset val="100"/>
        <c:noMultiLvlLbl val="0"/>
      </c:catAx>
      <c:valAx>
        <c:axId val="26854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54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</c:v>
                </c:pt>
                <c:pt idx="1">
                  <c:v>0.94594594594594594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543808"/>
        <c:axId val="268544368"/>
      </c:barChart>
      <c:catAx>
        <c:axId val="26854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544368"/>
        <c:crosses val="autoZero"/>
        <c:auto val="1"/>
        <c:lblAlgn val="ctr"/>
        <c:lblOffset val="100"/>
        <c:noMultiLvlLbl val="0"/>
      </c:catAx>
      <c:valAx>
        <c:axId val="26854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54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0.89156626506024095</c:v>
                </c:pt>
                <c:pt idx="1">
                  <c:v>0.93010752688172038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0685072"/>
        <c:axId val="420685632"/>
      </c:barChart>
      <c:catAx>
        <c:axId val="42068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0685632"/>
        <c:crosses val="autoZero"/>
        <c:auto val="1"/>
        <c:lblAlgn val="ctr"/>
        <c:lblOffset val="100"/>
        <c:noMultiLvlLbl val="0"/>
      </c:catAx>
      <c:valAx>
        <c:axId val="42068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068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0.87078313253012052</c:v>
                </c:pt>
                <c:pt idx="1">
                  <c:v>0.93802673641383316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71700096"/>
        <c:axId val="271700656"/>
        <c:extLst xmlns:c16r2="http://schemas.microsoft.com/office/drawing/2015/06/chart"/>
      </c:barChart>
      <c:catAx>
        <c:axId val="27170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1700656"/>
        <c:crosses val="autoZero"/>
        <c:auto val="1"/>
        <c:lblAlgn val="ctr"/>
        <c:lblOffset val="100"/>
        <c:noMultiLvlLbl val="0"/>
      </c:catAx>
      <c:valAx>
        <c:axId val="2717006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170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0.46875</c:v>
                </c:pt>
                <c:pt idx="1">
                  <c:v>0.68499999999999994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1637744"/>
        <c:axId val="261638304"/>
        <c:extLst xmlns:c16r2="http://schemas.microsoft.com/office/drawing/2015/06/chart"/>
      </c:barChart>
      <c:catAx>
        <c:axId val="26163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638304"/>
        <c:crosses val="autoZero"/>
        <c:auto val="1"/>
        <c:lblAlgn val="ctr"/>
        <c:lblOffset val="100"/>
        <c:noMultiLvlLbl val="0"/>
      </c:catAx>
      <c:valAx>
        <c:axId val="26163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163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2454928"/>
        <c:axId val="422455488"/>
      </c:barChart>
      <c:catAx>
        <c:axId val="42245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2455488"/>
        <c:crosses val="autoZero"/>
        <c:auto val="1"/>
        <c:lblAlgn val="ctr"/>
        <c:lblOffset val="100"/>
        <c:noMultiLvlLbl val="0"/>
      </c:catAx>
      <c:valAx>
        <c:axId val="42245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245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935088"/>
        <c:axId val="267935648"/>
      </c:barChart>
      <c:catAx>
        <c:axId val="26793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935648"/>
        <c:crosses val="autoZero"/>
        <c:auto val="1"/>
        <c:lblAlgn val="ctr"/>
        <c:lblOffset val="100"/>
        <c:noMultiLvlLbl val="0"/>
      </c:catAx>
      <c:valAx>
        <c:axId val="26793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93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938448"/>
        <c:axId val="427379952"/>
      </c:barChart>
      <c:catAx>
        <c:axId val="26793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379952"/>
        <c:crosses val="autoZero"/>
        <c:auto val="1"/>
        <c:lblAlgn val="ctr"/>
        <c:lblOffset val="100"/>
        <c:noMultiLvlLbl val="0"/>
      </c:catAx>
      <c:valAx>
        <c:axId val="42737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9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382752"/>
        <c:axId val="427383312"/>
      </c:barChart>
      <c:catAx>
        <c:axId val="42738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383312"/>
        <c:crosses val="autoZero"/>
        <c:auto val="1"/>
        <c:lblAlgn val="ctr"/>
        <c:lblOffset val="100"/>
        <c:noMultiLvlLbl val="0"/>
      </c:catAx>
      <c:valAx>
        <c:axId val="42738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38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38576"/>
        <c:axId val="203539136"/>
      </c:barChart>
      <c:catAx>
        <c:axId val="20353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39136"/>
        <c:crosses val="autoZero"/>
        <c:auto val="1"/>
        <c:lblAlgn val="ctr"/>
        <c:lblOffset val="100"/>
        <c:noMultiLvlLbl val="0"/>
      </c:catAx>
      <c:valAx>
        <c:axId val="20353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3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0.8571428571428571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8116144"/>
        <c:axId val="258116704"/>
      </c:barChart>
      <c:catAx>
        <c:axId val="25811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8116704"/>
        <c:crosses val="autoZero"/>
        <c:auto val="1"/>
        <c:lblAlgn val="ctr"/>
        <c:lblOffset val="100"/>
        <c:noMultiLvlLbl val="0"/>
      </c:catAx>
      <c:valAx>
        <c:axId val="25811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811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0.8125</c:v>
                </c:pt>
                <c:pt idx="1">
                  <c:v>0.84375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065280"/>
        <c:axId val="260010928"/>
      </c:barChart>
      <c:catAx>
        <c:axId val="20406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010928"/>
        <c:crosses val="autoZero"/>
        <c:auto val="1"/>
        <c:lblAlgn val="ctr"/>
        <c:lblOffset val="100"/>
        <c:noMultiLvlLbl val="0"/>
      </c:catAx>
      <c:valAx>
        <c:axId val="26001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06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0013728"/>
        <c:axId val="260014288"/>
      </c:barChart>
      <c:catAx>
        <c:axId val="2600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014288"/>
        <c:crosses val="autoZero"/>
        <c:auto val="1"/>
        <c:lblAlgn val="ctr"/>
        <c:lblOffset val="100"/>
        <c:noMultiLvlLbl val="0"/>
      </c:catAx>
      <c:valAx>
        <c:axId val="26001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001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Normal="100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7" t="s">
        <v>378</v>
      </c>
      <c r="B18" s="257"/>
      <c r="C18" s="257"/>
      <c r="D18" s="258" t="s">
        <v>383</v>
      </c>
      <c r="E18" s="258"/>
      <c r="F18" s="258"/>
      <c r="G18" s="258"/>
      <c r="H18" s="258"/>
      <c r="I18" s="258"/>
      <c r="J18" s="258"/>
      <c r="K18" s="258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9" t="s">
        <v>350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60" t="s">
        <v>352</v>
      </c>
      <c r="C23" s="260"/>
      <c r="D23" s="149"/>
      <c r="E23" s="149"/>
      <c r="F23" s="149"/>
      <c r="G23" s="149"/>
      <c r="H23" s="149"/>
      <c r="I23" s="149"/>
      <c r="J23" s="148" t="str">
        <f>D18</f>
        <v>INTILAKA</v>
      </c>
    </row>
    <row r="24" spans="1:11" ht="33" customHeight="1" x14ac:dyDescent="0.25">
      <c r="A24" s="190" t="s">
        <v>353</v>
      </c>
      <c r="B24" s="261">
        <f>AVERAGE('A1 Exploitation'!D463,'A1 Technique'!D183)</f>
        <v>0.87078313253012052</v>
      </c>
      <c r="C24" s="261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61">
        <f>AVERAGE('A2 Exploitation'!D463,'A2 Technique'!D183)</f>
        <v>0.93802673641383316</v>
      </c>
      <c r="C25" s="261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61">
        <f>AVERAGE('A3 Exploitation'!D463,'A3 Technique'!D183)</f>
        <v>0</v>
      </c>
      <c r="C26" s="261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61">
        <f>AVERAGE('A4 Exploitation'!D463,'A4 Technique'!D183)</f>
        <v>0</v>
      </c>
      <c r="C27" s="261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60" t="s">
        <v>357</v>
      </c>
      <c r="C31" s="260"/>
      <c r="D31" s="149"/>
      <c r="E31" s="149"/>
      <c r="F31" s="149"/>
      <c r="G31" s="149"/>
      <c r="H31" s="149"/>
      <c r="I31" s="149"/>
      <c r="J31" s="148" t="str">
        <f>D18</f>
        <v>INTILAKA</v>
      </c>
    </row>
    <row r="32" spans="1:11" ht="33" customHeight="1" x14ac:dyDescent="0.25">
      <c r="A32" s="190" t="s">
        <v>353</v>
      </c>
      <c r="B32" s="261">
        <f>'A1 Exploitation'!D463</f>
        <v>0.89156626506024095</v>
      </c>
      <c r="C32" s="261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61">
        <f>'A2 Exploitation'!D463</f>
        <v>0.93010752688172038</v>
      </c>
      <c r="C33" s="261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61">
        <f>'A3 Exploitation'!D463</f>
        <v>0</v>
      </c>
      <c r="C34" s="261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61">
        <f>'A4 Exploitation'!D463</f>
        <v>0</v>
      </c>
      <c r="C35" s="261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62" t="s">
        <v>358</v>
      </c>
      <c r="C38" s="262"/>
      <c r="D38" s="149"/>
      <c r="E38" s="149"/>
      <c r="F38" s="149"/>
      <c r="G38" s="149"/>
      <c r="H38" s="149"/>
      <c r="I38" s="149"/>
      <c r="J38" s="148" t="str">
        <f>D18</f>
        <v>INTILAKA</v>
      </c>
    </row>
    <row r="39" spans="1:10" ht="33" customHeight="1" x14ac:dyDescent="0.25">
      <c r="A39" s="190" t="s">
        <v>353</v>
      </c>
      <c r="B39" s="261">
        <f>AVERAGE('A1 Exploitation'!D461, 'A1 Technique'!D181)</f>
        <v>0.46875</v>
      </c>
      <c r="C39" s="261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61">
        <f>AVERAGE('A2 Exploitation'!D461, 'A2 Technique'!D181)</f>
        <v>0.68499999999999994</v>
      </c>
      <c r="C40" s="261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61">
        <f>AVERAGE('A3 Exploitation'!D461, 'A3 Technique'!D181)</f>
        <v>0</v>
      </c>
      <c r="C41" s="261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61">
        <f>AVERAGE('A4 Exploitation'!D461, 'A4 Technique'!D181)</f>
        <v>0</v>
      </c>
      <c r="C42" s="261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60" t="s">
        <v>359</v>
      </c>
      <c r="C45" s="260"/>
      <c r="D45" s="149"/>
      <c r="E45" s="149"/>
      <c r="F45" s="149"/>
      <c r="G45" s="149"/>
      <c r="H45" s="149"/>
      <c r="I45" s="149"/>
      <c r="J45" s="148" t="str">
        <f>D18</f>
        <v>INTILAKA</v>
      </c>
    </row>
    <row r="46" spans="1:10" ht="33" customHeight="1" x14ac:dyDescent="0.25">
      <c r="A46" s="190" t="s">
        <v>353</v>
      </c>
      <c r="B46" s="263">
        <f>'A1 Exploitation'!D41</f>
        <v>1</v>
      </c>
      <c r="C46" s="263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3">
        <f>'A2 Exploitation'!D41</f>
        <v>1</v>
      </c>
      <c r="C47" s="263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3">
        <f>'A3 Exploitation'!D41</f>
        <v>0</v>
      </c>
      <c r="C48" s="263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3">
        <f>'A4 Exploitation'!D41</f>
        <v>0</v>
      </c>
      <c r="C49" s="263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60" t="s">
        <v>360</v>
      </c>
      <c r="C52" s="260"/>
      <c r="D52" s="149"/>
      <c r="E52" s="149"/>
      <c r="F52" s="149"/>
      <c r="G52" s="149"/>
      <c r="H52" s="149"/>
      <c r="I52" s="149"/>
      <c r="J52" s="148" t="str">
        <f>D18</f>
        <v>INTILAKA</v>
      </c>
    </row>
    <row r="53" spans="1:10" ht="33" customHeight="1" x14ac:dyDescent="0.25">
      <c r="A53" s="190" t="s">
        <v>353</v>
      </c>
      <c r="B53" s="261" t="e">
        <f>'A1 Exploitation'!D97</f>
        <v>#DIV/0!</v>
      </c>
      <c r="C53" s="261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61" t="e">
        <f>'A2 Exploitation'!D97</f>
        <v>#DIV/0!</v>
      </c>
      <c r="C54" s="261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61">
        <f>'A3 Exploitation'!D97</f>
        <v>0</v>
      </c>
      <c r="C55" s="261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61">
        <f>'A4 Exploitation'!D97</f>
        <v>0</v>
      </c>
      <c r="C56" s="261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60" t="s">
        <v>361</v>
      </c>
      <c r="C59" s="260"/>
      <c r="D59" s="149"/>
      <c r="E59" s="149"/>
      <c r="F59" s="149"/>
      <c r="G59" s="149"/>
      <c r="H59" s="149"/>
      <c r="I59" s="149"/>
      <c r="J59" s="148" t="str">
        <f>D18</f>
        <v>INTILAKA</v>
      </c>
    </row>
    <row r="60" spans="1:10" ht="33" customHeight="1" x14ac:dyDescent="0.25">
      <c r="A60" s="190" t="s">
        <v>353</v>
      </c>
      <c r="B60" s="261" t="e">
        <f>'A1 Exploitation'!D150</f>
        <v>#DIV/0!</v>
      </c>
      <c r="C60" s="261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61" t="e">
        <f>'A2 Exploitation'!D150</f>
        <v>#DIV/0!</v>
      </c>
      <c r="C61" s="261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61">
        <f>'A3 Exploitation'!D150</f>
        <v>0</v>
      </c>
      <c r="C62" s="261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61">
        <f>'A4 Exploitation'!D150</f>
        <v>0</v>
      </c>
      <c r="C63" s="261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60" t="s">
        <v>362</v>
      </c>
      <c r="C66" s="260"/>
      <c r="D66" s="149"/>
      <c r="E66" s="149"/>
      <c r="F66" s="149"/>
      <c r="G66" s="149"/>
      <c r="H66" s="149"/>
      <c r="I66" s="149"/>
      <c r="J66" s="148" t="str">
        <f>D18</f>
        <v>INTILAKA</v>
      </c>
    </row>
    <row r="67" spans="1:10" ht="33" customHeight="1" x14ac:dyDescent="0.25">
      <c r="A67" s="190" t="s">
        <v>353</v>
      </c>
      <c r="B67" s="261" t="e">
        <f>'A1 Exploitation'!D190</f>
        <v>#DIV/0!</v>
      </c>
      <c r="C67" s="261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61" t="e">
        <f>'A2 Exploitation'!D190</f>
        <v>#DIV/0!</v>
      </c>
      <c r="C68" s="261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61">
        <f>'A3 Exploitation'!D190</f>
        <v>0</v>
      </c>
      <c r="C69" s="261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61">
        <f>'A4 Exploitation'!D190</f>
        <v>0</v>
      </c>
      <c r="C70" s="261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60" t="s">
        <v>363</v>
      </c>
      <c r="C73" s="260"/>
      <c r="D73" s="149"/>
      <c r="E73" s="149"/>
      <c r="F73" s="149"/>
      <c r="G73" s="149"/>
      <c r="H73" s="149"/>
      <c r="I73" s="149"/>
      <c r="J73" s="148" t="str">
        <f>D18</f>
        <v>INTILAKA</v>
      </c>
    </row>
    <row r="74" spans="1:10" ht="33" customHeight="1" x14ac:dyDescent="0.25">
      <c r="A74" s="190" t="s">
        <v>353</v>
      </c>
      <c r="B74" s="261" t="e">
        <f>'A1 Exploitation'!D246</f>
        <v>#DIV/0!</v>
      </c>
      <c r="C74" s="261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61" t="e">
        <f>'A2 Exploitation'!D246</f>
        <v>#DIV/0!</v>
      </c>
      <c r="C75" s="261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61">
        <f>'A3 Exploitation'!D246</f>
        <v>0</v>
      </c>
      <c r="C76" s="261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61">
        <f>'A4 Exploitation'!D246</f>
        <v>0</v>
      </c>
      <c r="C77" s="261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60" t="s">
        <v>364</v>
      </c>
      <c r="C80" s="260"/>
      <c r="D80" s="149"/>
      <c r="E80" s="149"/>
      <c r="F80" s="149"/>
      <c r="G80" s="149"/>
      <c r="H80" s="149"/>
      <c r="I80" s="149"/>
      <c r="J80" s="148" t="str">
        <f>D18</f>
        <v>INTILAKA</v>
      </c>
    </row>
    <row r="81" spans="1:10" ht="33" customHeight="1" x14ac:dyDescent="0.25">
      <c r="A81" s="190" t="s">
        <v>353</v>
      </c>
      <c r="B81" s="261" t="e">
        <f>'A1 Exploitation'!D280</f>
        <v>#DIV/0!</v>
      </c>
      <c r="C81" s="261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61">
        <f>'A2 Exploitation'!D280</f>
        <v>0.95</v>
      </c>
      <c r="C82" s="261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61">
        <f>'A3 Exploitation'!D280</f>
        <v>0</v>
      </c>
      <c r="C83" s="261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61">
        <f>'A4 Exploitation'!D280</f>
        <v>0</v>
      </c>
      <c r="C84" s="261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60" t="s">
        <v>365</v>
      </c>
      <c r="C87" s="260"/>
      <c r="D87" s="149"/>
      <c r="E87" s="149"/>
      <c r="F87" s="149"/>
      <c r="G87" s="149"/>
      <c r="H87" s="149"/>
      <c r="I87" s="149"/>
      <c r="J87" s="148" t="str">
        <f>D18</f>
        <v>INTILAKA</v>
      </c>
    </row>
    <row r="88" spans="1:10" ht="33" customHeight="1" x14ac:dyDescent="0.25">
      <c r="A88" s="190" t="s">
        <v>353</v>
      </c>
      <c r="B88" s="261">
        <f>'A1 Exploitation'!D308</f>
        <v>0.8571428571428571</v>
      </c>
      <c r="C88" s="261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61">
        <f>'A2 Exploitation'!D308</f>
        <v>0.92307692307692313</v>
      </c>
      <c r="C89" s="261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61">
        <f>'A3 Exploitation'!D308</f>
        <v>0</v>
      </c>
      <c r="C90" s="261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61">
        <f>'A4 Exploitation'!D308</f>
        <v>0</v>
      </c>
      <c r="C91" s="261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60" t="s">
        <v>366</v>
      </c>
      <c r="C94" s="260"/>
      <c r="D94" s="149"/>
      <c r="E94" s="149"/>
      <c r="F94" s="149"/>
      <c r="G94" s="149"/>
      <c r="H94" s="149"/>
      <c r="I94" s="149"/>
      <c r="J94" s="148" t="str">
        <f>D18</f>
        <v>INTILAKA</v>
      </c>
    </row>
    <row r="95" spans="1:10" ht="33" customHeight="1" x14ac:dyDescent="0.25">
      <c r="A95" s="190" t="s">
        <v>353</v>
      </c>
      <c r="B95" s="261">
        <f>'A1 Exploitation'!D361</f>
        <v>0.8125</v>
      </c>
      <c r="C95" s="261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61">
        <f>'A2 Exploitation'!D361</f>
        <v>0.84375</v>
      </c>
      <c r="C96" s="261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61">
        <f>'A3 Exploitation'!D361</f>
        <v>0</v>
      </c>
      <c r="C97" s="261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61">
        <f>'A4 Exploitation'!D361</f>
        <v>0</v>
      </c>
      <c r="C98" s="261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60" t="s">
        <v>367</v>
      </c>
      <c r="C101" s="260"/>
      <c r="D101" s="149"/>
      <c r="E101" s="149"/>
      <c r="F101" s="149"/>
      <c r="G101" s="149"/>
      <c r="H101" s="149"/>
      <c r="I101" s="149"/>
      <c r="J101" s="148" t="str">
        <f>D18</f>
        <v>INTILAKA</v>
      </c>
    </row>
    <row r="102" spans="1:10" ht="33" customHeight="1" x14ac:dyDescent="0.25">
      <c r="A102" s="190" t="s">
        <v>353</v>
      </c>
      <c r="B102" s="261" t="e">
        <f>'A1 Exploitation'!D391</f>
        <v>#DIV/0!</v>
      </c>
      <c r="C102" s="261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61" t="e">
        <f>'A2 Exploitation'!D391</f>
        <v>#DIV/0!</v>
      </c>
      <c r="C103" s="261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61">
        <f>'A3 Exploitation'!D391</f>
        <v>0</v>
      </c>
      <c r="C104" s="261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61">
        <f>'A4 Exploitation'!D391</f>
        <v>0</v>
      </c>
      <c r="C105" s="261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60" t="s">
        <v>368</v>
      </c>
      <c r="C108" s="260"/>
      <c r="D108" s="149"/>
      <c r="E108" s="149"/>
      <c r="F108" s="149"/>
      <c r="G108" s="149"/>
      <c r="H108" s="149"/>
      <c r="I108" s="149"/>
      <c r="J108" s="148" t="str">
        <f>D18</f>
        <v>INTILAKA</v>
      </c>
    </row>
    <row r="109" spans="1:10" ht="33" customHeight="1" x14ac:dyDescent="0.25">
      <c r="A109" s="190" t="s">
        <v>353</v>
      </c>
      <c r="B109" s="261">
        <f>'A1 Exploitation'!D410</f>
        <v>1</v>
      </c>
      <c r="C109" s="261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61">
        <f>'A2 Exploitation'!D410</f>
        <v>1</v>
      </c>
      <c r="C110" s="261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61">
        <f>'A3 Exploitation'!D410</f>
        <v>0</v>
      </c>
      <c r="C111" s="261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61">
        <f>'A4 Exploitation'!D410</f>
        <v>0</v>
      </c>
      <c r="C112" s="261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60" t="s">
        <v>369</v>
      </c>
      <c r="C115" s="260"/>
      <c r="D115" s="149"/>
      <c r="E115" s="149"/>
      <c r="F115" s="149"/>
      <c r="G115" s="149"/>
      <c r="H115" s="149"/>
      <c r="I115" s="149"/>
      <c r="J115" s="148" t="str">
        <f>D18</f>
        <v>INTILAKA</v>
      </c>
    </row>
    <row r="116" spans="1:10" ht="33" customHeight="1" x14ac:dyDescent="0.25">
      <c r="A116" s="190" t="s">
        <v>353</v>
      </c>
      <c r="B116" s="261">
        <f>'A1 Exploitation'!D420</f>
        <v>0.75</v>
      </c>
      <c r="C116" s="261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61">
        <f>'A2 Exploitation'!D420</f>
        <v>1</v>
      </c>
      <c r="C117" s="261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61">
        <f>'A3 Exploitation'!D420</f>
        <v>0</v>
      </c>
      <c r="C118" s="261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61">
        <f>'A4 Exploitation'!D420</f>
        <v>0</v>
      </c>
      <c r="C119" s="261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60" t="s">
        <v>370</v>
      </c>
      <c r="C122" s="260"/>
      <c r="D122" s="149"/>
      <c r="E122" s="149"/>
      <c r="F122" s="149"/>
      <c r="G122" s="149"/>
      <c r="H122" s="149"/>
      <c r="I122" s="149"/>
      <c r="J122" s="148" t="str">
        <f>D18</f>
        <v>INTILAKA</v>
      </c>
    </row>
    <row r="123" spans="1:10" ht="33" customHeight="1" x14ac:dyDescent="0.25">
      <c r="A123" s="190" t="s">
        <v>353</v>
      </c>
      <c r="B123" s="261">
        <f>'A1 Exploitation'!D429</f>
        <v>1</v>
      </c>
      <c r="C123" s="261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61">
        <f>'A2 Exploitation'!D429</f>
        <v>1</v>
      </c>
      <c r="C124" s="261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61">
        <f>'A3 Exploitation'!D429</f>
        <v>0</v>
      </c>
      <c r="C125" s="261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61">
        <f>'A4 Exploitation'!D429</f>
        <v>0</v>
      </c>
      <c r="C126" s="261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4"/>
      <c r="C127" s="264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4"/>
      <c r="C128" s="264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60" t="s">
        <v>371</v>
      </c>
      <c r="C129" s="260"/>
      <c r="D129" s="149"/>
      <c r="E129" s="149"/>
      <c r="F129" s="149"/>
      <c r="G129" s="149"/>
      <c r="H129" s="149"/>
      <c r="I129" s="149"/>
      <c r="J129" s="148" t="str">
        <f>D18</f>
        <v>INTILAKA</v>
      </c>
    </row>
    <row r="130" spans="1:10" ht="33" customHeight="1" x14ac:dyDescent="0.25">
      <c r="A130" s="190" t="s">
        <v>353</v>
      </c>
      <c r="B130" s="261">
        <f>'A1 Exploitation'!D450</f>
        <v>1</v>
      </c>
      <c r="C130" s="261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61">
        <f>'A2 Exploitation'!D450</f>
        <v>1</v>
      </c>
      <c r="C131" s="261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61">
        <f>'A3 Exploitation'!D450</f>
        <v>0</v>
      </c>
      <c r="C132" s="261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61">
        <f>'A4 Exploitation'!D450</f>
        <v>0</v>
      </c>
      <c r="C133" s="261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60" t="s">
        <v>372</v>
      </c>
      <c r="C136" s="260"/>
      <c r="J136" s="148" t="str">
        <f>D18</f>
        <v>INTILAKA</v>
      </c>
    </row>
    <row r="137" spans="1:10" ht="33" customHeight="1" x14ac:dyDescent="0.25">
      <c r="A137" s="190" t="s">
        <v>353</v>
      </c>
      <c r="B137" s="261">
        <f>'A1 Exploitation'!D459</f>
        <v>1</v>
      </c>
      <c r="C137" s="261"/>
    </row>
    <row r="138" spans="1:10" ht="33" customHeight="1" x14ac:dyDescent="0.25">
      <c r="A138" s="189" t="s">
        <v>354</v>
      </c>
      <c r="B138" s="261">
        <f>'A2 Exploitation'!D459</f>
        <v>1</v>
      </c>
      <c r="C138" s="261"/>
    </row>
    <row r="139" spans="1:10" ht="33" customHeight="1" x14ac:dyDescent="0.25">
      <c r="A139" s="190" t="s">
        <v>355</v>
      </c>
      <c r="B139" s="261">
        <f>'A3 Exploitation'!D459</f>
        <v>0</v>
      </c>
      <c r="C139" s="261"/>
    </row>
    <row r="140" spans="1:10" ht="33" customHeight="1" x14ac:dyDescent="0.25">
      <c r="A140" s="190" t="s">
        <v>356</v>
      </c>
      <c r="B140" s="261">
        <f>'A4 Exploitation'!D459</f>
        <v>0</v>
      </c>
      <c r="C140" s="261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60" t="s">
        <v>373</v>
      </c>
      <c r="C143" s="260"/>
      <c r="J143" s="148" t="str">
        <f>D18</f>
        <v>INTILAKA</v>
      </c>
    </row>
    <row r="144" spans="1:10" ht="33" customHeight="1" x14ac:dyDescent="0.25">
      <c r="A144" s="190" t="s">
        <v>353</v>
      </c>
      <c r="B144" s="261">
        <f>'A1 Technique'!D183</f>
        <v>0.85</v>
      </c>
      <c r="C144" s="261"/>
    </row>
    <row r="145" spans="1:3" ht="33" customHeight="1" x14ac:dyDescent="0.25">
      <c r="A145" s="189" t="s">
        <v>354</v>
      </c>
      <c r="B145" s="261">
        <f>'A2 Technique'!D183</f>
        <v>0.94594594594594594</v>
      </c>
      <c r="C145" s="261"/>
    </row>
    <row r="146" spans="1:3" ht="33" customHeight="1" x14ac:dyDescent="0.25">
      <c r="A146" s="190" t="s">
        <v>355</v>
      </c>
      <c r="B146" s="261">
        <f>'A3 Technique'!D183</f>
        <v>0</v>
      </c>
      <c r="C146" s="261"/>
    </row>
    <row r="147" spans="1:3" ht="33" customHeight="1" x14ac:dyDescent="0.25">
      <c r="A147" s="190" t="s">
        <v>356</v>
      </c>
      <c r="B147" s="261">
        <f>'A4 Technique'!D183</f>
        <v>0</v>
      </c>
      <c r="C147" s="26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298" zoomScaleNormal="71" zoomScaleSheetLayoutView="100" workbookViewId="0">
      <selection activeCell="A444" sqref="A44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3"/>
      <c r="E1" s="273"/>
      <c r="F1" s="273"/>
      <c r="G1" s="273"/>
      <c r="H1" s="273"/>
      <c r="I1" s="273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4" t="s">
        <v>190</v>
      </c>
      <c r="B7" s="274"/>
      <c r="C7" s="274"/>
      <c r="D7" s="274"/>
      <c r="E7" s="274"/>
      <c r="F7" s="274"/>
      <c r="G7" s="84"/>
      <c r="H7" s="84"/>
      <c r="I7" s="84"/>
    </row>
    <row r="8" spans="1:9" ht="29.25" x14ac:dyDescent="0.5">
      <c r="A8" s="275" t="str">
        <f>'Page de garde'!D18</f>
        <v>INTILAKA</v>
      </c>
      <c r="B8" s="275"/>
      <c r="C8" s="275"/>
      <c r="D8" s="275"/>
      <c r="E8" s="275"/>
      <c r="F8" s="275"/>
      <c r="G8" s="85"/>
      <c r="H8" s="85"/>
      <c r="I8" s="84"/>
    </row>
    <row r="9" spans="1:9" ht="24" x14ac:dyDescent="0.45">
      <c r="A9" s="191" t="s">
        <v>44</v>
      </c>
      <c r="B9" s="276" t="s">
        <v>379</v>
      </c>
      <c r="C9" s="276"/>
      <c r="D9" s="276"/>
      <c r="E9" s="276"/>
      <c r="F9" s="277"/>
      <c r="G9" s="85"/>
      <c r="H9" s="85"/>
      <c r="I9" s="84"/>
    </row>
    <row r="10" spans="1:9" ht="24.75" x14ac:dyDescent="0.5">
      <c r="A10" s="192" t="s">
        <v>46</v>
      </c>
      <c r="B10" s="278" t="s">
        <v>384</v>
      </c>
      <c r="C10" s="278"/>
      <c r="D10" s="278"/>
      <c r="E10" s="278"/>
      <c r="F10" s="278"/>
      <c r="G10" s="85"/>
      <c r="H10" s="85"/>
      <c r="I10" s="84"/>
    </row>
    <row r="11" spans="1:9" ht="24" x14ac:dyDescent="0.45">
      <c r="A11" s="191" t="s">
        <v>45</v>
      </c>
      <c r="B11" s="272">
        <v>42942</v>
      </c>
      <c r="C11" s="272"/>
      <c r="D11" s="272"/>
      <c r="E11" s="272"/>
      <c r="F11" s="272"/>
      <c r="G11" s="85"/>
      <c r="H11" s="85"/>
      <c r="I11" s="84"/>
    </row>
    <row r="12" spans="1:9" ht="24" x14ac:dyDescent="0.45">
      <c r="A12" s="191" t="s">
        <v>260</v>
      </c>
      <c r="B12" s="279">
        <f>D463</f>
        <v>0.89156626506024095</v>
      </c>
      <c r="C12" s="279"/>
      <c r="D12" s="279"/>
      <c r="E12" s="279"/>
      <c r="F12" s="279"/>
      <c r="G12" s="85"/>
      <c r="H12" s="85"/>
      <c r="I12" s="84"/>
    </row>
    <row r="13" spans="1:9" ht="22.5" x14ac:dyDescent="0.45">
      <c r="A13" s="28"/>
      <c r="B13" s="29"/>
      <c r="C13" s="29"/>
      <c r="D13" s="280"/>
      <c r="E13" s="280"/>
      <c r="F13" s="280"/>
      <c r="G13" s="280"/>
      <c r="H13" s="280"/>
      <c r="I13" s="3"/>
    </row>
    <row r="14" spans="1:9" ht="16.5" x14ac:dyDescent="0.3">
      <c r="A14" s="281" t="s">
        <v>32</v>
      </c>
      <c r="B14" s="282" t="s">
        <v>33</v>
      </c>
      <c r="C14" s="282"/>
      <c r="D14" s="282" t="s">
        <v>48</v>
      </c>
      <c r="E14" s="283" t="s">
        <v>331</v>
      </c>
      <c r="F14" s="282" t="s">
        <v>202</v>
      </c>
      <c r="G14" s="29"/>
      <c r="H14" s="29"/>
    </row>
    <row r="15" spans="1:9" ht="16.5" x14ac:dyDescent="0.3">
      <c r="A15" s="281"/>
      <c r="B15" s="55" t="s">
        <v>36</v>
      </c>
      <c r="C15" s="55" t="s">
        <v>35</v>
      </c>
      <c r="D15" s="282"/>
      <c r="E15" s="283"/>
      <c r="F15" s="282"/>
      <c r="G15" s="29"/>
      <c r="H15" s="29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29"/>
      <c r="H16" s="29"/>
    </row>
    <row r="17" spans="1:8" ht="18" x14ac:dyDescent="0.3">
      <c r="A17" s="133">
        <f>B11</f>
        <v>42942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5" t="s">
        <v>1</v>
      </c>
      <c r="B18" s="286"/>
      <c r="C18" s="286"/>
      <c r="D18" s="286"/>
      <c r="E18" s="286"/>
      <c r="F18" s="286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4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244"/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4" t="s">
        <v>131</v>
      </c>
      <c r="B43" s="284"/>
      <c r="C43" s="284"/>
      <c r="D43" s="284"/>
      <c r="E43" s="284"/>
      <c r="F43" s="284"/>
    </row>
    <row r="44" spans="1:7" x14ac:dyDescent="0.25">
      <c r="A44" s="134">
        <f>B11</f>
        <v>42942</v>
      </c>
      <c r="B44" s="5"/>
      <c r="C44" s="6"/>
      <c r="D44" s="5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7" t="s">
        <v>123</v>
      </c>
      <c r="B99" s="268"/>
      <c r="C99" s="268"/>
      <c r="D99" s="268"/>
      <c r="E99" s="268"/>
      <c r="F99" s="269"/>
    </row>
    <row r="100" spans="1:6" x14ac:dyDescent="0.25">
      <c r="A100" s="134">
        <f>B11</f>
        <v>42942</v>
      </c>
      <c r="B100" s="5"/>
      <c r="C100" s="6"/>
      <c r="D100" s="5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7" t="s">
        <v>124</v>
      </c>
      <c r="B152" s="268"/>
      <c r="C152" s="268"/>
      <c r="D152" s="268"/>
      <c r="E152" s="268"/>
      <c r="F152" s="269"/>
    </row>
    <row r="153" spans="1:6" x14ac:dyDescent="0.25">
      <c r="A153" s="134">
        <f>B11</f>
        <v>42942</v>
      </c>
      <c r="B153" s="5"/>
      <c r="C153" s="6"/>
      <c r="D153" s="50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7" t="s">
        <v>157</v>
      </c>
      <c r="B192" s="268"/>
      <c r="C192" s="268"/>
      <c r="D192" s="268"/>
      <c r="E192" s="268"/>
      <c r="F192" s="269"/>
    </row>
    <row r="193" spans="1:7" x14ac:dyDescent="0.25">
      <c r="A193" s="139">
        <f>B11</f>
        <v>42942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7" t="s">
        <v>4</v>
      </c>
      <c r="B249" s="268"/>
      <c r="C249" s="268"/>
      <c r="D249" s="268"/>
      <c r="E249" s="268"/>
      <c r="F249" s="269"/>
    </row>
    <row r="250" spans="1:6" x14ac:dyDescent="0.25">
      <c r="A250" s="142">
        <f>B11</f>
        <v>42942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4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6" t="s">
        <v>284</v>
      </c>
      <c r="B264" s="100" t="s">
        <v>34</v>
      </c>
      <c r="C264" s="100"/>
      <c r="D264" s="102"/>
      <c r="E264" s="102"/>
      <c r="F264" s="124"/>
    </row>
    <row r="265" spans="1:7" x14ac:dyDescent="0.25">
      <c r="A265" s="120" t="s">
        <v>345</v>
      </c>
      <c r="B265" s="122" t="s">
        <v>34</v>
      </c>
      <c r="C265" s="105"/>
      <c r="D265" s="101"/>
      <c r="E265" s="101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5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7" t="s">
        <v>21</v>
      </c>
      <c r="B282" s="268"/>
      <c r="C282" s="268"/>
      <c r="D282" s="268"/>
      <c r="E282" s="268"/>
      <c r="F282" s="269"/>
    </row>
    <row r="283" spans="1:6" x14ac:dyDescent="0.25">
      <c r="A283" s="143">
        <f>B11</f>
        <v>42942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ht="30" x14ac:dyDescent="0.25">
      <c r="A298" s="16" t="s">
        <v>104</v>
      </c>
      <c r="B298" s="105">
        <v>0</v>
      </c>
      <c r="C298" s="105"/>
      <c r="D298" s="244" t="s">
        <v>392</v>
      </c>
      <c r="E298" s="244" t="s">
        <v>393</v>
      </c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2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87"/>
      <c r="E301" s="119"/>
      <c r="F301" s="102"/>
    </row>
    <row r="302" spans="1:9" ht="45" x14ac:dyDescent="0.25">
      <c r="A302" s="20" t="s">
        <v>105</v>
      </c>
      <c r="B302" s="121">
        <v>0</v>
      </c>
      <c r="C302" s="105"/>
      <c r="D302" s="87" t="s">
        <v>394</v>
      </c>
      <c r="E302" s="87" t="s">
        <v>395</v>
      </c>
      <c r="F302" s="102"/>
    </row>
    <row r="303" spans="1:9" ht="45" x14ac:dyDescent="0.25">
      <c r="A303" s="71" t="s">
        <v>271</v>
      </c>
      <c r="B303" s="121">
        <v>1</v>
      </c>
      <c r="C303" s="106"/>
      <c r="D303" s="239">
        <v>0.5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6</v>
      </c>
    </row>
    <row r="305" spans="1:6" x14ac:dyDescent="0.25">
      <c r="A305" s="198" t="s">
        <v>37</v>
      </c>
      <c r="B305" s="199"/>
      <c r="C305" s="200"/>
      <c r="D305" s="201">
        <f>D304/(COUNT(B298:C302)*2)</f>
        <v>0.6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24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0.8571428571428571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7" t="s">
        <v>8</v>
      </c>
      <c r="B310" s="268"/>
      <c r="C310" s="268"/>
      <c r="D310" s="268"/>
      <c r="E310" s="268"/>
      <c r="F310" s="269"/>
    </row>
    <row r="311" spans="1:6" x14ac:dyDescent="0.25">
      <c r="A311" s="134">
        <f>B11</f>
        <v>42942</v>
      </c>
      <c r="B311" s="5"/>
      <c r="C311" s="6"/>
      <c r="D311" s="50"/>
    </row>
    <row r="312" spans="1:6" ht="16.5" x14ac:dyDescent="0.25">
      <c r="A312" s="270" t="s">
        <v>107</v>
      </c>
      <c r="B312" s="271"/>
      <c r="C312" s="271"/>
      <c r="D312" s="271"/>
      <c r="E312" s="271"/>
      <c r="F312" s="271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ht="30" x14ac:dyDescent="0.25">
      <c r="A320" s="19" t="s">
        <v>27</v>
      </c>
      <c r="B320" s="121">
        <v>1</v>
      </c>
      <c r="C320" s="21"/>
      <c r="D320" s="9" t="s">
        <v>400</v>
      </c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15</v>
      </c>
    </row>
    <row r="322" spans="1:6" x14ac:dyDescent="0.25">
      <c r="A322" s="198" t="s">
        <v>37</v>
      </c>
      <c r="B322" s="199"/>
      <c r="C322" s="200"/>
      <c r="D322" s="201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7"/>
      <c r="E330" s="249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19"/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8" t="s">
        <v>399</v>
      </c>
      <c r="E332" s="87" t="s">
        <v>398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ht="60" x14ac:dyDescent="0.25">
      <c r="A334" s="17" t="s">
        <v>233</v>
      </c>
      <c r="B334" s="122">
        <v>1</v>
      </c>
      <c r="C334" s="105"/>
      <c r="D334" s="119" t="s">
        <v>397</v>
      </c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16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0.61538461538461542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1</v>
      </c>
      <c r="C352" s="105"/>
      <c r="D352" s="253" t="s">
        <v>391</v>
      </c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0.8125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7" t="s">
        <v>119</v>
      </c>
      <c r="B363" s="268"/>
      <c r="C363" s="268"/>
      <c r="D363" s="268"/>
      <c r="E363" s="268"/>
      <c r="F363" s="269"/>
    </row>
    <row r="364" spans="1:6" x14ac:dyDescent="0.25">
      <c r="A364" s="142">
        <f>B11</f>
        <v>42942</v>
      </c>
      <c r="B364" s="5"/>
      <c r="C364" s="6"/>
      <c r="D364" s="5"/>
    </row>
    <row r="365" spans="1:6" ht="16.5" x14ac:dyDescent="0.25">
      <c r="A365" s="270" t="s">
        <v>19</v>
      </c>
      <c r="B365" s="271"/>
      <c r="C365" s="271"/>
      <c r="D365" s="271"/>
      <c r="E365" s="271"/>
      <c r="F365" s="271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0" t="s">
        <v>116</v>
      </c>
      <c r="B376" s="271"/>
      <c r="C376" s="271"/>
      <c r="D376" s="271"/>
      <c r="E376" s="271"/>
      <c r="F376" s="271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252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7" t="s">
        <v>346</v>
      </c>
      <c r="B393" s="268"/>
      <c r="C393" s="268"/>
      <c r="D393" s="268"/>
      <c r="E393" s="268"/>
      <c r="F393" s="269"/>
    </row>
    <row r="394" spans="1:7" s="118" customFormat="1" x14ac:dyDescent="0.25">
      <c r="A394" s="145">
        <f>+B11</f>
        <v>42942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7" t="s">
        <v>170</v>
      </c>
      <c r="B412" s="268"/>
      <c r="C412" s="268"/>
      <c r="D412" s="268"/>
      <c r="E412" s="268"/>
      <c r="F412" s="26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0</v>
      </c>
      <c r="C414" s="105"/>
      <c r="D414" s="87" t="s">
        <v>389</v>
      </c>
      <c r="E414" s="87" t="s">
        <v>390</v>
      </c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6</v>
      </c>
    </row>
    <row r="420" spans="1:7" x14ac:dyDescent="0.25">
      <c r="A420" s="198" t="s">
        <v>37</v>
      </c>
      <c r="B420" s="199"/>
      <c r="C420" s="200"/>
      <c r="D420" s="201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7" t="s">
        <v>82</v>
      </c>
      <c r="B422" s="268"/>
      <c r="C422" s="268"/>
      <c r="D422" s="268"/>
      <c r="E422" s="268"/>
      <c r="F422" s="26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7" t="s">
        <v>143</v>
      </c>
      <c r="B431" s="268"/>
      <c r="C431" s="268"/>
      <c r="D431" s="268"/>
      <c r="E431" s="268"/>
      <c r="F431" s="26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 t="s">
        <v>34</v>
      </c>
      <c r="C438" s="105"/>
      <c r="D438" s="240"/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18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1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7" t="s">
        <v>144</v>
      </c>
      <c r="B452" s="268"/>
      <c r="C452" s="268"/>
      <c r="D452" s="268"/>
      <c r="E452" s="268"/>
      <c r="F452" s="269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0.9375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148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0.89156626506024095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5" zoomScaleSheetLayoutView="100" workbookViewId="0">
      <selection activeCell="D5" sqref="D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9"/>
      <c r="E1" s="289"/>
      <c r="F1" s="289"/>
      <c r="G1" s="289"/>
      <c r="H1" s="289"/>
      <c r="I1" s="289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5" t="s">
        <v>52</v>
      </c>
      <c r="B6" s="275"/>
      <c r="C6" s="275"/>
      <c r="D6" s="275"/>
      <c r="E6" s="275"/>
      <c r="F6" s="275"/>
      <c r="G6" s="85"/>
      <c r="H6" s="85"/>
      <c r="I6" s="85"/>
    </row>
    <row r="7" spans="1:9" s="29" customFormat="1" ht="21.75" customHeight="1" x14ac:dyDescent="0.5">
      <c r="A7" s="275" t="str">
        <f>'A1 Exploitation'!A8:F8</f>
        <v>INTILAKA</v>
      </c>
      <c r="B7" s="275"/>
      <c r="C7" s="275"/>
      <c r="D7" s="275"/>
      <c r="E7" s="275"/>
      <c r="F7" s="275"/>
      <c r="G7" s="85"/>
      <c r="H7" s="85"/>
      <c r="I7" s="85"/>
    </row>
    <row r="8" spans="1:9" s="29" customFormat="1" ht="24.75" x14ac:dyDescent="0.5">
      <c r="A8" s="191" t="s">
        <v>44</v>
      </c>
      <c r="B8" s="290" t="str">
        <f>'A1 Exploitation'!B9:F9</f>
        <v>Mme Samah SLAIMI</v>
      </c>
      <c r="C8" s="290"/>
      <c r="D8" s="290"/>
      <c r="E8" s="290"/>
      <c r="F8" s="291"/>
      <c r="G8" s="85"/>
      <c r="H8" s="85"/>
      <c r="I8" s="85"/>
    </row>
    <row r="9" spans="1:9" s="29" customFormat="1" ht="24.75" x14ac:dyDescent="0.5">
      <c r="A9" s="192" t="s">
        <v>46</v>
      </c>
      <c r="B9" s="292" t="str">
        <f>'A1 Exploitation'!B10:F10</f>
        <v>Directeur du magasin Taoufik AOUICHRI</v>
      </c>
      <c r="C9" s="292"/>
      <c r="D9" s="292"/>
      <c r="E9" s="292"/>
      <c r="F9" s="292"/>
      <c r="G9" s="85"/>
      <c r="H9" s="85"/>
      <c r="I9" s="85"/>
    </row>
    <row r="10" spans="1:9" s="29" customFormat="1" ht="24.75" x14ac:dyDescent="0.5">
      <c r="A10" s="191" t="s">
        <v>45</v>
      </c>
      <c r="B10" s="288">
        <f>'A1 Exploitation'!B11:F11</f>
        <v>42942</v>
      </c>
      <c r="C10" s="288"/>
      <c r="D10" s="288"/>
      <c r="E10" s="288"/>
      <c r="F10" s="288"/>
      <c r="G10" s="85"/>
      <c r="H10" s="85"/>
      <c r="I10" s="85"/>
    </row>
    <row r="11" spans="1:9" s="29" customFormat="1" ht="24.75" x14ac:dyDescent="0.5">
      <c r="A11" s="191" t="s">
        <v>318</v>
      </c>
      <c r="B11" s="293">
        <f>D183</f>
        <v>0.85</v>
      </c>
      <c r="C11" s="293"/>
      <c r="D11" s="293"/>
      <c r="E11" s="293"/>
      <c r="F11" s="293"/>
      <c r="G11" s="85"/>
      <c r="H11" s="85"/>
      <c r="I11" s="85"/>
    </row>
    <row r="12" spans="1:9" s="29" customFormat="1" ht="22.5" x14ac:dyDescent="0.45">
      <c r="A12" s="28"/>
      <c r="D12" s="280"/>
      <c r="E12" s="280"/>
      <c r="F12" s="280"/>
      <c r="G12" s="280"/>
      <c r="H12" s="280"/>
      <c r="I12" s="31"/>
    </row>
    <row r="13" spans="1:9" s="29" customFormat="1" ht="11.25" customHeight="1" x14ac:dyDescent="0.3">
      <c r="A13" s="281" t="s">
        <v>32</v>
      </c>
      <c r="B13" s="282" t="s">
        <v>33</v>
      </c>
      <c r="C13" s="282"/>
      <c r="D13" s="282" t="s">
        <v>48</v>
      </c>
      <c r="E13" s="283" t="s">
        <v>201</v>
      </c>
      <c r="F13" s="282" t="s">
        <v>202</v>
      </c>
    </row>
    <row r="14" spans="1:9" s="29" customFormat="1" ht="12.75" customHeight="1" x14ac:dyDescent="0.3">
      <c r="A14" s="281"/>
      <c r="B14" s="55" t="s">
        <v>36</v>
      </c>
      <c r="C14" s="55" t="s">
        <v>35</v>
      </c>
      <c r="D14" s="282"/>
      <c r="E14" s="283"/>
      <c r="F14" s="28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7" t="s">
        <v>0</v>
      </c>
      <c r="B16" s="287"/>
      <c r="C16" s="287"/>
      <c r="D16" s="287"/>
      <c r="E16" s="287"/>
      <c r="F16" s="287"/>
    </row>
    <row r="17" spans="1:6" x14ac:dyDescent="0.3">
      <c r="A17" s="32" t="s">
        <v>296</v>
      </c>
      <c r="B17" s="163">
        <v>1</v>
      </c>
      <c r="C17" s="163"/>
      <c r="D17" s="243" t="s">
        <v>385</v>
      </c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7" t="s">
        <v>4</v>
      </c>
      <c r="B25" s="287"/>
      <c r="C25" s="287"/>
      <c r="D25" s="287"/>
      <c r="E25" s="287"/>
      <c r="F25" s="287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7" t="s">
        <v>231</v>
      </c>
      <c r="B35" s="287"/>
      <c r="C35" s="287"/>
      <c r="D35" s="287"/>
      <c r="E35" s="287"/>
      <c r="F35" s="287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7" t="s">
        <v>21</v>
      </c>
      <c r="B44" s="287"/>
      <c r="C44" s="287"/>
      <c r="D44" s="287"/>
      <c r="E44" s="287"/>
      <c r="F44" s="287"/>
    </row>
    <row r="45" spans="1:6" ht="49.5" x14ac:dyDescent="0.3">
      <c r="A45" s="32" t="s">
        <v>297</v>
      </c>
      <c r="B45" s="163">
        <v>1</v>
      </c>
      <c r="C45" s="163"/>
      <c r="D45" s="164" t="s">
        <v>386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387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7" t="s">
        <v>8</v>
      </c>
      <c r="B54" s="287"/>
      <c r="C54" s="287"/>
      <c r="D54" s="287"/>
      <c r="E54" s="287"/>
      <c r="F54" s="287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388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9.5" customHeight="1" x14ac:dyDescent="0.35">
      <c r="A59" s="56" t="s">
        <v>234</v>
      </c>
      <c r="B59" s="163">
        <v>2</v>
      </c>
      <c r="C59" s="187" t="str">
        <f>IF(B59=0, -5, "0")</f>
        <v>0</v>
      </c>
      <c r="D59" s="243"/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3"/>
      <c r="E60" s="24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7" t="s">
        <v>136</v>
      </c>
      <c r="B65" s="287"/>
      <c r="C65" s="287"/>
      <c r="D65" s="287"/>
      <c r="E65" s="287"/>
      <c r="F65" s="287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7" t="s">
        <v>223</v>
      </c>
      <c r="B86" s="287"/>
      <c r="C86" s="287"/>
      <c r="D86" s="287"/>
      <c r="E86" s="287"/>
      <c r="F86" s="287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7" t="s">
        <v>224</v>
      </c>
      <c r="B105" s="287"/>
      <c r="C105" s="287"/>
      <c r="D105" s="287"/>
      <c r="E105" s="287"/>
      <c r="F105" s="287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7" t="s">
        <v>196</v>
      </c>
      <c r="B120" s="287"/>
      <c r="C120" s="287"/>
      <c r="D120" s="287"/>
      <c r="E120" s="287"/>
      <c r="F120" s="287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7" t="s">
        <v>228</v>
      </c>
      <c r="B136" s="287"/>
      <c r="C136" s="287"/>
      <c r="D136" s="287"/>
      <c r="E136" s="287"/>
      <c r="F136" s="287"/>
    </row>
    <row r="137" spans="1:6" ht="33" x14ac:dyDescent="0.3">
      <c r="A137" s="64" t="s">
        <v>304</v>
      </c>
      <c r="B137" s="163">
        <v>1</v>
      </c>
      <c r="C137" s="163"/>
      <c r="D137" s="243" t="s">
        <v>396</v>
      </c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0</v>
      </c>
      <c r="C141" s="187">
        <f>IF(B141=0, -5, "0")</f>
        <v>-5</v>
      </c>
      <c r="D141" s="243" t="s">
        <v>381</v>
      </c>
      <c r="E141" s="243" t="s">
        <v>382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0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8</v>
      </c>
    </row>
    <row r="146" spans="1:6" x14ac:dyDescent="0.3">
      <c r="A146" s="193" t="s">
        <v>319</v>
      </c>
      <c r="B146" s="194"/>
      <c r="C146" s="195"/>
      <c r="D146" s="197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7" t="s">
        <v>80</v>
      </c>
      <c r="B148" s="287"/>
      <c r="C148" s="287"/>
      <c r="D148" s="287"/>
      <c r="E148" s="287"/>
      <c r="F148" s="287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7" t="s">
        <v>17</v>
      </c>
      <c r="B156" s="287"/>
      <c r="C156" s="287"/>
      <c r="D156" s="287"/>
      <c r="E156" s="287"/>
      <c r="F156" s="287"/>
    </row>
    <row r="157" spans="1:6" x14ac:dyDescent="0.3">
      <c r="A157" s="39" t="s">
        <v>191</v>
      </c>
      <c r="B157" s="163">
        <v>2</v>
      </c>
      <c r="C157" s="163"/>
      <c r="D157" s="243"/>
      <c r="E157" s="249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7" t="s">
        <v>82</v>
      </c>
      <c r="B164" s="287"/>
      <c r="C164" s="287"/>
      <c r="D164" s="287"/>
      <c r="E164" s="287"/>
      <c r="F164" s="287"/>
    </row>
    <row r="165" spans="1:6" x14ac:dyDescent="0.3">
      <c r="A165" s="58" t="s">
        <v>337</v>
      </c>
      <c r="B165" s="163">
        <v>2</v>
      </c>
      <c r="C165" s="163"/>
      <c r="D165" s="243"/>
      <c r="E165" s="243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7" t="s">
        <v>227</v>
      </c>
      <c r="B173" s="287"/>
      <c r="C173" s="287"/>
      <c r="D173" s="287"/>
      <c r="E173" s="287"/>
      <c r="F173" s="287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68</v>
      </c>
    </row>
    <row r="183" spans="1:6" ht="18" x14ac:dyDescent="0.35">
      <c r="A183" s="81" t="s">
        <v>349</v>
      </c>
      <c r="B183" s="81"/>
      <c r="C183" s="81"/>
      <c r="D183" s="255">
        <f>D182/(COUNT(B174:C177,B165:C169,B157:C160,B149:C152,B137:C144,B55:C61,B45:C50,B26:C31,B17:C21,B106:C116,#REF!,B121:C131,B87:C100,B66:C82,B36:C40)*2)</f>
        <v>0.85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9" zoomScaleNormal="71" zoomScaleSheetLayoutView="100" workbookViewId="0">
      <selection activeCell="D465" sqref="D465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3"/>
      <c r="E1" s="273"/>
      <c r="F1" s="273"/>
      <c r="G1" s="273"/>
      <c r="H1" s="273"/>
      <c r="I1" s="273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4" t="s">
        <v>190</v>
      </c>
      <c r="B7" s="274"/>
      <c r="C7" s="274"/>
      <c r="D7" s="274"/>
      <c r="E7" s="274"/>
      <c r="F7" s="274"/>
      <c r="G7" s="229"/>
      <c r="H7" s="229"/>
      <c r="I7" s="229"/>
    </row>
    <row r="8" spans="1:9" ht="29.25" x14ac:dyDescent="0.5">
      <c r="A8" s="275" t="str">
        <f>'Page de garde'!D18</f>
        <v>INTILAKA</v>
      </c>
      <c r="B8" s="275"/>
      <c r="C8" s="275"/>
      <c r="D8" s="275"/>
      <c r="E8" s="275"/>
      <c r="F8" s="275"/>
      <c r="G8" s="230"/>
      <c r="H8" s="230"/>
      <c r="I8" s="229"/>
    </row>
    <row r="9" spans="1:9" ht="24.75" x14ac:dyDescent="0.5">
      <c r="A9" s="191" t="s">
        <v>44</v>
      </c>
      <c r="B9" s="276" t="s">
        <v>401</v>
      </c>
      <c r="C9" s="276"/>
      <c r="D9" s="276"/>
      <c r="E9" s="276"/>
      <c r="F9" s="277"/>
      <c r="G9" s="230"/>
      <c r="H9" s="230"/>
      <c r="I9" s="229"/>
    </row>
    <row r="10" spans="1:9" ht="24.75" x14ac:dyDescent="0.5">
      <c r="A10" s="192" t="s">
        <v>46</v>
      </c>
      <c r="B10" s="278" t="s">
        <v>384</v>
      </c>
      <c r="C10" s="278"/>
      <c r="D10" s="278"/>
      <c r="E10" s="278"/>
      <c r="F10" s="278"/>
      <c r="G10" s="230"/>
      <c r="H10" s="230"/>
      <c r="I10" s="229"/>
    </row>
    <row r="11" spans="1:9" ht="24.75" x14ac:dyDescent="0.5">
      <c r="A11" s="191" t="s">
        <v>45</v>
      </c>
      <c r="B11" s="272">
        <v>43048</v>
      </c>
      <c r="C11" s="272"/>
      <c r="D11" s="272"/>
      <c r="E11" s="272"/>
      <c r="F11" s="272"/>
      <c r="G11" s="230"/>
      <c r="H11" s="230"/>
      <c r="I11" s="229"/>
    </row>
    <row r="12" spans="1:9" ht="24.75" x14ac:dyDescent="0.5">
      <c r="A12" s="191" t="s">
        <v>260</v>
      </c>
      <c r="B12" s="279">
        <f>D463</f>
        <v>0.93010752688172038</v>
      </c>
      <c r="C12" s="279"/>
      <c r="D12" s="279"/>
      <c r="E12" s="279"/>
      <c r="F12" s="279"/>
      <c r="G12" s="230"/>
      <c r="H12" s="230"/>
      <c r="I12" s="229"/>
    </row>
    <row r="13" spans="1:9" ht="22.5" x14ac:dyDescent="0.45">
      <c r="A13" s="28"/>
      <c r="B13" s="29"/>
      <c r="C13" s="29"/>
      <c r="D13" s="280"/>
      <c r="E13" s="280"/>
      <c r="F13" s="280"/>
      <c r="G13" s="280"/>
      <c r="H13" s="280"/>
      <c r="I13" s="3"/>
    </row>
    <row r="14" spans="1:9" ht="16.5" x14ac:dyDescent="0.3">
      <c r="A14" s="281" t="s">
        <v>32</v>
      </c>
      <c r="B14" s="282" t="s">
        <v>33</v>
      </c>
      <c r="C14" s="282"/>
      <c r="D14" s="282" t="s">
        <v>48</v>
      </c>
      <c r="E14" s="283" t="s">
        <v>331</v>
      </c>
      <c r="F14" s="282" t="s">
        <v>202</v>
      </c>
      <c r="G14" s="29"/>
      <c r="H14" s="29"/>
    </row>
    <row r="15" spans="1:9" ht="16.5" x14ac:dyDescent="0.3">
      <c r="A15" s="281"/>
      <c r="B15" s="55" t="s">
        <v>36</v>
      </c>
      <c r="C15" s="55" t="s">
        <v>35</v>
      </c>
      <c r="D15" s="282"/>
      <c r="E15" s="283"/>
      <c r="F15" s="282"/>
      <c r="G15" s="29"/>
      <c r="H15" s="29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29"/>
      <c r="H16" s="29"/>
    </row>
    <row r="17" spans="1:8" ht="18" x14ac:dyDescent="0.3">
      <c r="A17" s="133">
        <f>B11</f>
        <v>43048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5" t="s">
        <v>1</v>
      </c>
      <c r="B18" s="286"/>
      <c r="C18" s="286"/>
      <c r="D18" s="286"/>
      <c r="E18" s="286"/>
      <c r="F18" s="286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91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4" t="s">
        <v>131</v>
      </c>
      <c r="B43" s="284"/>
      <c r="C43" s="284"/>
      <c r="D43" s="284"/>
      <c r="E43" s="284"/>
      <c r="F43" s="284"/>
    </row>
    <row r="44" spans="1:7" x14ac:dyDescent="0.25">
      <c r="A44" s="134">
        <f>B11</f>
        <v>43048</v>
      </c>
      <c r="B44" s="5"/>
      <c r="C44" s="6"/>
      <c r="D44" s="5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7" t="s">
        <v>123</v>
      </c>
      <c r="B99" s="268"/>
      <c r="C99" s="268"/>
      <c r="D99" s="268"/>
      <c r="E99" s="268"/>
      <c r="F99" s="269"/>
    </row>
    <row r="100" spans="1:6" x14ac:dyDescent="0.25">
      <c r="A100" s="134">
        <f>B11</f>
        <v>43048</v>
      </c>
      <c r="B100" s="5"/>
      <c r="C100" s="6"/>
      <c r="D100" s="5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7" t="s">
        <v>124</v>
      </c>
      <c r="B152" s="268"/>
      <c r="C152" s="268"/>
      <c r="D152" s="268"/>
      <c r="E152" s="268"/>
      <c r="F152" s="269"/>
    </row>
    <row r="153" spans="1:6" x14ac:dyDescent="0.25">
      <c r="A153" s="134">
        <f>B11</f>
        <v>43048</v>
      </c>
      <c r="B153" s="5"/>
      <c r="C153" s="6"/>
      <c r="D153" s="50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7" t="s">
        <v>157</v>
      </c>
      <c r="B192" s="268"/>
      <c r="C192" s="268"/>
      <c r="D192" s="268"/>
      <c r="E192" s="268"/>
      <c r="F192" s="269"/>
    </row>
    <row r="193" spans="1:7" x14ac:dyDescent="0.25">
      <c r="A193" s="139">
        <f>B11</f>
        <v>43048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7" t="s">
        <v>4</v>
      </c>
      <c r="B249" s="268"/>
      <c r="C249" s="268"/>
      <c r="D249" s="268"/>
      <c r="E249" s="268"/>
      <c r="F249" s="269"/>
    </row>
    <row r="250" spans="1:6" x14ac:dyDescent="0.25">
      <c r="A250" s="142">
        <f>B11</f>
        <v>43048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ht="30" x14ac:dyDescent="0.25">
      <c r="A268" s="120" t="s">
        <v>102</v>
      </c>
      <c r="B268" s="122">
        <v>1</v>
      </c>
      <c r="C268" s="121"/>
      <c r="D268" s="108" t="s">
        <v>402</v>
      </c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19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19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7" t="s">
        <v>21</v>
      </c>
      <c r="B282" s="268"/>
      <c r="C282" s="268"/>
      <c r="D282" s="268"/>
      <c r="E282" s="268"/>
      <c r="F282" s="269"/>
    </row>
    <row r="283" spans="1:6" x14ac:dyDescent="0.25">
      <c r="A283" s="143">
        <f>B11</f>
        <v>43048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 t="s">
        <v>34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16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30" x14ac:dyDescent="0.25">
      <c r="A302" s="20" t="s">
        <v>105</v>
      </c>
      <c r="B302" s="121">
        <v>0</v>
      </c>
      <c r="C302" s="121"/>
      <c r="D302" s="98" t="s">
        <v>403</v>
      </c>
      <c r="E302" s="102" t="s">
        <v>410</v>
      </c>
      <c r="F302" s="102"/>
    </row>
    <row r="303" spans="1:9" ht="45" x14ac:dyDescent="0.25">
      <c r="A303" s="71" t="s">
        <v>271</v>
      </c>
      <c r="B303" s="121">
        <v>1</v>
      </c>
      <c r="C303" s="106"/>
      <c r="D303" s="237">
        <v>0.7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24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0.92307692307692313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7" t="s">
        <v>8</v>
      </c>
      <c r="B310" s="268"/>
      <c r="C310" s="268"/>
      <c r="D310" s="268"/>
      <c r="E310" s="268"/>
      <c r="F310" s="269"/>
    </row>
    <row r="311" spans="1:6" x14ac:dyDescent="0.25">
      <c r="A311" s="134">
        <f>B11</f>
        <v>43048</v>
      </c>
      <c r="B311" s="5"/>
      <c r="C311" s="6"/>
      <c r="D311" s="50"/>
    </row>
    <row r="312" spans="1:6" ht="16.5" x14ac:dyDescent="0.25">
      <c r="A312" s="270" t="s">
        <v>107</v>
      </c>
      <c r="B312" s="271"/>
      <c r="C312" s="271"/>
      <c r="D312" s="271"/>
      <c r="E312" s="271"/>
      <c r="F312" s="271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ht="30" x14ac:dyDescent="0.25">
      <c r="A316" s="19" t="s">
        <v>13</v>
      </c>
      <c r="B316" s="121">
        <v>1</v>
      </c>
      <c r="C316" s="121"/>
      <c r="D316" s="119" t="s">
        <v>411</v>
      </c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15</v>
      </c>
    </row>
    <row r="322" spans="1:6" x14ac:dyDescent="0.25">
      <c r="A322" s="198" t="s">
        <v>37</v>
      </c>
      <c r="B322" s="199"/>
      <c r="C322" s="200"/>
      <c r="D322" s="201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31.5" x14ac:dyDescent="0.35">
      <c r="A332" s="54" t="s">
        <v>109</v>
      </c>
      <c r="B332" s="122">
        <v>0</v>
      </c>
      <c r="C332" s="160">
        <f>IF(B332=0, -5, "0")</f>
        <v>-5</v>
      </c>
      <c r="D332" s="119" t="s">
        <v>404</v>
      </c>
      <c r="E332" s="119" t="s">
        <v>405</v>
      </c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17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54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0.84375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7" t="s">
        <v>119</v>
      </c>
      <c r="B363" s="268"/>
      <c r="C363" s="268"/>
      <c r="D363" s="268"/>
      <c r="E363" s="268"/>
      <c r="F363" s="269"/>
    </row>
    <row r="364" spans="1:6" x14ac:dyDescent="0.25">
      <c r="A364" s="142">
        <f>B11</f>
        <v>43048</v>
      </c>
      <c r="B364" s="5"/>
      <c r="C364" s="6"/>
      <c r="D364" s="5"/>
    </row>
    <row r="365" spans="1:6" ht="16.5" x14ac:dyDescent="0.25">
      <c r="A365" s="270" t="s">
        <v>19</v>
      </c>
      <c r="B365" s="271"/>
      <c r="C365" s="271"/>
      <c r="D365" s="271"/>
      <c r="E365" s="271"/>
      <c r="F365" s="271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0" t="s">
        <v>116</v>
      </c>
      <c r="B376" s="271"/>
      <c r="C376" s="271"/>
      <c r="D376" s="271"/>
      <c r="E376" s="271"/>
      <c r="F376" s="271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7" t="s">
        <v>346</v>
      </c>
      <c r="B393" s="268"/>
      <c r="C393" s="268"/>
      <c r="D393" s="268"/>
      <c r="E393" s="268"/>
      <c r="F393" s="269"/>
    </row>
    <row r="394" spans="1:7" x14ac:dyDescent="0.25">
      <c r="A394" s="145">
        <f>+B11</f>
        <v>43048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7" t="s">
        <v>170</v>
      </c>
      <c r="B412" s="268"/>
      <c r="C412" s="268"/>
      <c r="D412" s="268"/>
      <c r="E412" s="268"/>
      <c r="F412" s="26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6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7" t="s">
        <v>82</v>
      </c>
      <c r="B422" s="268"/>
      <c r="C422" s="268"/>
      <c r="D422" s="268"/>
      <c r="E422" s="268"/>
      <c r="F422" s="26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7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7" t="s">
        <v>143</v>
      </c>
      <c r="B431" s="268"/>
      <c r="C431" s="268"/>
      <c r="D431" s="268"/>
      <c r="E431" s="268"/>
      <c r="F431" s="26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 t="s">
        <v>34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 t="s">
        <v>34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 t="s">
        <v>34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20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7" t="s">
        <v>144</v>
      </c>
      <c r="B452" s="268"/>
      <c r="C452" s="268"/>
      <c r="D452" s="268"/>
      <c r="E452" s="268"/>
      <c r="F452" s="269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0.86999999999999988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173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0.93010752688172038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2" zoomScaleSheetLayoutView="100" workbookViewId="0">
      <selection activeCell="C185" sqref="C18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9"/>
      <c r="E1" s="289"/>
      <c r="F1" s="289"/>
      <c r="G1" s="289"/>
      <c r="H1" s="289"/>
      <c r="I1" s="289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5" t="s">
        <v>52</v>
      </c>
      <c r="B6" s="275"/>
      <c r="C6" s="275"/>
      <c r="D6" s="275"/>
      <c r="E6" s="275"/>
      <c r="F6" s="275"/>
      <c r="G6" s="230"/>
      <c r="H6" s="230"/>
      <c r="I6" s="230"/>
    </row>
    <row r="7" spans="1:9" s="29" customFormat="1" ht="21.75" customHeight="1" x14ac:dyDescent="0.5">
      <c r="A7" s="275" t="str">
        <f>'A2 Exploitation'!A8:F8</f>
        <v>INTILAKA</v>
      </c>
      <c r="B7" s="275"/>
      <c r="C7" s="275"/>
      <c r="D7" s="275"/>
      <c r="E7" s="275"/>
      <c r="F7" s="275"/>
      <c r="G7" s="230"/>
      <c r="H7" s="230"/>
      <c r="I7" s="230"/>
    </row>
    <row r="8" spans="1:9" s="29" customFormat="1" ht="24.75" x14ac:dyDescent="0.5">
      <c r="A8" s="191" t="s">
        <v>44</v>
      </c>
      <c r="B8" s="292" t="str">
        <f>'A2 Exploitation'!B9:F9</f>
        <v>M Dhia MECHLAOUI</v>
      </c>
      <c r="C8" s="292"/>
      <c r="D8" s="292"/>
      <c r="E8" s="292"/>
      <c r="F8" s="292"/>
      <c r="G8" s="230"/>
      <c r="H8" s="230"/>
      <c r="I8" s="230"/>
    </row>
    <row r="9" spans="1:9" s="29" customFormat="1" ht="24.75" x14ac:dyDescent="0.5">
      <c r="A9" s="192" t="s">
        <v>46</v>
      </c>
      <c r="B9" s="292" t="str">
        <f>'A2 Exploitation'!B10:F10</f>
        <v>Directeur du magasin Taoufik AOUICHRI</v>
      </c>
      <c r="C9" s="292"/>
      <c r="D9" s="292"/>
      <c r="E9" s="292"/>
      <c r="F9" s="292"/>
      <c r="G9" s="230"/>
      <c r="H9" s="230"/>
      <c r="I9" s="230"/>
    </row>
    <row r="10" spans="1:9" s="29" customFormat="1" ht="24.75" x14ac:dyDescent="0.5">
      <c r="A10" s="191" t="s">
        <v>45</v>
      </c>
      <c r="B10" s="288">
        <f>'A2 Exploitation'!B11:F11</f>
        <v>43048</v>
      </c>
      <c r="C10" s="288"/>
      <c r="D10" s="288"/>
      <c r="E10" s="288"/>
      <c r="F10" s="288"/>
      <c r="G10" s="230"/>
      <c r="H10" s="230"/>
      <c r="I10" s="230"/>
    </row>
    <row r="11" spans="1:9" s="29" customFormat="1" ht="24.75" x14ac:dyDescent="0.5">
      <c r="A11" s="191" t="s">
        <v>318</v>
      </c>
      <c r="B11" s="293">
        <f>D183</f>
        <v>0.94594594594594594</v>
      </c>
      <c r="C11" s="293"/>
      <c r="D11" s="293"/>
      <c r="E11" s="293"/>
      <c r="F11" s="293"/>
      <c r="G11" s="230"/>
      <c r="H11" s="230"/>
      <c r="I11" s="230"/>
    </row>
    <row r="12" spans="1:9" s="29" customFormat="1" ht="22.5" x14ac:dyDescent="0.45">
      <c r="A12" s="28"/>
      <c r="D12" s="280"/>
      <c r="E12" s="280"/>
      <c r="F12" s="280"/>
      <c r="G12" s="280"/>
      <c r="H12" s="280"/>
      <c r="I12" s="31"/>
    </row>
    <row r="13" spans="1:9" s="29" customFormat="1" ht="11.25" customHeight="1" x14ac:dyDescent="0.3">
      <c r="A13" s="281" t="s">
        <v>32</v>
      </c>
      <c r="B13" s="282" t="s">
        <v>33</v>
      </c>
      <c r="C13" s="282"/>
      <c r="D13" s="282" t="s">
        <v>48</v>
      </c>
      <c r="E13" s="283" t="s">
        <v>201</v>
      </c>
      <c r="F13" s="282" t="s">
        <v>202</v>
      </c>
    </row>
    <row r="14" spans="1:9" s="29" customFormat="1" ht="12.75" customHeight="1" x14ac:dyDescent="0.3">
      <c r="A14" s="281"/>
      <c r="B14" s="55" t="s">
        <v>36</v>
      </c>
      <c r="C14" s="55" t="s">
        <v>35</v>
      </c>
      <c r="D14" s="282"/>
      <c r="E14" s="283"/>
      <c r="F14" s="28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7" t="s">
        <v>0</v>
      </c>
      <c r="B16" s="287"/>
      <c r="C16" s="287"/>
      <c r="D16" s="287"/>
      <c r="E16" s="287"/>
      <c r="F16" s="287"/>
    </row>
    <row r="17" spans="1:6" ht="33" x14ac:dyDescent="0.3">
      <c r="A17" s="32" t="s">
        <v>296</v>
      </c>
      <c r="B17" s="163">
        <v>1</v>
      </c>
      <c r="C17" s="163"/>
      <c r="D17" s="164" t="s">
        <v>412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7" t="s">
        <v>4</v>
      </c>
      <c r="B25" s="287"/>
      <c r="C25" s="287"/>
      <c r="D25" s="287"/>
      <c r="E25" s="287"/>
      <c r="F25" s="287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7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7" t="s">
        <v>231</v>
      </c>
      <c r="B35" s="287"/>
      <c r="C35" s="287"/>
      <c r="D35" s="287"/>
      <c r="E35" s="287"/>
      <c r="F35" s="287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7" t="s">
        <v>21</v>
      </c>
      <c r="B44" s="287"/>
      <c r="C44" s="287"/>
      <c r="D44" s="287"/>
      <c r="E44" s="287"/>
      <c r="F44" s="287"/>
    </row>
    <row r="45" spans="1:6" x14ac:dyDescent="0.3">
      <c r="A45" s="32" t="s">
        <v>297</v>
      </c>
      <c r="B45" s="163">
        <v>1</v>
      </c>
      <c r="C45" s="163"/>
      <c r="D45" s="164" t="s">
        <v>406</v>
      </c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407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7" t="s">
        <v>8</v>
      </c>
      <c r="B54" s="287"/>
      <c r="C54" s="287"/>
      <c r="D54" s="287"/>
      <c r="E54" s="287"/>
      <c r="F54" s="287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7" t="s">
        <v>136</v>
      </c>
      <c r="B65" s="287"/>
      <c r="C65" s="287"/>
      <c r="D65" s="287"/>
      <c r="E65" s="287"/>
      <c r="F65" s="287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7" t="s">
        <v>223</v>
      </c>
      <c r="B86" s="287"/>
      <c r="C86" s="287"/>
      <c r="D86" s="287"/>
      <c r="E86" s="287"/>
      <c r="F86" s="287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7" t="s">
        <v>224</v>
      </c>
      <c r="B105" s="287"/>
      <c r="C105" s="287"/>
      <c r="D105" s="287"/>
      <c r="E105" s="287"/>
      <c r="F105" s="287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7" t="s">
        <v>196</v>
      </c>
      <c r="B120" s="287"/>
      <c r="C120" s="287"/>
      <c r="D120" s="287"/>
      <c r="E120" s="287"/>
      <c r="F120" s="287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7" t="s">
        <v>228</v>
      </c>
      <c r="B136" s="287"/>
      <c r="C136" s="287"/>
      <c r="D136" s="287"/>
      <c r="E136" s="287"/>
      <c r="F136" s="287"/>
    </row>
    <row r="137" spans="1:6" ht="33" x14ac:dyDescent="0.3">
      <c r="A137" s="64" t="s">
        <v>304</v>
      </c>
      <c r="B137" s="163">
        <v>1</v>
      </c>
      <c r="C137" s="163"/>
      <c r="D137" s="164" t="s">
        <v>408</v>
      </c>
      <c r="E137" s="163"/>
      <c r="F137" s="163"/>
    </row>
    <row r="138" spans="1:6" ht="33" x14ac:dyDescent="0.3">
      <c r="A138" s="32" t="s">
        <v>152</v>
      </c>
      <c r="B138" s="163">
        <v>1</v>
      </c>
      <c r="C138" s="163"/>
      <c r="D138" s="164" t="s">
        <v>409</v>
      </c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14</v>
      </c>
    </row>
    <row r="146" spans="1:6" x14ac:dyDescent="0.3">
      <c r="A146" s="193" t="s">
        <v>319</v>
      </c>
      <c r="B146" s="194"/>
      <c r="C146" s="195"/>
      <c r="D146" s="197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7" t="s">
        <v>80</v>
      </c>
      <c r="B148" s="287"/>
      <c r="C148" s="287"/>
      <c r="D148" s="287"/>
      <c r="E148" s="287"/>
      <c r="F148" s="287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 t="s">
        <v>34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 t="e">
        <f>D153/(COUNT(B149:C152)*2)</f>
        <v>#DIV/0!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7" t="s">
        <v>17</v>
      </c>
      <c r="B156" s="287"/>
      <c r="C156" s="287"/>
      <c r="D156" s="287"/>
      <c r="E156" s="287"/>
      <c r="F156" s="287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7" t="s">
        <v>82</v>
      </c>
      <c r="B164" s="287"/>
      <c r="C164" s="287"/>
      <c r="D164" s="287"/>
      <c r="E164" s="287"/>
      <c r="F164" s="287"/>
    </row>
    <row r="165" spans="1:6" x14ac:dyDescent="0.3">
      <c r="A165" s="58" t="s">
        <v>337</v>
      </c>
      <c r="B165" s="163">
        <v>2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7" t="s">
        <v>227</v>
      </c>
      <c r="B173" s="287"/>
      <c r="C173" s="287"/>
      <c r="D173" s="287"/>
      <c r="E173" s="287"/>
      <c r="F173" s="287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70</v>
      </c>
    </row>
    <row r="183" spans="1:6" ht="18" x14ac:dyDescent="0.35">
      <c r="A183" s="81" t="s">
        <v>349</v>
      </c>
      <c r="B183" s="81"/>
      <c r="C183" s="81"/>
      <c r="D183" s="256">
        <f>D182/(COUNT(B174:C177,B165:C169,B157:C160,B149:C152,B137:C144,B55:C61,B45:C50,B26:C31,B17:C21,B106:C116,#REF!,B121:C131,B87:C100,B66:C82,B36:C40)*2)</f>
        <v>0.94594594594594594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3"/>
      <c r="E1" s="273"/>
      <c r="F1" s="273"/>
      <c r="G1" s="273"/>
      <c r="H1" s="273"/>
      <c r="I1" s="273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4" t="s">
        <v>190</v>
      </c>
      <c r="B7" s="274"/>
      <c r="C7" s="274"/>
      <c r="D7" s="274"/>
      <c r="E7" s="274"/>
      <c r="F7" s="274"/>
      <c r="G7" s="231"/>
      <c r="H7" s="231"/>
      <c r="I7" s="231"/>
    </row>
    <row r="8" spans="1:9" ht="29.25" x14ac:dyDescent="0.5">
      <c r="A8" s="275" t="str">
        <f>'Page de garde'!D18</f>
        <v>INTILAKA</v>
      </c>
      <c r="B8" s="275"/>
      <c r="C8" s="275"/>
      <c r="D8" s="275"/>
      <c r="E8" s="275"/>
      <c r="F8" s="275"/>
      <c r="G8" s="232"/>
      <c r="H8" s="232"/>
      <c r="I8" s="231"/>
    </row>
    <row r="9" spans="1:9" ht="24.75" x14ac:dyDescent="0.5">
      <c r="A9" s="191" t="s">
        <v>44</v>
      </c>
      <c r="B9" s="276"/>
      <c r="C9" s="276"/>
      <c r="D9" s="276"/>
      <c r="E9" s="276"/>
      <c r="F9" s="277"/>
      <c r="G9" s="232"/>
      <c r="H9" s="232"/>
      <c r="I9" s="231"/>
    </row>
    <row r="10" spans="1:9" ht="24.75" x14ac:dyDescent="0.5">
      <c r="A10" s="192" t="s">
        <v>46</v>
      </c>
      <c r="B10" s="278"/>
      <c r="C10" s="278"/>
      <c r="D10" s="278"/>
      <c r="E10" s="278"/>
      <c r="F10" s="278"/>
      <c r="G10" s="232"/>
      <c r="H10" s="232"/>
      <c r="I10" s="231"/>
    </row>
    <row r="11" spans="1:9" ht="24.75" x14ac:dyDescent="0.5">
      <c r="A11" s="191" t="s">
        <v>45</v>
      </c>
      <c r="B11" s="272"/>
      <c r="C11" s="272"/>
      <c r="D11" s="272"/>
      <c r="E11" s="272"/>
      <c r="F11" s="272"/>
      <c r="G11" s="232"/>
      <c r="H11" s="232"/>
      <c r="I11" s="231"/>
    </row>
    <row r="12" spans="1:9" ht="24.75" x14ac:dyDescent="0.5">
      <c r="A12" s="191" t="s">
        <v>260</v>
      </c>
      <c r="B12" s="279">
        <f>D463</f>
        <v>0</v>
      </c>
      <c r="C12" s="279"/>
      <c r="D12" s="279"/>
      <c r="E12" s="279"/>
      <c r="F12" s="279"/>
      <c r="G12" s="232"/>
      <c r="H12" s="232"/>
      <c r="I12" s="231"/>
    </row>
    <row r="13" spans="1:9" ht="22.5" x14ac:dyDescent="0.45">
      <c r="A13" s="28"/>
      <c r="B13" s="29"/>
      <c r="C13" s="29"/>
      <c r="D13" s="280"/>
      <c r="E13" s="280"/>
      <c r="F13" s="280"/>
      <c r="G13" s="280"/>
      <c r="H13" s="280"/>
      <c r="I13" s="3"/>
    </row>
    <row r="14" spans="1:9" ht="16.5" x14ac:dyDescent="0.3">
      <c r="A14" s="281" t="s">
        <v>32</v>
      </c>
      <c r="B14" s="282" t="s">
        <v>33</v>
      </c>
      <c r="C14" s="282"/>
      <c r="D14" s="282" t="s">
        <v>48</v>
      </c>
      <c r="E14" s="283" t="s">
        <v>331</v>
      </c>
      <c r="F14" s="282" t="s">
        <v>202</v>
      </c>
      <c r="G14" s="29"/>
      <c r="H14" s="29"/>
    </row>
    <row r="15" spans="1:9" ht="16.5" x14ac:dyDescent="0.3">
      <c r="A15" s="281"/>
      <c r="B15" s="55" t="s">
        <v>36</v>
      </c>
      <c r="C15" s="55" t="s">
        <v>35</v>
      </c>
      <c r="D15" s="282"/>
      <c r="E15" s="283"/>
      <c r="F15" s="282"/>
      <c r="G15" s="29"/>
      <c r="H15" s="29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5" t="s">
        <v>1</v>
      </c>
      <c r="B18" s="286"/>
      <c r="C18" s="286"/>
      <c r="D18" s="286"/>
      <c r="E18" s="286"/>
      <c r="F18" s="28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4" t="s">
        <v>131</v>
      </c>
      <c r="B43" s="284"/>
      <c r="C43" s="284"/>
      <c r="D43" s="284"/>
      <c r="E43" s="284"/>
      <c r="F43" s="28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7" t="s">
        <v>123</v>
      </c>
      <c r="B99" s="268"/>
      <c r="C99" s="268"/>
      <c r="D99" s="268"/>
      <c r="E99" s="268"/>
      <c r="F99" s="269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7" t="s">
        <v>124</v>
      </c>
      <c r="B152" s="268"/>
      <c r="C152" s="268"/>
      <c r="D152" s="268"/>
      <c r="E152" s="268"/>
      <c r="F152" s="269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7" t="s">
        <v>157</v>
      </c>
      <c r="B192" s="268"/>
      <c r="C192" s="268"/>
      <c r="D192" s="268"/>
      <c r="E192" s="268"/>
      <c r="F192" s="269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7" t="s">
        <v>4</v>
      </c>
      <c r="B249" s="268"/>
      <c r="C249" s="268"/>
      <c r="D249" s="268"/>
      <c r="E249" s="268"/>
      <c r="F249" s="269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7" t="s">
        <v>21</v>
      </c>
      <c r="B282" s="268"/>
      <c r="C282" s="268"/>
      <c r="D282" s="268"/>
      <c r="E282" s="268"/>
      <c r="F282" s="269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7" t="s">
        <v>8</v>
      </c>
      <c r="B310" s="268"/>
      <c r="C310" s="268"/>
      <c r="D310" s="268"/>
      <c r="E310" s="268"/>
      <c r="F310" s="269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70" t="s">
        <v>107</v>
      </c>
      <c r="B312" s="271"/>
      <c r="C312" s="271"/>
      <c r="D312" s="271"/>
      <c r="E312" s="271"/>
      <c r="F312" s="271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7" t="s">
        <v>119</v>
      </c>
      <c r="B363" s="268"/>
      <c r="C363" s="268"/>
      <c r="D363" s="268"/>
      <c r="E363" s="268"/>
      <c r="F363" s="269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70" t="s">
        <v>19</v>
      </c>
      <c r="B365" s="271"/>
      <c r="C365" s="271"/>
      <c r="D365" s="271"/>
      <c r="E365" s="271"/>
      <c r="F365" s="271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0" t="s">
        <v>116</v>
      </c>
      <c r="B376" s="271"/>
      <c r="C376" s="271"/>
      <c r="D376" s="271"/>
      <c r="E376" s="271"/>
      <c r="F376" s="271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7" t="s">
        <v>346</v>
      </c>
      <c r="B393" s="268"/>
      <c r="C393" s="268"/>
      <c r="D393" s="268"/>
      <c r="E393" s="268"/>
      <c r="F393" s="269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7" t="s">
        <v>170</v>
      </c>
      <c r="B412" s="268"/>
      <c r="C412" s="268"/>
      <c r="D412" s="268"/>
      <c r="E412" s="268"/>
      <c r="F412" s="26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7" t="s">
        <v>82</v>
      </c>
      <c r="B422" s="268"/>
      <c r="C422" s="268"/>
      <c r="D422" s="268"/>
      <c r="E422" s="268"/>
      <c r="F422" s="26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7" t="s">
        <v>143</v>
      </c>
      <c r="B431" s="268"/>
      <c r="C431" s="268"/>
      <c r="D431" s="268"/>
      <c r="E431" s="268"/>
      <c r="F431" s="26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7" t="s">
        <v>144</v>
      </c>
      <c r="B452" s="268"/>
      <c r="C452" s="268"/>
      <c r="D452" s="268"/>
      <c r="E452" s="268"/>
      <c r="F452" s="269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9"/>
      <c r="E1" s="289"/>
      <c r="F1" s="289"/>
      <c r="G1" s="289"/>
      <c r="H1" s="289"/>
      <c r="I1" s="289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5" t="s">
        <v>52</v>
      </c>
      <c r="B6" s="275"/>
      <c r="C6" s="275"/>
      <c r="D6" s="275"/>
      <c r="E6" s="275"/>
      <c r="F6" s="275"/>
      <c r="G6" s="232"/>
      <c r="H6" s="232"/>
      <c r="I6" s="232"/>
    </row>
    <row r="7" spans="1:9" s="29" customFormat="1" ht="21.75" customHeight="1" x14ac:dyDescent="0.5">
      <c r="A7" s="275" t="str">
        <f>'A3 Exploitation'!A8:F8</f>
        <v>INTILAKA</v>
      </c>
      <c r="B7" s="275"/>
      <c r="C7" s="275"/>
      <c r="D7" s="275"/>
      <c r="E7" s="275"/>
      <c r="F7" s="275"/>
      <c r="G7" s="232"/>
      <c r="H7" s="232"/>
      <c r="I7" s="232"/>
    </row>
    <row r="8" spans="1:9" s="29" customFormat="1" ht="24.75" x14ac:dyDescent="0.5">
      <c r="A8" s="191" t="s">
        <v>44</v>
      </c>
      <c r="B8" s="294">
        <f>'A3 Exploitation'!B9:F9</f>
        <v>0</v>
      </c>
      <c r="C8" s="292"/>
      <c r="D8" s="292"/>
      <c r="E8" s="292"/>
      <c r="F8" s="292"/>
      <c r="G8" s="232"/>
      <c r="H8" s="232"/>
      <c r="I8" s="232"/>
    </row>
    <row r="9" spans="1:9" s="29" customFormat="1" ht="24.75" x14ac:dyDescent="0.5">
      <c r="A9" s="192" t="s">
        <v>46</v>
      </c>
      <c r="B9" s="292">
        <f>'A3 Exploitation'!B10:F10</f>
        <v>0</v>
      </c>
      <c r="C9" s="292"/>
      <c r="D9" s="292"/>
      <c r="E9" s="292"/>
      <c r="F9" s="292"/>
      <c r="G9" s="232"/>
      <c r="H9" s="232"/>
      <c r="I9" s="232"/>
    </row>
    <row r="10" spans="1:9" s="29" customFormat="1" ht="24.75" x14ac:dyDescent="0.5">
      <c r="A10" s="191" t="s">
        <v>45</v>
      </c>
      <c r="B10" s="288">
        <f>'A3 Exploitation'!B11:F11</f>
        <v>0</v>
      </c>
      <c r="C10" s="288"/>
      <c r="D10" s="288"/>
      <c r="E10" s="288"/>
      <c r="F10" s="288"/>
      <c r="G10" s="232"/>
      <c r="H10" s="232"/>
      <c r="I10" s="232"/>
    </row>
    <row r="11" spans="1:9" s="29" customFormat="1" ht="24.75" x14ac:dyDescent="0.5">
      <c r="A11" s="191" t="s">
        <v>318</v>
      </c>
      <c r="B11" s="293">
        <f>D183</f>
        <v>0</v>
      </c>
      <c r="C11" s="293"/>
      <c r="D11" s="293"/>
      <c r="E11" s="293"/>
      <c r="F11" s="293"/>
      <c r="G11" s="232"/>
      <c r="H11" s="232"/>
      <c r="I11" s="232"/>
    </row>
    <row r="12" spans="1:9" s="29" customFormat="1" ht="22.5" x14ac:dyDescent="0.45">
      <c r="A12" s="28"/>
      <c r="D12" s="280"/>
      <c r="E12" s="280"/>
      <c r="F12" s="280"/>
      <c r="G12" s="280"/>
      <c r="H12" s="280"/>
      <c r="I12" s="31"/>
    </row>
    <row r="13" spans="1:9" s="29" customFormat="1" ht="11.25" customHeight="1" x14ac:dyDescent="0.3">
      <c r="A13" s="281" t="s">
        <v>32</v>
      </c>
      <c r="B13" s="282" t="s">
        <v>33</v>
      </c>
      <c r="C13" s="282"/>
      <c r="D13" s="282" t="s">
        <v>48</v>
      </c>
      <c r="E13" s="283" t="s">
        <v>201</v>
      </c>
      <c r="F13" s="282" t="s">
        <v>202</v>
      </c>
    </row>
    <row r="14" spans="1:9" s="29" customFormat="1" ht="12.75" customHeight="1" x14ac:dyDescent="0.3">
      <c r="A14" s="281"/>
      <c r="B14" s="55" t="s">
        <v>36</v>
      </c>
      <c r="C14" s="55" t="s">
        <v>35</v>
      </c>
      <c r="D14" s="282"/>
      <c r="E14" s="283"/>
      <c r="F14" s="28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7" t="s">
        <v>0</v>
      </c>
      <c r="B16" s="287"/>
      <c r="C16" s="287"/>
      <c r="D16" s="287"/>
      <c r="E16" s="287"/>
      <c r="F16" s="287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7" t="s">
        <v>4</v>
      </c>
      <c r="B25" s="287"/>
      <c r="C25" s="287"/>
      <c r="D25" s="287"/>
      <c r="E25" s="287"/>
      <c r="F25" s="287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7" t="s">
        <v>231</v>
      </c>
      <c r="B35" s="287"/>
      <c r="C35" s="287"/>
      <c r="D35" s="287"/>
      <c r="E35" s="287"/>
      <c r="F35" s="287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7" t="s">
        <v>21</v>
      </c>
      <c r="B44" s="287"/>
      <c r="C44" s="287"/>
      <c r="D44" s="287"/>
      <c r="E44" s="287"/>
      <c r="F44" s="287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7" t="s">
        <v>8</v>
      </c>
      <c r="B54" s="287"/>
      <c r="C54" s="287"/>
      <c r="D54" s="287"/>
      <c r="E54" s="287"/>
      <c r="F54" s="287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7" t="s">
        <v>136</v>
      </c>
      <c r="B65" s="287"/>
      <c r="C65" s="287"/>
      <c r="D65" s="287"/>
      <c r="E65" s="287"/>
      <c r="F65" s="287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7" t="s">
        <v>223</v>
      </c>
      <c r="B86" s="287"/>
      <c r="C86" s="287"/>
      <c r="D86" s="287"/>
      <c r="E86" s="287"/>
      <c r="F86" s="287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7" t="s">
        <v>224</v>
      </c>
      <c r="B105" s="287"/>
      <c r="C105" s="287"/>
      <c r="D105" s="287"/>
      <c r="E105" s="287"/>
      <c r="F105" s="287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7" t="s">
        <v>196</v>
      </c>
      <c r="B120" s="287"/>
      <c r="C120" s="287"/>
      <c r="D120" s="287"/>
      <c r="E120" s="287"/>
      <c r="F120" s="287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7" t="s">
        <v>228</v>
      </c>
      <c r="B136" s="287"/>
      <c r="C136" s="287"/>
      <c r="D136" s="287"/>
      <c r="E136" s="287"/>
      <c r="F136" s="287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7" t="s">
        <v>80</v>
      </c>
      <c r="B148" s="287"/>
      <c r="C148" s="287"/>
      <c r="D148" s="287"/>
      <c r="E148" s="287"/>
      <c r="F148" s="287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7" t="s">
        <v>17</v>
      </c>
      <c r="B156" s="287"/>
      <c r="C156" s="287"/>
      <c r="D156" s="287"/>
      <c r="E156" s="287"/>
      <c r="F156" s="287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7" t="s">
        <v>82</v>
      </c>
      <c r="B164" s="287"/>
      <c r="C164" s="287"/>
      <c r="D164" s="287"/>
      <c r="E164" s="287"/>
      <c r="F164" s="287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7" t="s">
        <v>227</v>
      </c>
      <c r="B173" s="287"/>
      <c r="C173" s="287"/>
      <c r="D173" s="287"/>
      <c r="E173" s="287"/>
      <c r="F173" s="287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3"/>
      <c r="E1" s="273"/>
      <c r="F1" s="273"/>
      <c r="G1" s="273"/>
      <c r="H1" s="273"/>
      <c r="I1" s="273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4" t="s">
        <v>190</v>
      </c>
      <c r="B7" s="274"/>
      <c r="C7" s="274"/>
      <c r="D7" s="274"/>
      <c r="E7" s="274"/>
      <c r="F7" s="274"/>
      <c r="G7" s="231"/>
      <c r="H7" s="231"/>
      <c r="I7" s="231"/>
    </row>
    <row r="8" spans="1:9" ht="29.25" x14ac:dyDescent="0.5">
      <c r="A8" s="275" t="str">
        <f>'Page de garde'!D18</f>
        <v>INTILAKA</v>
      </c>
      <c r="B8" s="275"/>
      <c r="C8" s="275"/>
      <c r="D8" s="275"/>
      <c r="E8" s="275"/>
      <c r="F8" s="275"/>
      <c r="G8" s="232"/>
      <c r="H8" s="232"/>
      <c r="I8" s="231"/>
    </row>
    <row r="9" spans="1:9" ht="24.75" x14ac:dyDescent="0.5">
      <c r="A9" s="191" t="s">
        <v>44</v>
      </c>
      <c r="B9" s="276"/>
      <c r="C9" s="276"/>
      <c r="D9" s="276"/>
      <c r="E9" s="276"/>
      <c r="F9" s="277"/>
      <c r="G9" s="232"/>
      <c r="H9" s="232"/>
      <c r="I9" s="231"/>
    </row>
    <row r="10" spans="1:9" ht="24.75" x14ac:dyDescent="0.5">
      <c r="A10" s="192" t="s">
        <v>46</v>
      </c>
      <c r="B10" s="278"/>
      <c r="C10" s="278"/>
      <c r="D10" s="278"/>
      <c r="E10" s="278"/>
      <c r="F10" s="278"/>
      <c r="G10" s="232"/>
      <c r="H10" s="232"/>
      <c r="I10" s="231"/>
    </row>
    <row r="11" spans="1:9" ht="24.75" x14ac:dyDescent="0.5">
      <c r="A11" s="191" t="s">
        <v>45</v>
      </c>
      <c r="B11" s="272"/>
      <c r="C11" s="272"/>
      <c r="D11" s="272"/>
      <c r="E11" s="272"/>
      <c r="F11" s="272"/>
      <c r="G11" s="232"/>
      <c r="H11" s="232"/>
      <c r="I11" s="231"/>
    </row>
    <row r="12" spans="1:9" ht="24.75" x14ac:dyDescent="0.5">
      <c r="A12" s="191" t="s">
        <v>260</v>
      </c>
      <c r="B12" s="279">
        <f>D463</f>
        <v>0</v>
      </c>
      <c r="C12" s="279"/>
      <c r="D12" s="279"/>
      <c r="E12" s="279"/>
      <c r="F12" s="279"/>
      <c r="G12" s="232"/>
      <c r="H12" s="232"/>
      <c r="I12" s="231"/>
    </row>
    <row r="13" spans="1:9" ht="22.5" x14ac:dyDescent="0.45">
      <c r="A13" s="28"/>
      <c r="B13" s="29"/>
      <c r="C13" s="29"/>
      <c r="D13" s="280"/>
      <c r="E13" s="280"/>
      <c r="F13" s="280"/>
      <c r="G13" s="280"/>
      <c r="H13" s="280"/>
      <c r="I13" s="3"/>
    </row>
    <row r="14" spans="1:9" ht="16.5" x14ac:dyDescent="0.3">
      <c r="A14" s="281" t="s">
        <v>32</v>
      </c>
      <c r="B14" s="282" t="s">
        <v>33</v>
      </c>
      <c r="C14" s="282"/>
      <c r="D14" s="282" t="s">
        <v>48</v>
      </c>
      <c r="E14" s="283" t="s">
        <v>331</v>
      </c>
      <c r="F14" s="282" t="s">
        <v>202</v>
      </c>
      <c r="G14" s="29"/>
      <c r="H14" s="29"/>
    </row>
    <row r="15" spans="1:9" ht="16.5" x14ac:dyDescent="0.3">
      <c r="A15" s="281"/>
      <c r="B15" s="55" t="s">
        <v>36</v>
      </c>
      <c r="C15" s="55" t="s">
        <v>35</v>
      </c>
      <c r="D15" s="282"/>
      <c r="E15" s="283"/>
      <c r="F15" s="282"/>
      <c r="G15" s="29"/>
      <c r="H15" s="29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5" t="s">
        <v>1</v>
      </c>
      <c r="B18" s="286"/>
      <c r="C18" s="286"/>
      <c r="D18" s="286"/>
      <c r="E18" s="286"/>
      <c r="F18" s="28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4" t="s">
        <v>131</v>
      </c>
      <c r="B43" s="284"/>
      <c r="C43" s="284"/>
      <c r="D43" s="284"/>
      <c r="E43" s="284"/>
      <c r="F43" s="28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70" t="s">
        <v>63</v>
      </c>
      <c r="B45" s="271"/>
      <c r="C45" s="271"/>
      <c r="D45" s="271"/>
      <c r="E45" s="271"/>
      <c r="F45" s="271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7" t="s">
        <v>123</v>
      </c>
      <c r="B99" s="268"/>
      <c r="C99" s="268"/>
      <c r="D99" s="268"/>
      <c r="E99" s="268"/>
      <c r="F99" s="269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70" t="s">
        <v>63</v>
      </c>
      <c r="B101" s="271"/>
      <c r="C101" s="271"/>
      <c r="D101" s="271"/>
      <c r="E101" s="271"/>
      <c r="F101" s="271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7" t="s">
        <v>124</v>
      </c>
      <c r="B152" s="268"/>
      <c r="C152" s="268"/>
      <c r="D152" s="268"/>
      <c r="E152" s="268"/>
      <c r="F152" s="269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70" t="s">
        <v>63</v>
      </c>
      <c r="B154" s="271"/>
      <c r="C154" s="271"/>
      <c r="D154" s="271"/>
      <c r="E154" s="271"/>
      <c r="F154" s="271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7" t="s">
        <v>157</v>
      </c>
      <c r="B192" s="268"/>
      <c r="C192" s="268"/>
      <c r="D192" s="268"/>
      <c r="E192" s="268"/>
      <c r="F192" s="269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7" t="s">
        <v>4</v>
      </c>
      <c r="B249" s="268"/>
      <c r="C249" s="268"/>
      <c r="D249" s="268"/>
      <c r="E249" s="268"/>
      <c r="F249" s="269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7" t="s">
        <v>21</v>
      </c>
      <c r="B282" s="268"/>
      <c r="C282" s="268"/>
      <c r="D282" s="268"/>
      <c r="E282" s="268"/>
      <c r="F282" s="269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7" t="s">
        <v>8</v>
      </c>
      <c r="B310" s="268"/>
      <c r="C310" s="268"/>
      <c r="D310" s="268"/>
      <c r="E310" s="268"/>
      <c r="F310" s="269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70" t="s">
        <v>107</v>
      </c>
      <c r="B312" s="271"/>
      <c r="C312" s="271"/>
      <c r="D312" s="271"/>
      <c r="E312" s="271"/>
      <c r="F312" s="271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7" t="s">
        <v>119</v>
      </c>
      <c r="B363" s="268"/>
      <c r="C363" s="268"/>
      <c r="D363" s="268"/>
      <c r="E363" s="268"/>
      <c r="F363" s="269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70" t="s">
        <v>19</v>
      </c>
      <c r="B365" s="271"/>
      <c r="C365" s="271"/>
      <c r="D365" s="271"/>
      <c r="E365" s="271"/>
      <c r="F365" s="271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0" t="s">
        <v>116</v>
      </c>
      <c r="B376" s="271"/>
      <c r="C376" s="271"/>
      <c r="D376" s="271"/>
      <c r="E376" s="271"/>
      <c r="F376" s="271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7" t="s">
        <v>346</v>
      </c>
      <c r="B393" s="268"/>
      <c r="C393" s="268"/>
      <c r="D393" s="268"/>
      <c r="E393" s="268"/>
      <c r="F393" s="269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7" t="s">
        <v>170</v>
      </c>
      <c r="B412" s="268"/>
      <c r="C412" s="268"/>
      <c r="D412" s="268"/>
      <c r="E412" s="268"/>
      <c r="F412" s="26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7" t="s">
        <v>82</v>
      </c>
      <c r="B422" s="268"/>
      <c r="C422" s="268"/>
      <c r="D422" s="268"/>
      <c r="E422" s="268"/>
      <c r="F422" s="26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7" t="s">
        <v>143</v>
      </c>
      <c r="B431" s="268"/>
      <c r="C431" s="268"/>
      <c r="D431" s="268"/>
      <c r="E431" s="268"/>
      <c r="F431" s="26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7" t="s">
        <v>144</v>
      </c>
      <c r="B452" s="268"/>
      <c r="C452" s="268"/>
      <c r="D452" s="268"/>
      <c r="E452" s="268"/>
      <c r="F452" s="269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9"/>
      <c r="E1" s="289"/>
      <c r="F1" s="289"/>
      <c r="G1" s="289"/>
      <c r="H1" s="289"/>
      <c r="I1" s="289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5" t="s">
        <v>52</v>
      </c>
      <c r="B6" s="275"/>
      <c r="C6" s="275"/>
      <c r="D6" s="275"/>
      <c r="E6" s="275"/>
      <c r="F6" s="275"/>
      <c r="G6" s="232"/>
      <c r="H6" s="232"/>
      <c r="I6" s="232"/>
    </row>
    <row r="7" spans="1:9" s="29" customFormat="1" ht="21.75" customHeight="1" x14ac:dyDescent="0.5">
      <c r="A7" s="275" t="str">
        <f>'A4 Exploitation'!A8:F8</f>
        <v>INTILAKA</v>
      </c>
      <c r="B7" s="275"/>
      <c r="C7" s="275"/>
      <c r="D7" s="275"/>
      <c r="E7" s="275"/>
      <c r="F7" s="275"/>
      <c r="G7" s="232"/>
      <c r="H7" s="232"/>
      <c r="I7" s="232"/>
    </row>
    <row r="8" spans="1:9" s="29" customFormat="1" ht="24.75" x14ac:dyDescent="0.5">
      <c r="A8" s="191" t="s">
        <v>44</v>
      </c>
      <c r="B8" s="292">
        <f>'A4 Exploitation'!B9:F9</f>
        <v>0</v>
      </c>
      <c r="C8" s="292"/>
      <c r="D8" s="292"/>
      <c r="E8" s="292"/>
      <c r="F8" s="292"/>
      <c r="G8" s="232"/>
      <c r="H8" s="232"/>
      <c r="I8" s="232"/>
    </row>
    <row r="9" spans="1:9" s="29" customFormat="1" ht="24.75" x14ac:dyDescent="0.5">
      <c r="A9" s="192" t="s">
        <v>46</v>
      </c>
      <c r="B9" s="292">
        <f>'A4 Exploitation'!B10:F10</f>
        <v>0</v>
      </c>
      <c r="C9" s="292"/>
      <c r="D9" s="292"/>
      <c r="E9" s="292"/>
      <c r="F9" s="292"/>
      <c r="G9" s="232"/>
      <c r="H9" s="232"/>
      <c r="I9" s="232"/>
    </row>
    <row r="10" spans="1:9" s="29" customFormat="1" ht="24.75" x14ac:dyDescent="0.5">
      <c r="A10" s="191" t="s">
        <v>45</v>
      </c>
      <c r="B10" s="288">
        <f>'A4 Exploitation'!B11:F11</f>
        <v>0</v>
      </c>
      <c r="C10" s="288"/>
      <c r="D10" s="288"/>
      <c r="E10" s="288"/>
      <c r="F10" s="288"/>
      <c r="G10" s="232"/>
      <c r="H10" s="232"/>
      <c r="I10" s="232"/>
    </row>
    <row r="11" spans="1:9" s="29" customFormat="1" ht="24.75" x14ac:dyDescent="0.5">
      <c r="A11" s="191" t="s">
        <v>318</v>
      </c>
      <c r="B11" s="293">
        <f>D183</f>
        <v>0</v>
      </c>
      <c r="C11" s="293"/>
      <c r="D11" s="293"/>
      <c r="E11" s="293"/>
      <c r="F11" s="293"/>
      <c r="G11" s="232"/>
      <c r="H11" s="232"/>
      <c r="I11" s="232"/>
    </row>
    <row r="12" spans="1:9" s="29" customFormat="1" ht="22.5" x14ac:dyDescent="0.45">
      <c r="A12" s="28"/>
      <c r="D12" s="280"/>
      <c r="E12" s="280"/>
      <c r="F12" s="280"/>
      <c r="G12" s="280"/>
      <c r="H12" s="280"/>
      <c r="I12" s="31"/>
    </row>
    <row r="13" spans="1:9" s="29" customFormat="1" ht="11.25" customHeight="1" x14ac:dyDescent="0.3">
      <c r="A13" s="281" t="s">
        <v>32</v>
      </c>
      <c r="B13" s="282" t="s">
        <v>33</v>
      </c>
      <c r="C13" s="282"/>
      <c r="D13" s="282" t="s">
        <v>48</v>
      </c>
      <c r="E13" s="283" t="s">
        <v>201</v>
      </c>
      <c r="F13" s="282" t="s">
        <v>202</v>
      </c>
    </row>
    <row r="14" spans="1:9" s="29" customFormat="1" ht="12.75" customHeight="1" x14ac:dyDescent="0.3">
      <c r="A14" s="281"/>
      <c r="B14" s="55" t="s">
        <v>36</v>
      </c>
      <c r="C14" s="55" t="s">
        <v>35</v>
      </c>
      <c r="D14" s="282"/>
      <c r="E14" s="283"/>
      <c r="F14" s="28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7" t="s">
        <v>0</v>
      </c>
      <c r="B16" s="287"/>
      <c r="C16" s="287"/>
      <c r="D16" s="287"/>
      <c r="E16" s="287"/>
      <c r="F16" s="287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7" t="s">
        <v>4</v>
      </c>
      <c r="B25" s="287"/>
      <c r="C25" s="287"/>
      <c r="D25" s="287"/>
      <c r="E25" s="287"/>
      <c r="F25" s="287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7" t="s">
        <v>231</v>
      </c>
      <c r="B35" s="287"/>
      <c r="C35" s="287"/>
      <c r="D35" s="287"/>
      <c r="E35" s="287"/>
      <c r="F35" s="287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7" t="s">
        <v>21</v>
      </c>
      <c r="B44" s="287"/>
      <c r="C44" s="287"/>
      <c r="D44" s="287"/>
      <c r="E44" s="287"/>
      <c r="F44" s="287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7" t="s">
        <v>8</v>
      </c>
      <c r="B54" s="287"/>
      <c r="C54" s="287"/>
      <c r="D54" s="287"/>
      <c r="E54" s="287"/>
      <c r="F54" s="287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7" t="s">
        <v>136</v>
      </c>
      <c r="B65" s="287"/>
      <c r="C65" s="287"/>
      <c r="D65" s="287"/>
      <c r="E65" s="287"/>
      <c r="F65" s="287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7" t="s">
        <v>223</v>
      </c>
      <c r="B86" s="287"/>
      <c r="C86" s="287"/>
      <c r="D86" s="287"/>
      <c r="E86" s="287"/>
      <c r="F86" s="287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7" t="s">
        <v>224</v>
      </c>
      <c r="B105" s="287"/>
      <c r="C105" s="287"/>
      <c r="D105" s="287"/>
      <c r="E105" s="287"/>
      <c r="F105" s="287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7" t="s">
        <v>196</v>
      </c>
      <c r="B120" s="287"/>
      <c r="C120" s="287"/>
      <c r="D120" s="287"/>
      <c r="E120" s="287"/>
      <c r="F120" s="287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7" t="s">
        <v>228</v>
      </c>
      <c r="B136" s="287"/>
      <c r="C136" s="287"/>
      <c r="D136" s="287"/>
      <c r="E136" s="287"/>
      <c r="F136" s="287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7" t="s">
        <v>80</v>
      </c>
      <c r="B148" s="287"/>
      <c r="C148" s="287"/>
      <c r="D148" s="287"/>
      <c r="E148" s="287"/>
      <c r="F148" s="287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7" t="s">
        <v>17</v>
      </c>
      <c r="B156" s="287"/>
      <c r="C156" s="287"/>
      <c r="D156" s="287"/>
      <c r="E156" s="287"/>
      <c r="F156" s="287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7" t="s">
        <v>82</v>
      </c>
      <c r="B164" s="287"/>
      <c r="C164" s="287"/>
      <c r="D164" s="287"/>
      <c r="E164" s="287"/>
      <c r="F164" s="287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7" t="s">
        <v>227</v>
      </c>
      <c r="B173" s="287"/>
      <c r="C173" s="287"/>
      <c r="D173" s="287"/>
      <c r="E173" s="287"/>
      <c r="F173" s="287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2017-11-15T09:30:50Z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