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Express QLC\CE Hammen Lif\"/>
    </mc:Choice>
  </mc:AlternateContent>
  <bookViews>
    <workbookView xWindow="0" yWindow="0" windowWidth="20490" windowHeight="6930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D37" i="32" s="1"/>
  <c r="C28" i="32"/>
  <c r="D23" i="32"/>
  <c r="D24" i="32" s="1"/>
  <c r="A17" i="32"/>
  <c r="A8" i="32"/>
  <c r="A7" i="33" s="1"/>
  <c r="B8" i="31"/>
  <c r="D357" i="32" l="1"/>
  <c r="D206" i="32"/>
  <c r="D207" i="32" s="1"/>
  <c r="D337" i="34"/>
  <c r="D338" i="34" s="1"/>
  <c r="D357" i="34"/>
  <c r="D83" i="35"/>
  <c r="D84" i="35" s="1"/>
  <c r="D146" i="32"/>
  <c r="D276" i="32"/>
  <c r="D277" i="32" s="1"/>
  <c r="D294" i="32"/>
  <c r="D295" i="32" s="1"/>
  <c r="D387" i="32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294" i="30" l="1"/>
  <c r="D295" i="30" s="1"/>
  <c r="D279" i="32"/>
  <c r="D280" i="32" s="1"/>
  <c r="B83" i="29" s="1"/>
  <c r="D245" i="34"/>
  <c r="D246" i="34" s="1"/>
  <c r="B77" i="29" s="1"/>
  <c r="D276" i="30"/>
  <c r="D62" i="31"/>
  <c r="D63" i="31" s="1"/>
  <c r="D83" i="31"/>
  <c r="D84" i="31" s="1"/>
  <c r="D101" i="31"/>
  <c r="D102" i="31" s="1"/>
  <c r="D117" i="31"/>
  <c r="D118" i="31" s="1"/>
  <c r="D145" i="31"/>
  <c r="D146" i="31" s="1"/>
  <c r="D81" i="30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179" i="31"/>
  <c r="D245" i="30"/>
  <c r="D246" i="30" s="1"/>
  <c r="B75" i="29" s="1"/>
  <c r="D243" i="30"/>
  <c r="D358" i="30"/>
  <c r="D388" i="30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307" i="30"/>
  <c r="D308" i="30" s="1"/>
  <c r="B89" i="29" s="1"/>
  <c r="D305" i="30"/>
  <c r="D401" i="30"/>
  <c r="D459" i="30"/>
  <c r="B138" i="29" s="1"/>
  <c r="D170" i="17"/>
  <c r="D161" i="17"/>
  <c r="D162" i="17" s="1"/>
  <c r="D153" i="17"/>
  <c r="D154" i="17" s="1"/>
  <c r="C149" i="17"/>
  <c r="C141" i="17"/>
  <c r="C140" i="17"/>
  <c r="C139" i="17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87" i="16" l="1"/>
  <c r="D462" i="32"/>
  <c r="D463" i="32" s="1"/>
  <c r="B12" i="32" s="1"/>
  <c r="D96" i="30"/>
  <c r="D97" i="30" s="1"/>
  <c r="B54" i="29" s="1"/>
  <c r="D110" i="16"/>
  <c r="D111" i="16" s="1"/>
  <c r="D276" i="16"/>
  <c r="D101" i="17"/>
  <c r="D102" i="17" s="1"/>
  <c r="D360" i="30"/>
  <c r="D361" i="30" s="1"/>
  <c r="B96" i="29" s="1"/>
  <c r="B27" i="29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279" i="16"/>
  <c r="D280" i="16" s="1"/>
  <c r="D277" i="16"/>
  <c r="D407" i="16"/>
  <c r="B147" i="29"/>
  <c r="D37" i="16"/>
  <c r="D38" i="16" s="1"/>
  <c r="D182" i="31"/>
  <c r="D183" i="31" s="1"/>
  <c r="D149" i="30"/>
  <c r="D150" i="30" s="1"/>
  <c r="B61" i="29" s="1"/>
  <c r="B26" i="29"/>
  <c r="B34" i="29"/>
  <c r="B11" i="33"/>
  <c r="B146" i="29"/>
  <c r="B12" i="34"/>
  <c r="B35" i="29"/>
  <c r="D462" i="30"/>
  <c r="D463" i="30" s="1"/>
  <c r="D171" i="17"/>
  <c r="D62" i="17"/>
  <c r="D206" i="16"/>
  <c r="D207" i="16" s="1"/>
  <c r="D54" i="16"/>
  <c r="D55" i="16" s="1"/>
  <c r="B9" i="17"/>
  <c r="B10" i="17"/>
  <c r="D360" i="16" l="1"/>
  <c r="D361" i="16" s="1"/>
  <c r="D40" i="16"/>
  <c r="B11" i="31"/>
  <c r="B145" i="29"/>
  <c r="B12" i="30"/>
  <c r="B25" i="29"/>
  <c r="B33" i="29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96" i="16" s="1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<sst xmlns="http://schemas.openxmlformats.org/spreadsheetml/2006/main" count="2939" uniqueCount="400">
  <si>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</si>
  <si>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</si>
  <si>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</si>
  <si>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</si>
  <si>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</si>
  <si>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</si>
  <si>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</si>
  <si>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</si>
  <si>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</si>
  <si>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</si>
  <si>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</si>
  <si>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</si>
  <si>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</si>
  <si>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</si>
  <si>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</si>
  <si>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</si>
  <si>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</si>
  <si>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</si>
  <si>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</si>
  <si>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</si>
  <si>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</si>
  <si>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</si>
  <si>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</si>
  <si>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</si>
  <si>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</si>
  <si>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</si>
  <si>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</si>
  <si>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</si>
  <si>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</si>
  <si>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</si>
  <si>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</si>
  <si>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</si>
  <si>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</si>
  <si>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</si>
  <si>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</si>
  <si>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</si>
  <si>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</si>
  <si>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</si>
  <si>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</si>
  <si>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</si>
  <si>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</si>
  <si>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</si>
  <si>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</si>
  <si>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</si>
  <si>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</si>
  <si>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</si>
  <si>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</si>
  <si>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</si>
  <si>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</si>
  <si>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</si>
  <si>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</si>
  <si>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</si>
  <si>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</si>
  <si>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</si>
  <si>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</si>
  <si>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</si>
  <si>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</si>
  <si>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</si>
  <si>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</si>
  <si>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</si>
  <si>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</si>
  <si>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</si>
  <si>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</si>
  <si>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</si>
  <si>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</si>
  <si>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</si>
  <si>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</si>
  <si>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</si>
  <si>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</si>
  <si>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</si>
  <si>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</si>
  <si>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</si>
  <si>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</si>
  <si>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</si>
  <si>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</si>
  <si>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</si>
  <si>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</si>
  <si>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</si>
  <si>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</si>
  <si>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</si>
  <si>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</si>
  <si>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</si>
  <si>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</si>
  <si>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</si>
  <si>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</si>
  <si>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</si>
  <si>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</si>
  <si>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</si>
  <si>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</si>
  <si>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</si>
  <si>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</si>
  <si>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</si>
  <si>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</si>
  <si>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</si>
  <si>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</si>
  <si>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</si>
  <si>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</si>
  <si>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</si>
  <si>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</si>
  <si>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</si>
  <si>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</si>
  <si>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</si>
  <si>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</si>
  <si>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</si>
  <si>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</si>
  <si>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</si>
  <si>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</si>
  <si>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</si>
  <si>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</si>
  <si>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</si>
  <si>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</si>
  <si>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</si>
  <si>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</si>
  <si>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</si>
  <si>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</si>
  <si>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</si>
  <si>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</si>
  <si>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</si>
  <si>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</si>
  <si>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</si>
  <si>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</si>
  <si>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</si>
  <si>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</si>
  <si>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</si>
  <si>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</si>
  <si>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</si>
  <si>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</si>
  <si>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</si>
  <si>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</si>
  <si>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</si>
  <si>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</si>
  <si>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</si>
  <si>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</si>
  <si>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</si>
  <si>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</si>
  <si>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</si>
  <si>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</si>
  <si>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</si>
  <si>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</si>
  <si>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</si>
  <si>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</si>
  <si>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</si>
  <si>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</si>
  <si>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</si>
  <si>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</si>
  <si>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</si>
  <si>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</si>
  <si>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</si>
  <si>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</si>
  <si>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</si>
  <si>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</si>
  <si>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</si>
  <si>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</si>
  <si>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</si>
  <si>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</si>
  <si>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</si>
  <si>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</si>
  <si>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</si>
  <si>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</si>
  <si>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</si>
  <si>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</si>
  <si>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</si>
  <si>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</si>
  <si>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</si>
  <si>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</si>
  <si>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</si>
  <si>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</si>
  <si>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</si>
  <si>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</si>
  <si>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</si>
  <si>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</si>
  <si>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</si>
  <si>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</si>
  <si>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</si>
  <si>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</si>
  <si>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</si>
  <si>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</si>
  <si>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</si>
  <si>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</si>
  <si>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</si>
  <si>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</si>
  <si>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</si>
  <si>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</si>
  <si>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</si>
  <si>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</si>
  <si>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</si>
  <si>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</si>
  <si>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</si>
  <si>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</si>
  <si>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</si>
  <si>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</si>
  <si>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</si>
  <si>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</si>
  <si>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</si>
  <si>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</si>
  <si>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</si>
  <si>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</si>
  <si>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</si>
  <si>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</si>
  <si>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</si>
  <si>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</si>
  <si>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</si>
  <si>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</si>
  <si>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</si>
  <si>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</si>
  <si>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</si>
  <si>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</si>
  <si>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</si>
  <si>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</si>
  <si>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</si>
  <si>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</si>
  <si>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</si>
  <si>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</si>
  <si>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</si>
  <si>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</si>
  <si>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</si>
  <si>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</si>
  <si>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</si>
  <si>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</si>
  <si>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</si>
  <si>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</si>
  <si>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</si>
  <si>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</si>
  <si>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</si>
  <si>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</si>
  <si>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</si>
  <si>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</si>
  <si>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</si>
  <si>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</si>
  <si>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</si>
  <si>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</si>
  <si>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</si>
  <si>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</si>
  <si>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</si>
  <si>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</si>
  <si>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</si>
  <si>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</si>
  <si>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</si>
  <si>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</si>
  <si>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</si>
  <si>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</si>
  <si>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</si>
  <si>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</si>
  <si>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</si>
  <si>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</si>
  <si>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</si>
  <si>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</si>
  <si>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</si>
  <si>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</si>
  <si>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</si>
  <si>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</si>
  <si>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</si>
  <si>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</si>
  <si>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</si>
  <si>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</si>
  <si>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</si>
  <si>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</si>
  <si>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</si>
  <si>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</si>
  <si>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</si>
  <si>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</si>
  <si>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</si>
  <si>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</si>
  <si>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</si>
  <si>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</si>
  <si>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</si>
  <si>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</si>
  <si>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</si>
  <si>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</si>
  <si>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</si>
  <si>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</si>
  <si>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</si>
  <si>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</si>
  <si>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</si>
  <si>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</si>
  <si>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</si>
  <si>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</si>
  <si>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</si>
  <si>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</si>
  <si>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</si>
  <si>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</si>
  <si>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</si>
  <si>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</si>
  <si>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</si>
  <si>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</si>
  <si>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</si>
  <si>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</si>
  <si>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</si>
  <si>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</si>
  <si>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</si>
  <si>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</si>
  <si>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</si>
  <si>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</si>
  <si>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</si>
  <si>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</si>
  <si>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</si>
  <si>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</si>
  <si>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</si>
  <si>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</si>
  <si>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</si>
  <si>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</si>
  <si>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</si>
  <si>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</si>
  <si>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</si>
  <si>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</si>
  <si>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</si>
  <si>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</si>
  <si>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</si>
  <si>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</si>
  <si>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</si>
  <si>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</si>
  <si>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</si>
  <si>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</si>
  <si>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</si>
  <si>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</si>
  <si>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</si>
  <si>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</si>
  <si>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</si>
  <si>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</si>
  <si>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</si>
  <si>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</si>
  <si>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</si>
  <si>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</si>
  <si>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</si>
  <si>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</si>
  <si>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</si>
  <si>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</si>
  <si>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</si>
  <si>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</si>
  <si>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</si>
  <si>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</si>
  <si>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</si>
  <si>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</si>
  <si>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</si>
  <si>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</si>
  <si>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</si>
  <si>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</si>
  <si>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</si>
  <si>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</si>
  <si>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</si>
  <si>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</si>
  <si>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</si>
  <si>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</si>
  <si>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</si>
  <si>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</si>
  <si>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</si>
  <si>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</si>
  <si>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</si>
  <si>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</si>
  <si>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</si>
  <si>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</si>
  <si>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</si>
  <si>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</si>
  <si>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</si>
  <si>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</si>
  <si>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</si>
  <si>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</si>
  <si>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</si>
  <si>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</si>
  <si>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</si>
  <si>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</si>
  <si>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</si>
  <si>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</si>
  <si>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</si>
  <si>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</si>
  <si>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</si>
  <si>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</si>
  <si>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</si>
  <si>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</si>
  <si>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</si>
  <si>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</si>
  <si>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</si>
  <si>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</si>
  <si>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</si>
  <si>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</si>
  <si>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</si>
  <si>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</si>
  <si>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</si>
  <si>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</si>
  <si>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</si>
  <si>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L'opérateur utilise celui de la réception</t>
  </si>
  <si>
    <t>Les évaporateurs du linéaire des yaourts n'étaient pas propres</t>
  </si>
  <si>
    <t>Absence de salle de pause</t>
  </si>
  <si>
    <t>Absence d'un local poubelle</t>
  </si>
  <si>
    <t>Le plan d'action du précedent audit n'était pas disponible</t>
  </si>
  <si>
    <t>Les alarmes sont réglés mais non enregsitrés</t>
  </si>
  <si>
    <t>Hammam Lif</t>
  </si>
  <si>
    <t>Directeur du Magasin Mohamed Najd KHIARI</t>
  </si>
  <si>
    <t xml:space="preserve">La porte du quai de réception était condamnée, la réception de la marchandise est effectuée à côté de la porte d’entrée des clients. </t>
  </si>
  <si>
    <t>L'enregistrement de l'autocontrôle du nettoyage et désinfection de la chambre froide de la semaine du 08/02/2017 n'était pas effectuée (fréquence 1 fois par semaine)</t>
  </si>
  <si>
    <t>1/ Présence de 2 paquets de "Croquito CHAHIA" dont la DLC est illisible
2/ Présence de sachet de "Macédoine de légumes" présentant des signes de recongélation.</t>
  </si>
  <si>
    <t>Vérifier les produits avant exposition</t>
  </si>
  <si>
    <t>Humidité 45%</t>
  </si>
  <si>
    <t>Température du meuble des charcuteries
affichée : +4,7°C
mesurée : +6,8°C
Température du meuble surgelés
affichée : -17,8°C
mesurée : -20°C</t>
  </si>
  <si>
    <t>Température des poulets : +6,9°C</t>
  </si>
  <si>
    <t>Présence de traces de rouilles au niveau des étages du meuble des yaourts</t>
  </si>
  <si>
    <t>Bennes à ordure propre</t>
  </si>
  <si>
    <t>Selon le directeur du magasin, Le rapport du précédent audit n’a pas été reçu par le magasin. Un mail a été envoyé par le directeur</t>
  </si>
  <si>
    <t>Absence de mention de la DLC sur l'enregistrement de contrôle à la réception des produits réceptionnées le 13 et 14 juin 2017</t>
  </si>
  <si>
    <t>Carrelage du sol ébréché au niveau des palettes d'exposition de l'eau minérale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</si>
</sst>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351296"/>
        <c:axId val="359347936"/>
      </c:barChart>
      <c:catAx>
        <c:axId val="359351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347936"/>
        <c:crosses val="autoZero"/>
        <c:auto val="1"/>
        <c:lblAlgn val="ctr"/>
        <c:lblOffset val="100"/>
        <c:noMultiLvlLbl val="0"/>
      </c:catAx>
      <c:valAx>
        <c:axId val="35934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351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073024"/>
        <c:axId val="364075264"/>
      </c:barChart>
      <c:catAx>
        <c:axId val="36407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075264"/>
        <c:crosses val="autoZero"/>
        <c:auto val="1"/>
        <c:lblAlgn val="ctr"/>
        <c:lblOffset val="100"/>
        <c:noMultiLvlLbl val="0"/>
      </c:catAx>
      <c:valAx>
        <c:axId val="36407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07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4075824"/>
        <c:axId val="364079184"/>
      </c:barChart>
      <c:catAx>
        <c:axId val="36407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4079184"/>
        <c:crosses val="autoZero"/>
        <c:auto val="1"/>
        <c:lblAlgn val="ctr"/>
        <c:lblOffset val="100"/>
        <c:noMultiLvlLbl val="0"/>
      </c:catAx>
      <c:valAx>
        <c:axId val="364079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407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110592"/>
        <c:axId val="359108912"/>
      </c:barChart>
      <c:catAx>
        <c:axId val="35911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108912"/>
        <c:crosses val="autoZero"/>
        <c:auto val="1"/>
        <c:lblAlgn val="ctr"/>
        <c:lblOffset val="100"/>
        <c:noMultiLvlLbl val="0"/>
      </c:catAx>
      <c:valAx>
        <c:axId val="35910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11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109472"/>
        <c:axId val="359106112"/>
      </c:barChart>
      <c:catAx>
        <c:axId val="35910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106112"/>
        <c:crosses val="autoZero"/>
        <c:auto val="1"/>
        <c:lblAlgn val="ctr"/>
        <c:lblOffset val="100"/>
        <c:noMultiLvlLbl val="0"/>
      </c:catAx>
      <c:valAx>
        <c:axId val="359106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10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446208"/>
        <c:axId val="358447888"/>
      </c:barChart>
      <c:catAx>
        <c:axId val="35844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447888"/>
        <c:crosses val="autoZero"/>
        <c:auto val="1"/>
        <c:lblAlgn val="ctr"/>
        <c:lblOffset val="100"/>
        <c:noMultiLvlLbl val="0"/>
      </c:catAx>
      <c:valAx>
        <c:axId val="35844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44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8441168"/>
        <c:axId val="358443968"/>
      </c:barChart>
      <c:catAx>
        <c:axId val="35844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8443968"/>
        <c:crosses val="autoZero"/>
        <c:auto val="1"/>
        <c:lblAlgn val="ctr"/>
        <c:lblOffset val="100"/>
        <c:noMultiLvlLbl val="0"/>
      </c:catAx>
      <c:valAx>
        <c:axId val="358443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844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0.92500000000000004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7960400"/>
        <c:axId val="297961520"/>
      </c:barChart>
      <c:catAx>
        <c:axId val="29796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7961520"/>
        <c:crosses val="autoZero"/>
        <c:auto val="1"/>
        <c:lblAlgn val="ctr"/>
        <c:lblOffset val="100"/>
        <c:noMultiLvlLbl val="0"/>
      </c:catAx>
      <c:valAx>
        <c:axId val="29796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796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0.93472222222222223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94295184"/>
        <c:axId val="294300784"/>
        <c:extLst xmlns:c16r2="http://schemas.microsoft.com/office/drawing/2015/06/chart"/>
      </c:barChart>
      <c:catAx>
        <c:axId val="294295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300784"/>
        <c:crosses val="autoZero"/>
        <c:auto val="1"/>
        <c:lblAlgn val="ctr"/>
        <c:lblOffset val="100"/>
        <c:noMultiLvlLbl val="0"/>
      </c:catAx>
      <c:valAx>
        <c:axId val="294300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29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94356576"/>
        <c:axId val="294356016"/>
        <c:extLst xmlns:c16r2="http://schemas.microsoft.com/office/drawing/2015/06/chart"/>
      </c:barChart>
      <c:catAx>
        <c:axId val="29435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356016"/>
        <c:crosses val="autoZero"/>
        <c:auto val="1"/>
        <c:lblAlgn val="ctr"/>
        <c:lblOffset val="100"/>
        <c:noMultiLvlLbl val="0"/>
      </c:catAx>
      <c:valAx>
        <c:axId val="29435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435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353536"/>
        <c:axId val="359354096"/>
      </c:barChart>
      <c:catAx>
        <c:axId val="35935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354096"/>
        <c:crosses val="autoZero"/>
        <c:auto val="1"/>
        <c:lblAlgn val="ctr"/>
        <c:lblOffset val="100"/>
        <c:noMultiLvlLbl val="0"/>
      </c:catAx>
      <c:valAx>
        <c:axId val="359354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353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356896"/>
        <c:axId val="359357456"/>
      </c:barChart>
      <c:catAx>
        <c:axId val="35935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357456"/>
        <c:crosses val="autoZero"/>
        <c:auto val="1"/>
        <c:lblAlgn val="ctr"/>
        <c:lblOffset val="100"/>
        <c:noMultiLvlLbl val="0"/>
      </c:catAx>
      <c:valAx>
        <c:axId val="35935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35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360256"/>
        <c:axId val="359360816"/>
      </c:barChart>
      <c:catAx>
        <c:axId val="35936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9360816"/>
        <c:crosses val="autoZero"/>
        <c:auto val="1"/>
        <c:lblAlgn val="ctr"/>
        <c:lblOffset val="100"/>
        <c:noMultiLvlLbl val="0"/>
      </c:catAx>
      <c:valAx>
        <c:axId val="35936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36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9363616"/>
        <c:axId val="299477856"/>
      </c:barChart>
      <c:catAx>
        <c:axId val="35936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477856"/>
        <c:crosses val="autoZero"/>
        <c:auto val="1"/>
        <c:lblAlgn val="ctr"/>
        <c:lblOffset val="100"/>
        <c:noMultiLvlLbl val="0"/>
      </c:catAx>
      <c:valAx>
        <c:axId val="299477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936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9476736"/>
        <c:axId val="299476176"/>
      </c:barChart>
      <c:catAx>
        <c:axId val="29947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476176"/>
        <c:crosses val="autoZero"/>
        <c:auto val="1"/>
        <c:lblAlgn val="ctr"/>
        <c:lblOffset val="100"/>
        <c:noMultiLvlLbl val="0"/>
      </c:catAx>
      <c:valAx>
        <c:axId val="29947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947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9470576"/>
        <c:axId val="299467216"/>
      </c:barChart>
      <c:catAx>
        <c:axId val="29947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467216"/>
        <c:crosses val="autoZero"/>
        <c:auto val="1"/>
        <c:lblAlgn val="ctr"/>
        <c:lblOffset val="100"/>
        <c:noMultiLvlLbl val="0"/>
      </c:catAx>
      <c:valAx>
        <c:axId val="29946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947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0.83870967741935487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9474496"/>
        <c:axId val="299469456"/>
      </c:barChart>
      <c:catAx>
        <c:axId val="29947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469456"/>
        <c:crosses val="autoZero"/>
        <c:auto val="1"/>
        <c:lblAlgn val="ctr"/>
        <c:lblOffset val="100"/>
        <c:noMultiLvlLbl val="0"/>
      </c:catAx>
      <c:valAx>
        <c:axId val="29946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9474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9463856"/>
        <c:axId val="299471696"/>
      </c:barChart>
      <c:catAx>
        <c:axId val="29946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471696"/>
        <c:crosses val="autoZero"/>
        <c:auto val="1"/>
        <c:lblAlgn val="ctr"/>
        <c:lblOffset val="100"/>
        <c:noMultiLvlLbl val="0"/>
      </c:catAx>
      <c:valAx>
        <c:axId val="299471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946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B111" sqref="B111:C111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7" t="s">
        <v>378</v>
      </c>
      <c r="B18" s="247"/>
      <c r="C18" s="247"/>
      <c r="D18" s="248" t="s">
        <v>386</v>
      </c>
      <c r="E18" s="248"/>
      <c r="F18" s="248"/>
      <c r="G18" s="248"/>
      <c r="H18" s="248"/>
      <c r="I18" s="248"/>
      <c r="J18" s="248"/>
      <c r="K18" s="248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9" t="s">
        <v>350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50" t="s">
        <v>352</v>
      </c>
      <c r="C23" s="250"/>
      <c r="D23" s="150"/>
      <c r="E23" s="150"/>
      <c r="F23" s="150"/>
      <c r="G23" s="150"/>
      <c r="H23" s="150"/>
      <c r="I23" s="150"/>
      <c r="J23" s="149" t="str">
        <f>D18</f>
        <v>Hammam Lif</v>
      </c>
    </row>
    <row r="24" spans="1:11" ht="33" customHeight="1" x14ac:dyDescent="0.25">
      <c r="A24" s="191" t="s">
        <v>353</v>
      </c>
      <c r="B24" s="251">
        <f>AVERAGE('A1 Exploitation'!D463,'A1 Technique'!D183)</f>
        <v>0.93472222222222223</v>
      </c>
      <c r="C24" s="251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1">
        <f>AVERAGE('A2 Exploitation'!D463,'A2 Technique'!D183)</f>
        <v>0</v>
      </c>
      <c r="C25" s="251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1">
        <f>AVERAGE('A3 Exploitation'!D463,'A3 Technique'!D183)</f>
        <v>0</v>
      </c>
      <c r="C26" s="251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1">
        <f>AVERAGE('A4 Exploitation'!D463,'A4 Technique'!D183)</f>
        <v>0</v>
      </c>
      <c r="C27" s="251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50" t="s">
        <v>357</v>
      </c>
      <c r="C31" s="250"/>
      <c r="D31" s="150"/>
      <c r="E31" s="150"/>
      <c r="F31" s="150"/>
      <c r="G31" s="150"/>
      <c r="H31" s="150"/>
      <c r="I31" s="150"/>
      <c r="J31" s="149" t="str">
        <f>D18</f>
        <v>Hammam Lif</v>
      </c>
    </row>
    <row r="32" spans="1:11" ht="33" customHeight="1" x14ac:dyDescent="0.25">
      <c r="A32" s="191" t="s">
        <v>353</v>
      </c>
      <c r="B32" s="251">
        <f>'A1 Exploitation'!D463</f>
        <v>0.92500000000000004</v>
      </c>
      <c r="C32" s="251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1">
        <f>'A2 Exploitation'!D463</f>
        <v>0</v>
      </c>
      <c r="C33" s="251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1">
        <f>'A3 Exploitation'!D463</f>
        <v>0</v>
      </c>
      <c r="C34" s="251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1">
        <f>'A4 Exploitation'!D463</f>
        <v>0</v>
      </c>
      <c r="C35" s="251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2" t="s">
        <v>358</v>
      </c>
      <c r="C38" s="252"/>
      <c r="D38" s="150"/>
      <c r="E38" s="150"/>
      <c r="F38" s="150"/>
      <c r="G38" s="150"/>
      <c r="H38" s="150"/>
      <c r="I38" s="150"/>
      <c r="J38" s="149" t="str">
        <f>D18</f>
        <v>Hammam Lif</v>
      </c>
    </row>
    <row r="39" spans="1:10" ht="33" customHeight="1" x14ac:dyDescent="0.25">
      <c r="A39" s="191" t="s">
        <v>353</v>
      </c>
      <c r="B39" s="251">
        <f>AVERAGE('A1 Exploitation'!D461, 'A1 Technique'!D181)</f>
        <v>0.5</v>
      </c>
      <c r="C39" s="251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1">
        <f>AVERAGE('A2 Exploitation'!D461, 'A2 Technique'!D181)</f>
        <v>0</v>
      </c>
      <c r="C40" s="251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1">
        <f>AVERAGE('A3 Exploitation'!D461, 'A3 Technique'!D181)</f>
        <v>0</v>
      </c>
      <c r="C41" s="251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1">
        <f>AVERAGE('A4 Exploitation'!D461, 'A4 Technique'!D181)</f>
        <v>0</v>
      </c>
      <c r="C42" s="251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50" t="s">
        <v>359</v>
      </c>
      <c r="C45" s="250"/>
      <c r="D45" s="150"/>
      <c r="E45" s="150"/>
      <c r="F45" s="150"/>
      <c r="G45" s="150"/>
      <c r="H45" s="150"/>
      <c r="I45" s="150"/>
      <c r="J45" s="149" t="str">
        <f>D18</f>
        <v>Hammam Lif</v>
      </c>
    </row>
    <row r="46" spans="1:10" ht="33" customHeight="1" x14ac:dyDescent="0.25">
      <c r="A46" s="191" t="s">
        <v>353</v>
      </c>
      <c r="B46" s="253">
        <f>'A1 Exploitation'!D41</f>
        <v>0.95833333333333337</v>
      </c>
      <c r="C46" s="253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3">
        <f>'A2 Exploitation'!D41</f>
        <v>0</v>
      </c>
      <c r="C47" s="253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3">
        <f>'A3 Exploitation'!D41</f>
        <v>0</v>
      </c>
      <c r="C48" s="253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3">
        <f>'A4 Exploitation'!D41</f>
        <v>0</v>
      </c>
      <c r="C49" s="253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50" t="s">
        <v>360</v>
      </c>
      <c r="C52" s="250"/>
      <c r="D52" s="150"/>
      <c r="E52" s="150"/>
      <c r="F52" s="150"/>
      <c r="G52" s="150"/>
      <c r="H52" s="150"/>
      <c r="I52" s="150"/>
      <c r="J52" s="149" t="str">
        <f>D18</f>
        <v>Hammam Lif</v>
      </c>
    </row>
    <row r="53" spans="1:10" ht="33" customHeight="1" x14ac:dyDescent="0.25">
      <c r="A53" s="191" t="s">
        <v>353</v>
      </c>
      <c r="B53" s="251" t="e">
        <f>'A1 Exploitation'!D97</f>
        <v>#DIV/0!</v>
      </c>
      <c r="C53" s="251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1">
        <f>'A2 Exploitation'!D97</f>
        <v>0</v>
      </c>
      <c r="C54" s="251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1">
        <f>'A3 Exploitation'!D97</f>
        <v>0</v>
      </c>
      <c r="C55" s="251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1">
        <f>'A4 Exploitation'!D97</f>
        <v>0</v>
      </c>
      <c r="C56" s="251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50" t="s">
        <v>361</v>
      </c>
      <c r="C59" s="250"/>
      <c r="D59" s="150"/>
      <c r="E59" s="150"/>
      <c r="F59" s="150"/>
      <c r="G59" s="150"/>
      <c r="H59" s="150"/>
      <c r="I59" s="150"/>
      <c r="J59" s="149" t="str">
        <f>D18</f>
        <v>Hammam Lif</v>
      </c>
    </row>
    <row r="60" spans="1:10" ht="33" customHeight="1" x14ac:dyDescent="0.25">
      <c r="A60" s="191" t="s">
        <v>353</v>
      </c>
      <c r="B60" s="251" t="e">
        <f>'A1 Exploitation'!D150</f>
        <v>#DIV/0!</v>
      </c>
      <c r="C60" s="251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1">
        <f>'A2 Exploitation'!D150</f>
        <v>0</v>
      </c>
      <c r="C61" s="251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1">
        <f>'A3 Exploitation'!D150</f>
        <v>0</v>
      </c>
      <c r="C62" s="251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1">
        <f>'A4 Exploitation'!D150</f>
        <v>0</v>
      </c>
      <c r="C63" s="251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50" t="s">
        <v>362</v>
      </c>
      <c r="C66" s="250"/>
      <c r="D66" s="150"/>
      <c r="E66" s="150"/>
      <c r="F66" s="150"/>
      <c r="G66" s="150"/>
      <c r="H66" s="150"/>
      <c r="I66" s="150"/>
      <c r="J66" s="149" t="str">
        <f>D18</f>
        <v>Hammam Lif</v>
      </c>
    </row>
    <row r="67" spans="1:10" ht="33" customHeight="1" x14ac:dyDescent="0.25">
      <c r="A67" s="191" t="s">
        <v>353</v>
      </c>
      <c r="B67" s="251" t="e">
        <f>'A1 Exploitation'!D190</f>
        <v>#DIV/0!</v>
      </c>
      <c r="C67" s="251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1">
        <f>'A2 Exploitation'!D190</f>
        <v>0</v>
      </c>
      <c r="C68" s="251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1">
        <f>'A3 Exploitation'!D190</f>
        <v>0</v>
      </c>
      <c r="C69" s="251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1">
        <f>'A4 Exploitation'!D190</f>
        <v>0</v>
      </c>
      <c r="C70" s="251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50" t="s">
        <v>363</v>
      </c>
      <c r="C73" s="250"/>
      <c r="D73" s="150"/>
      <c r="E73" s="150"/>
      <c r="F73" s="150"/>
      <c r="G73" s="150"/>
      <c r="H73" s="150"/>
      <c r="I73" s="150"/>
      <c r="J73" s="149" t="str">
        <f>D18</f>
        <v>Hammam Lif</v>
      </c>
    </row>
    <row r="74" spans="1:10" ht="33" customHeight="1" x14ac:dyDescent="0.25">
      <c r="A74" s="191" t="s">
        <v>353</v>
      </c>
      <c r="B74" s="251" t="e">
        <f>'A1 Exploitation'!D246</f>
        <v>#DIV/0!</v>
      </c>
      <c r="C74" s="251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1">
        <f>'A2 Exploitation'!D246</f>
        <v>0</v>
      </c>
      <c r="C75" s="251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1">
        <f>'A3 Exploitation'!D246</f>
        <v>0</v>
      </c>
      <c r="C76" s="251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1">
        <f>'A4 Exploitation'!D246</f>
        <v>0</v>
      </c>
      <c r="C77" s="251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50" t="s">
        <v>364</v>
      </c>
      <c r="C80" s="250"/>
      <c r="D80" s="150"/>
      <c r="E80" s="150"/>
      <c r="F80" s="150"/>
      <c r="G80" s="150"/>
      <c r="H80" s="150"/>
      <c r="I80" s="150"/>
      <c r="J80" s="149" t="str">
        <f>D18</f>
        <v>Hammam Lif</v>
      </c>
    </row>
    <row r="81" spans="1:10" ht="33" customHeight="1" x14ac:dyDescent="0.25">
      <c r="A81" s="191" t="s">
        <v>353</v>
      </c>
      <c r="B81" s="251" t="e">
        <f>'A1 Exploitation'!D280</f>
        <v>#DIV/0!</v>
      </c>
      <c r="C81" s="251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1">
        <f>'A2 Exploitation'!D280</f>
        <v>0</v>
      </c>
      <c r="C82" s="251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1">
        <f>'A3 Exploitation'!D280</f>
        <v>0</v>
      </c>
      <c r="C83" s="251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1">
        <f>'A4 Exploitation'!D280</f>
        <v>0</v>
      </c>
      <c r="C84" s="251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50" t="s">
        <v>365</v>
      </c>
      <c r="C87" s="250"/>
      <c r="D87" s="150"/>
      <c r="E87" s="150"/>
      <c r="F87" s="150"/>
      <c r="G87" s="150"/>
      <c r="H87" s="150"/>
      <c r="I87" s="150"/>
      <c r="J87" s="149" t="str">
        <f>D18</f>
        <v>Hammam Lif</v>
      </c>
    </row>
    <row r="88" spans="1:10" ht="33" customHeight="1" x14ac:dyDescent="0.25">
      <c r="A88" s="191" t="s">
        <v>353</v>
      </c>
      <c r="B88" s="251">
        <f>'A1 Exploitation'!D308</f>
        <v>1</v>
      </c>
      <c r="C88" s="251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1">
        <f>'A2 Exploitation'!D308</f>
        <v>0</v>
      </c>
      <c r="C89" s="251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1">
        <f>'A3 Exploitation'!D308</f>
        <v>0</v>
      </c>
      <c r="C90" s="251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1">
        <f>'A4 Exploitation'!D308</f>
        <v>0</v>
      </c>
      <c r="C91" s="251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50" t="s">
        <v>366</v>
      </c>
      <c r="C94" s="250"/>
      <c r="D94" s="150"/>
      <c r="E94" s="150"/>
      <c r="F94" s="150"/>
      <c r="G94" s="150"/>
      <c r="H94" s="150"/>
      <c r="I94" s="150"/>
      <c r="J94" s="149" t="str">
        <f>D18</f>
        <v>Hammam Lif</v>
      </c>
    </row>
    <row r="95" spans="1:10" ht="33" customHeight="1" x14ac:dyDescent="0.25">
      <c r="A95" s="191" t="s">
        <v>353</v>
      </c>
      <c r="B95" s="251">
        <f>'A1 Exploitation'!D361</f>
        <v>0.83870967741935487</v>
      </c>
      <c r="C95" s="251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1">
        <f>'A2 Exploitation'!D361</f>
        <v>0</v>
      </c>
      <c r="C96" s="251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1">
        <f>'A3 Exploitation'!D361</f>
        <v>0</v>
      </c>
      <c r="C97" s="251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1">
        <f>'A4 Exploitation'!D361</f>
        <v>0</v>
      </c>
      <c r="C98" s="251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50" t="s">
        <v>367</v>
      </c>
      <c r="C101" s="250"/>
      <c r="D101" s="150"/>
      <c r="E101" s="150"/>
      <c r="F101" s="150"/>
      <c r="G101" s="150"/>
      <c r="H101" s="150"/>
      <c r="I101" s="150"/>
      <c r="J101" s="149" t="str">
        <f>D18</f>
        <v>Hammam Lif</v>
      </c>
    </row>
    <row r="102" spans="1:10" ht="33" customHeight="1" x14ac:dyDescent="0.25">
      <c r="A102" s="191" t="s">
        <v>353</v>
      </c>
      <c r="B102" s="251" t="e">
        <f>'A1 Exploitation'!D391</f>
        <v>#DIV/0!</v>
      </c>
      <c r="C102" s="251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1">
        <f>'A2 Exploitation'!D391</f>
        <v>0</v>
      </c>
      <c r="C103" s="251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1">
        <f>'A3 Exploitation'!D391</f>
        <v>0</v>
      </c>
      <c r="C104" s="251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1">
        <f>'A4 Exploitation'!D391</f>
        <v>0</v>
      </c>
      <c r="C105" s="251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50" t="s">
        <v>368</v>
      </c>
      <c r="C108" s="250"/>
      <c r="D108" s="150"/>
      <c r="E108" s="150"/>
      <c r="F108" s="150"/>
      <c r="G108" s="150"/>
      <c r="H108" s="150"/>
      <c r="I108" s="150"/>
      <c r="J108" s="149" t="str">
        <f>D18</f>
        <v>Hammam Lif</v>
      </c>
    </row>
    <row r="109" spans="1:10" ht="33" customHeight="1" x14ac:dyDescent="0.25">
      <c r="A109" s="191" t="s">
        <v>353</v>
      </c>
      <c r="B109" s="251">
        <f>'A1 Exploitation'!D410</f>
        <v>1</v>
      </c>
      <c r="C109" s="251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1">
        <f>'A2 Exploitation'!D410</f>
        <v>0</v>
      </c>
      <c r="C110" s="251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1">
        <f>'A3 Exploitation'!D410</f>
        <v>0</v>
      </c>
      <c r="C111" s="251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1">
        <f>'A4 Exploitation'!D410</f>
        <v>0</v>
      </c>
      <c r="C112" s="251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50" t="s">
        <v>369</v>
      </c>
      <c r="C115" s="250"/>
      <c r="D115" s="150"/>
      <c r="E115" s="150"/>
      <c r="F115" s="150"/>
      <c r="G115" s="150"/>
      <c r="H115" s="150"/>
      <c r="I115" s="150"/>
      <c r="J115" s="149" t="str">
        <f>D18</f>
        <v>Hammam Lif</v>
      </c>
    </row>
    <row r="116" spans="1:10" ht="33" customHeight="1" x14ac:dyDescent="0.25">
      <c r="A116" s="191" t="s">
        <v>353</v>
      </c>
      <c r="B116" s="251">
        <f>'A1 Exploitation'!D420</f>
        <v>1</v>
      </c>
      <c r="C116" s="251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1">
        <f>'A2 Exploitation'!D420</f>
        <v>0</v>
      </c>
      <c r="C117" s="251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1">
        <f>'A3 Exploitation'!D420</f>
        <v>0</v>
      </c>
      <c r="C118" s="251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1">
        <f>'A4 Exploitation'!D420</f>
        <v>0</v>
      </c>
      <c r="C119" s="251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50" t="s">
        <v>370</v>
      </c>
      <c r="C122" s="250"/>
      <c r="D122" s="150"/>
      <c r="E122" s="150"/>
      <c r="F122" s="150"/>
      <c r="G122" s="150"/>
      <c r="H122" s="150"/>
      <c r="I122" s="150"/>
      <c r="J122" s="149" t="str">
        <f>D18</f>
        <v>Hammam Lif</v>
      </c>
    </row>
    <row r="123" spans="1:10" ht="33" customHeight="1" x14ac:dyDescent="0.25">
      <c r="A123" s="191" t="s">
        <v>353</v>
      </c>
      <c r="B123" s="251">
        <f>'A1 Exploitation'!D429</f>
        <v>1</v>
      </c>
      <c r="C123" s="251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1">
        <f>'A2 Exploitation'!D429</f>
        <v>0</v>
      </c>
      <c r="C124" s="251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1">
        <f>'A3 Exploitation'!D429</f>
        <v>0</v>
      </c>
      <c r="C125" s="251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1">
        <f>'A4 Exploitation'!D429</f>
        <v>0</v>
      </c>
      <c r="C126" s="251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50" t="s">
        <v>371</v>
      </c>
      <c r="C129" s="250"/>
      <c r="D129" s="150"/>
      <c r="E129" s="150"/>
      <c r="F129" s="150"/>
      <c r="G129" s="150"/>
      <c r="H129" s="150"/>
      <c r="I129" s="150"/>
      <c r="J129" s="149" t="str">
        <f>D18</f>
        <v>Hammam Lif</v>
      </c>
    </row>
    <row r="130" spans="1:10" ht="33" customHeight="1" x14ac:dyDescent="0.25">
      <c r="A130" s="191" t="s">
        <v>353</v>
      </c>
      <c r="B130" s="251">
        <f>'A1 Exploitation'!D450</f>
        <v>0.9375</v>
      </c>
      <c r="C130" s="251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1">
        <f>'A2 Exploitation'!D450</f>
        <v>0</v>
      </c>
      <c r="C131" s="251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1">
        <f>'A3 Exploitation'!D450</f>
        <v>0</v>
      </c>
      <c r="C132" s="251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1">
        <f>'A4 Exploitation'!D450</f>
        <v>0</v>
      </c>
      <c r="C133" s="251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50" t="s">
        <v>372</v>
      </c>
      <c r="C136" s="250"/>
      <c r="J136" s="149" t="str">
        <f>D18</f>
        <v>Hammam Lif</v>
      </c>
    </row>
    <row r="137" spans="1:10" ht="33" customHeight="1" x14ac:dyDescent="0.25">
      <c r="A137" s="191" t="s">
        <v>353</v>
      </c>
      <c r="B137" s="251">
        <f>'A1 Exploitation'!D459</f>
        <v>1</v>
      </c>
      <c r="C137" s="251"/>
    </row>
    <row r="138" spans="1:10" ht="33" customHeight="1" x14ac:dyDescent="0.25">
      <c r="A138" s="190" t="s">
        <v>354</v>
      </c>
      <c r="B138" s="251">
        <f>'A2 Exploitation'!D459</f>
        <v>0</v>
      </c>
      <c r="C138" s="251"/>
    </row>
    <row r="139" spans="1:10" ht="33" customHeight="1" x14ac:dyDescent="0.25">
      <c r="A139" s="191" t="s">
        <v>355</v>
      </c>
      <c r="B139" s="251">
        <f>'A3 Exploitation'!D459</f>
        <v>0</v>
      </c>
      <c r="C139" s="251"/>
    </row>
    <row r="140" spans="1:10" ht="33" customHeight="1" x14ac:dyDescent="0.25">
      <c r="A140" s="191" t="s">
        <v>356</v>
      </c>
      <c r="B140" s="251">
        <f>'A4 Exploitation'!D459</f>
        <v>0</v>
      </c>
      <c r="C140" s="251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50" t="s">
        <v>373</v>
      </c>
      <c r="C143" s="250"/>
      <c r="J143" s="149" t="str">
        <f>D18</f>
        <v>Hammam Lif</v>
      </c>
    </row>
    <row r="144" spans="1:10" ht="33" customHeight="1" x14ac:dyDescent="0.25">
      <c r="A144" s="191" t="s">
        <v>353</v>
      </c>
      <c r="B144" s="251">
        <f>'A1 Technique'!D183</f>
        <v>0.94444444444444442</v>
      </c>
      <c r="C144" s="251"/>
    </row>
    <row r="145" spans="1:3" ht="33" customHeight="1" x14ac:dyDescent="0.25">
      <c r="A145" s="190" t="s">
        <v>354</v>
      </c>
      <c r="B145" s="251">
        <f>'A2 Technique'!D183</f>
        <v>0</v>
      </c>
      <c r="C145" s="251"/>
    </row>
    <row r="146" spans="1:3" ht="33" customHeight="1" x14ac:dyDescent="0.25">
      <c r="A146" s="191" t="s">
        <v>355</v>
      </c>
      <c r="B146" s="251">
        <f>'A3 Technique'!D183</f>
        <v>0</v>
      </c>
      <c r="C146" s="251"/>
    </row>
    <row r="147" spans="1:3" ht="33" customHeight="1" x14ac:dyDescent="0.25">
      <c r="A147" s="191" t="s">
        <v>356</v>
      </c>
      <c r="B147" s="251">
        <f>'A4 Technique'!D183</f>
        <v>0</v>
      </c>
      <c r="C147" s="25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51" zoomScale="90" zoomScaleNormal="71" zoomScaleSheetLayoutView="90" workbookViewId="0">
      <selection activeCell="E23" sqref="E2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84"/>
      <c r="H7" s="84"/>
      <c r="I7" s="84"/>
    </row>
    <row r="8" spans="1:9" ht="29.25" x14ac:dyDescent="0.5">
      <c r="A8" s="265" t="str">
        <f>'Page de garde'!D18</f>
        <v>Hammam Lif</v>
      </c>
      <c r="B8" s="265"/>
      <c r="C8" s="265"/>
      <c r="D8" s="265"/>
      <c r="E8" s="265"/>
      <c r="F8" s="265"/>
      <c r="G8" s="85"/>
      <c r="H8" s="85"/>
      <c r="I8" s="84"/>
    </row>
    <row r="9" spans="1:9" ht="24" x14ac:dyDescent="0.45">
      <c r="A9" s="192" t="s">
        <v>44</v>
      </c>
      <c r="B9" s="266" t="s">
        <v>379</v>
      </c>
      <c r="C9" s="266"/>
      <c r="D9" s="266"/>
      <c r="E9" s="266"/>
      <c r="F9" s="267"/>
      <c r="G9" s="85"/>
      <c r="H9" s="85"/>
      <c r="I9" s="84"/>
    </row>
    <row r="10" spans="1:9" ht="24.75" x14ac:dyDescent="0.5">
      <c r="A10" s="193" t="s">
        <v>46</v>
      </c>
      <c r="B10" s="268" t="s">
        <v>387</v>
      </c>
      <c r="C10" s="268"/>
      <c r="D10" s="268"/>
      <c r="E10" s="268"/>
      <c r="F10" s="268"/>
      <c r="G10" s="85"/>
      <c r="H10" s="85"/>
      <c r="I10" s="84"/>
    </row>
    <row r="11" spans="1:9" ht="24" x14ac:dyDescent="0.45">
      <c r="A11" s="192" t="s">
        <v>45</v>
      </c>
      <c r="B11" s="262">
        <v>42901</v>
      </c>
      <c r="C11" s="262"/>
      <c r="D11" s="262"/>
      <c r="E11" s="262"/>
      <c r="F11" s="262"/>
      <c r="G11" s="85"/>
      <c r="H11" s="85"/>
      <c r="I11" s="84"/>
    </row>
    <row r="12" spans="1:9" ht="24" x14ac:dyDescent="0.45">
      <c r="A12" s="192" t="s">
        <v>260</v>
      </c>
      <c r="B12" s="269">
        <f>D463</f>
        <v>0.92500000000000004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42901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ht="45" x14ac:dyDescent="0.25">
      <c r="A19" s="16" t="s">
        <v>10</v>
      </c>
      <c r="B19" s="94">
        <v>2</v>
      </c>
      <c r="C19" s="94"/>
      <c r="D19" s="245" t="s">
        <v>388</v>
      </c>
      <c r="E19" s="52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4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>
        <v>1</v>
      </c>
      <c r="C32" s="88"/>
      <c r="D32" s="91" t="s">
        <v>398</v>
      </c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2">
        <v>2</v>
      </c>
      <c r="C36" s="89"/>
      <c r="D36" s="240">
        <v>1</v>
      </c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42901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42901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42901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42901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42901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06" t="s">
        <v>34</v>
      </c>
      <c r="C252" s="106"/>
      <c r="D252" s="120"/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6" t="s">
        <v>284</v>
      </c>
      <c r="B264" s="101" t="s">
        <v>34</v>
      </c>
      <c r="C264" s="101"/>
      <c r="D264" s="102"/>
      <c r="E264" s="125"/>
      <c r="F264" s="125"/>
    </row>
    <row r="265" spans="1:7" x14ac:dyDescent="0.25">
      <c r="A265" s="121" t="s">
        <v>345</v>
      </c>
      <c r="B265" s="123" t="s">
        <v>34</v>
      </c>
      <c r="C265" s="106"/>
      <c r="D265" s="120"/>
      <c r="E265" s="103"/>
      <c r="F265" s="103"/>
    </row>
    <row r="266" spans="1:7" x14ac:dyDescent="0.25">
      <c r="A266" s="17" t="s">
        <v>5</v>
      </c>
      <c r="B266" s="123" t="s">
        <v>34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6" t="s">
        <v>102</v>
      </c>
      <c r="B268" s="123" t="s">
        <v>34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 t="s">
        <v>34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 t="s">
        <v>34</v>
      </c>
      <c r="C271" s="106"/>
      <c r="D271" s="120"/>
      <c r="E271" s="103"/>
      <c r="F271" s="103"/>
    </row>
    <row r="272" spans="1:7" x14ac:dyDescent="0.25">
      <c r="A272" s="17" t="s">
        <v>233</v>
      </c>
      <c r="B272" s="123" t="s">
        <v>34</v>
      </c>
      <c r="C272" s="106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 t="s">
        <v>34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42901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6" t="s">
        <v>104</v>
      </c>
      <c r="B298" s="106">
        <v>2</v>
      </c>
      <c r="C298" s="106"/>
      <c r="D298" s="120"/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87"/>
      <c r="F302" s="103"/>
    </row>
    <row r="303" spans="1:9" ht="45" x14ac:dyDescent="0.25">
      <c r="A303" s="71" t="s">
        <v>271</v>
      </c>
      <c r="B303" s="122">
        <v>2</v>
      </c>
      <c r="C303" s="107"/>
      <c r="D303" s="240">
        <v>1</v>
      </c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10</v>
      </c>
    </row>
    <row r="305" spans="1:6" x14ac:dyDescent="0.25">
      <c r="A305" s="199" t="s">
        <v>37</v>
      </c>
      <c r="B305" s="200"/>
      <c r="C305" s="201"/>
      <c r="D305" s="202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28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1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42901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03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112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03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2</v>
      </c>
      <c r="C318" s="22"/>
      <c r="D318" s="87"/>
      <c r="E318" s="87"/>
      <c r="F318" s="103"/>
    </row>
    <row r="319" spans="1:6" x14ac:dyDescent="0.25">
      <c r="A319" s="19" t="s">
        <v>264</v>
      </c>
      <c r="B319" s="122" t="s">
        <v>34</v>
      </c>
      <c r="C319" s="22"/>
      <c r="D319" s="9" t="s">
        <v>380</v>
      </c>
      <c r="E319" s="103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14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6" t="s">
        <v>294</v>
      </c>
      <c r="B325" s="101">
        <v>2</v>
      </c>
      <c r="C325" s="101"/>
      <c r="D325" s="87"/>
      <c r="E325" s="87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ht="60" x14ac:dyDescent="0.25">
      <c r="A334" s="17" t="s">
        <v>233</v>
      </c>
      <c r="B334" s="123">
        <v>1</v>
      </c>
      <c r="C334" s="106"/>
      <c r="D334" s="120" t="s">
        <v>389</v>
      </c>
      <c r="E334" s="103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03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87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61.5" x14ac:dyDescent="0.35">
      <c r="A353" s="54" t="s">
        <v>142</v>
      </c>
      <c r="B353" s="123">
        <v>0</v>
      </c>
      <c r="C353" s="161">
        <f>IF(B353=0, -5, "0")</f>
        <v>-5</v>
      </c>
      <c r="D353" s="110" t="s">
        <v>390</v>
      </c>
      <c r="E353" s="87" t="s">
        <v>391</v>
      </c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87"/>
      <c r="E354" s="87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5</v>
      </c>
    </row>
    <row r="358" spans="1:6" x14ac:dyDescent="0.25">
      <c r="A358" s="199" t="s">
        <v>37</v>
      </c>
      <c r="B358" s="200"/>
      <c r="C358" s="201"/>
      <c r="D358" s="202">
        <f>D357/(COUNT(B350:C355)*2)</f>
        <v>0.35714285714285715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52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0.83870967741935487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42901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7" t="s">
        <v>346</v>
      </c>
      <c r="B393" s="258"/>
      <c r="C393" s="258"/>
      <c r="D393" s="258"/>
      <c r="E393" s="258"/>
      <c r="F393" s="259"/>
    </row>
    <row r="394" spans="1:7" s="119" customFormat="1" x14ac:dyDescent="0.25">
      <c r="A394" s="146">
        <f>+B11</f>
        <v>42901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16.5" x14ac:dyDescent="0.3">
      <c r="A399" s="39" t="s">
        <v>184</v>
      </c>
      <c r="B399" s="122">
        <v>2</v>
      </c>
      <c r="C399" s="101"/>
      <c r="D399" s="241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 t="s">
        <v>34</v>
      </c>
      <c r="C404" s="106"/>
      <c r="D404" s="120" t="s">
        <v>382</v>
      </c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240">
        <v>1</v>
      </c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2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9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242">
        <v>1</v>
      </c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241"/>
      <c r="E424" s="125"/>
      <c r="F424" s="103"/>
    </row>
    <row r="425" spans="1:7" ht="15.75" x14ac:dyDescent="0.3">
      <c r="A425" s="133" t="s">
        <v>287</v>
      </c>
      <c r="B425" s="123">
        <v>2</v>
      </c>
      <c r="C425" s="162" t="str">
        <f>IF(B425=0, -5, "0")</f>
        <v>0</v>
      </c>
      <c r="D425" s="102" t="s">
        <v>396</v>
      </c>
      <c r="E425" s="124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>
        <v>2</v>
      </c>
      <c r="C427" s="107"/>
      <c r="D427" s="240">
        <v>1</v>
      </c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6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45" x14ac:dyDescent="0.35">
      <c r="A434" s="56" t="s">
        <v>258</v>
      </c>
      <c r="B434" s="122">
        <v>1</v>
      </c>
      <c r="C434" s="161" t="str">
        <f>IF(B434=0, -5, "0")</f>
        <v>0</v>
      </c>
      <c r="D434" s="87" t="s">
        <v>397</v>
      </c>
      <c r="E434" s="87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 t="s">
        <v>34</v>
      </c>
      <c r="C438" s="106"/>
      <c r="D438" s="120"/>
      <c r="E438" s="103"/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>
        <v>2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 t="s">
        <v>34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243">
        <v>1</v>
      </c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15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0.9375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7" t="s">
        <v>144</v>
      </c>
      <c r="B452" s="258"/>
      <c r="C452" s="258"/>
      <c r="D452" s="258"/>
      <c r="E452" s="258"/>
      <c r="F452" s="259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240">
        <v>1</v>
      </c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9">
        <f>AVERAGE(D36,D92,D145,D185,D241,D275,D303,D356,D386,D405,D418,D427,D448,D457)</f>
        <v>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148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0.92500000000000004</v>
      </c>
    </row>
  </sheetData>
  <sheetProtection algorithmName="SHA-512" hashValue="v6llYJS+uHMtOufwPS+gRA7cttzo+n9k1XIJRgxs00Idxx95TI8o6bTJDtYR5dosiX2wgiCClq0EQUgwk8RjAw==" saltValue="xBVdsSElo9ISGx1ENZJKpw==" spinCount="100000" sheet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3" zoomScaleSheetLayoutView="100" workbookViewId="0">
      <selection activeCell="A7" sqref="A7:F7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65" t="s">
        <v>52</v>
      </c>
      <c r="B6" s="265"/>
      <c r="C6" s="265"/>
      <c r="D6" s="265"/>
      <c r="E6" s="265"/>
      <c r="F6" s="265"/>
      <c r="G6" s="85"/>
      <c r="H6" s="85"/>
      <c r="I6" s="85"/>
    </row>
    <row r="7" spans="1:9" s="29" customFormat="1" ht="21.75" customHeight="1" x14ac:dyDescent="0.5">
      <c r="A7" s="265" t="str">
        <f>'A1 Exploitation'!A8:F8</f>
        <v>Hammam Lif</v>
      </c>
      <c r="B7" s="265"/>
      <c r="C7" s="265"/>
      <c r="D7" s="265"/>
      <c r="E7" s="265"/>
      <c r="F7" s="265"/>
      <c r="G7" s="85"/>
      <c r="H7" s="85"/>
      <c r="I7" s="85"/>
    </row>
    <row r="8" spans="1:9" s="29" customFormat="1" ht="24.75" x14ac:dyDescent="0.5">
      <c r="A8" s="192" t="s">
        <v>44</v>
      </c>
      <c r="B8" s="280" t="str">
        <f>'A1 Exploitation'!B9:F9</f>
        <v>Mme Samah SLAIMI</v>
      </c>
      <c r="C8" s="280"/>
      <c r="D8" s="280"/>
      <c r="E8" s="280"/>
      <c r="F8" s="281"/>
      <c r="G8" s="85"/>
      <c r="H8" s="85"/>
      <c r="I8" s="85"/>
    </row>
    <row r="9" spans="1:9" s="29" customFormat="1" ht="24.75" x14ac:dyDescent="0.5">
      <c r="A9" s="193" t="s">
        <v>46</v>
      </c>
      <c r="B9" s="282" t="str">
        <f>'A1 Exploitation'!B10:F10</f>
        <v>Directeur du Magasin Mohamed Najd KHIARI</v>
      </c>
      <c r="C9" s="282"/>
      <c r="D9" s="282"/>
      <c r="E9" s="282"/>
      <c r="F9" s="282"/>
      <c r="G9" s="85"/>
      <c r="H9" s="85"/>
      <c r="I9" s="85"/>
    </row>
    <row r="10" spans="1:9" s="29" customFormat="1" ht="24.75" x14ac:dyDescent="0.5">
      <c r="A10" s="192" t="s">
        <v>45</v>
      </c>
      <c r="B10" s="278">
        <f>'A1 Exploitation'!B11:F11</f>
        <v>42901</v>
      </c>
      <c r="C10" s="278"/>
      <c r="D10" s="278"/>
      <c r="E10" s="278"/>
      <c r="F10" s="278"/>
      <c r="G10" s="85"/>
      <c r="H10" s="85"/>
      <c r="I10" s="85"/>
    </row>
    <row r="11" spans="1:9" s="29" customFormat="1" ht="24.75" x14ac:dyDescent="0.5">
      <c r="A11" s="192" t="s">
        <v>318</v>
      </c>
      <c r="B11" s="283">
        <f>D183</f>
        <v>0.94444444444444442</v>
      </c>
      <c r="C11" s="283"/>
      <c r="D11" s="283"/>
      <c r="E11" s="283"/>
      <c r="F11" s="283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5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 t="s">
        <v>34</v>
      </c>
      <c r="C30" s="164"/>
      <c r="D30" s="168"/>
      <c r="E30" s="164"/>
      <c r="F30" s="164"/>
    </row>
    <row r="31" spans="1:6" x14ac:dyDescent="0.3">
      <c r="A31" s="32" t="s">
        <v>317</v>
      </c>
      <c r="B31" s="164" t="s">
        <v>34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ht="33" x14ac:dyDescent="0.3">
      <c r="A45" s="32" t="s">
        <v>297</v>
      </c>
      <c r="B45" s="164">
        <v>1</v>
      </c>
      <c r="C45" s="164"/>
      <c r="D45" s="165" t="s">
        <v>399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 t="s">
        <v>392</v>
      </c>
      <c r="E49" s="164"/>
      <c r="F49" s="164"/>
    </row>
    <row r="50" spans="1:6" ht="18" x14ac:dyDescent="0.35">
      <c r="A50" s="54" t="s">
        <v>320</v>
      </c>
      <c r="B50" s="164">
        <v>2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11</v>
      </c>
    </row>
    <row r="52" spans="1:6" x14ac:dyDescent="0.3">
      <c r="A52" s="194" t="s">
        <v>319</v>
      </c>
      <c r="B52" s="195"/>
      <c r="C52" s="196"/>
      <c r="D52" s="198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ht="33" x14ac:dyDescent="0.3">
      <c r="A56" s="40" t="s">
        <v>175</v>
      </c>
      <c r="B56" s="164">
        <v>1</v>
      </c>
      <c r="C56" s="164"/>
      <c r="D56" s="244" t="s">
        <v>381</v>
      </c>
      <c r="E56" s="169"/>
      <c r="F56" s="164"/>
    </row>
    <row r="57" spans="1:6" ht="49.5" x14ac:dyDescent="0.3">
      <c r="A57" s="42" t="s">
        <v>266</v>
      </c>
      <c r="B57" s="164">
        <v>1</v>
      </c>
      <c r="C57" s="164"/>
      <c r="D57" s="244" t="s">
        <v>395</v>
      </c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5"/>
      <c r="E58" s="164"/>
      <c r="F58" s="164"/>
    </row>
    <row r="59" spans="1:6" ht="115.5" x14ac:dyDescent="0.35">
      <c r="A59" s="56" t="s">
        <v>234</v>
      </c>
      <c r="B59" s="164">
        <v>2</v>
      </c>
      <c r="C59" s="188" t="str">
        <f>IF(B59=0, -5, "0")</f>
        <v>0</v>
      </c>
      <c r="D59" s="244" t="s">
        <v>393</v>
      </c>
      <c r="E59" s="24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 t="s">
        <v>394</v>
      </c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12</v>
      </c>
    </row>
    <row r="63" spans="1:6" x14ac:dyDescent="0.3">
      <c r="A63" s="194" t="s">
        <v>319</v>
      </c>
      <c r="B63" s="195"/>
      <c r="C63" s="196"/>
      <c r="D63" s="198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 t="s">
        <v>34</v>
      </c>
      <c r="C143" s="164"/>
      <c r="D143" s="165" t="s">
        <v>382</v>
      </c>
      <c r="E143" s="164"/>
      <c r="F143" s="164"/>
    </row>
    <row r="144" spans="1:6" x14ac:dyDescent="0.3">
      <c r="A144" s="147" t="s">
        <v>171</v>
      </c>
      <c r="B144" s="164" t="s">
        <v>34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12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5" t="s">
        <v>383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ht="33" x14ac:dyDescent="0.3">
      <c r="A174" s="32" t="s">
        <v>330</v>
      </c>
      <c r="B174" s="164">
        <v>1</v>
      </c>
      <c r="C174" s="164"/>
      <c r="D174" s="244" t="s">
        <v>384</v>
      </c>
      <c r="E174" s="164"/>
      <c r="F174" s="164"/>
    </row>
    <row r="175" spans="1:6" ht="33" x14ac:dyDescent="0.35">
      <c r="A175" s="113" t="s">
        <v>338</v>
      </c>
      <c r="B175" s="164">
        <v>2</v>
      </c>
      <c r="C175" s="188" t="str">
        <f>IF(B175=0, -5, "0")</f>
        <v>0</v>
      </c>
      <c r="D175" s="244" t="s">
        <v>385</v>
      </c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244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5</v>
      </c>
    </row>
    <row r="179" spans="1:6" x14ac:dyDescent="0.3">
      <c r="A179" s="194" t="s">
        <v>319</v>
      </c>
      <c r="B179" s="195"/>
      <c r="C179" s="196"/>
      <c r="D179" s="198">
        <f>D178/(COUNT(B174:C177)*2)</f>
        <v>0.83333333333333337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68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0.94444444444444442</v>
      </c>
    </row>
  </sheetData>
  <sheetProtection algorithmName="SHA-512" hashValue="VMwauE+RnNmPYFo3Z2B4Zrt62786A37neIOc5PDM0m6c/s4s9iyEl38Z12p4JNwE2JhuFPOI1vgwpU6uyo6HRg==" saltValue="cZp7t7Qs8Ple71AbxsWlWA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7" zoomScale="70" zoomScaleNormal="71" zoomScaleSheetLayoutView="70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0"/>
      <c r="H7" s="230"/>
      <c r="I7" s="230"/>
    </row>
    <row r="8" spans="1:9" ht="29.25" x14ac:dyDescent="0.5">
      <c r="A8" s="265" t="str">
        <f>'Page de garde'!D18</f>
        <v>Hammam Lif</v>
      </c>
      <c r="B8" s="265"/>
      <c r="C8" s="265"/>
      <c r="D8" s="265"/>
      <c r="E8" s="265"/>
      <c r="F8" s="265"/>
      <c r="G8" s="231"/>
      <c r="H8" s="231"/>
      <c r="I8" s="230"/>
    </row>
    <row r="9" spans="1:9" ht="24.75" x14ac:dyDescent="0.5">
      <c r="A9" s="192" t="s">
        <v>44</v>
      </c>
      <c r="B9" s="266"/>
      <c r="C9" s="266"/>
      <c r="D9" s="266"/>
      <c r="E9" s="266"/>
      <c r="F9" s="267"/>
      <c r="G9" s="231"/>
      <c r="H9" s="231"/>
      <c r="I9" s="230"/>
    </row>
    <row r="10" spans="1:9" ht="24.75" x14ac:dyDescent="0.5">
      <c r="A10" s="193" t="s">
        <v>46</v>
      </c>
      <c r="B10" s="268"/>
      <c r="C10" s="268"/>
      <c r="D10" s="268"/>
      <c r="E10" s="268"/>
      <c r="F10" s="268"/>
      <c r="G10" s="231"/>
      <c r="H10" s="231"/>
      <c r="I10" s="230"/>
    </row>
    <row r="11" spans="1:9" ht="24.75" x14ac:dyDescent="0.5">
      <c r="A11" s="192" t="s">
        <v>45</v>
      </c>
      <c r="B11" s="262"/>
      <c r="C11" s="262"/>
      <c r="D11" s="262"/>
      <c r="E11" s="262"/>
      <c r="F11" s="262"/>
      <c r="G11" s="231"/>
      <c r="H11" s="231"/>
      <c r="I11" s="230"/>
    </row>
    <row r="12" spans="1:9" ht="24.75" x14ac:dyDescent="0.5">
      <c r="A12" s="192" t="s">
        <v>260</v>
      </c>
      <c r="B12" s="269">
        <f>D463</f>
        <v>0</v>
      </c>
      <c r="C12" s="269"/>
      <c r="D12" s="269"/>
      <c r="E12" s="269"/>
      <c r="F12" s="269"/>
      <c r="G12" s="231"/>
      <c r="H12" s="231"/>
      <c r="I12" s="230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.75" x14ac:dyDescent="0.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5">
      <c r="A6" s="265" t="s">
        <v>52</v>
      </c>
      <c r="B6" s="265"/>
      <c r="C6" s="265"/>
      <c r="D6" s="265"/>
      <c r="E6" s="265"/>
      <c r="F6" s="265"/>
      <c r="G6" s="231"/>
      <c r="H6" s="231"/>
      <c r="I6" s="231"/>
    </row>
    <row r="7" spans="1:9" s="29" customFormat="1" ht="21.75" customHeight="1" x14ac:dyDescent="0.5">
      <c r="A7" s="265" t="str">
        <f>'A2 Exploitation'!A8:F8</f>
        <v>Hammam Lif</v>
      </c>
      <c r="B7" s="265"/>
      <c r="C7" s="265"/>
      <c r="D7" s="265"/>
      <c r="E7" s="265"/>
      <c r="F7" s="265"/>
      <c r="G7" s="231"/>
      <c r="H7" s="231"/>
      <c r="I7" s="231"/>
    </row>
    <row r="8" spans="1:9" s="29" customFormat="1" ht="24.75" x14ac:dyDescent="0.5">
      <c r="A8" s="192" t="s">
        <v>44</v>
      </c>
      <c r="B8" s="282">
        <f>'A2 Exploitation'!B9:F9</f>
        <v>0</v>
      </c>
      <c r="C8" s="282"/>
      <c r="D8" s="282"/>
      <c r="E8" s="282"/>
      <c r="F8" s="282"/>
      <c r="G8" s="231"/>
      <c r="H8" s="231"/>
      <c r="I8" s="231"/>
    </row>
    <row r="9" spans="1:9" s="29" customFormat="1" ht="24.75" x14ac:dyDescent="0.5">
      <c r="A9" s="193" t="s">
        <v>46</v>
      </c>
      <c r="B9" s="282">
        <f>'A2 Exploitation'!B10:F10</f>
        <v>0</v>
      </c>
      <c r="C9" s="282"/>
      <c r="D9" s="282"/>
      <c r="E9" s="282"/>
      <c r="F9" s="282"/>
      <c r="G9" s="231"/>
      <c r="H9" s="231"/>
      <c r="I9" s="231"/>
    </row>
    <row r="10" spans="1:9" s="29" customFormat="1" ht="24.75" x14ac:dyDescent="0.5">
      <c r="A10" s="192" t="s">
        <v>45</v>
      </c>
      <c r="B10" s="278">
        <f>'A2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1"/>
      <c r="H11" s="231"/>
      <c r="I11" s="231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6" zoomScale="70" zoomScaleNormal="71" zoomScaleSheetLayoutView="70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5">
      <c r="A8" s="265" t="str">
        <f>'Page de garde'!D18</f>
        <v>Hammam Lif</v>
      </c>
      <c r="B8" s="265"/>
      <c r="C8" s="265"/>
      <c r="D8" s="265"/>
      <c r="E8" s="265"/>
      <c r="F8" s="265"/>
      <c r="G8" s="233"/>
      <c r="H8" s="233"/>
      <c r="I8" s="232"/>
    </row>
    <row r="9" spans="1:9" ht="24.75" x14ac:dyDescent="0.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.75" x14ac:dyDescent="0.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.75" x14ac:dyDescent="0.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.75" x14ac:dyDescent="0.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5">
      <c r="A7" s="265" t="str">
        <f>'A3 Exploitation'!A8:F8</f>
        <v>Hammam Lif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.75" x14ac:dyDescent="0.5">
      <c r="A8" s="192" t="s">
        <v>44</v>
      </c>
      <c r="B8" s="284">
        <f>'A3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.75" x14ac:dyDescent="0.5">
      <c r="A9" s="193" t="s">
        <v>46</v>
      </c>
      <c r="B9" s="282">
        <f>'A3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.75" x14ac:dyDescent="0.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5">
      <c r="A8" s="265" t="str">
        <f>'Page de garde'!D18</f>
        <v>Hammam Lif</v>
      </c>
      <c r="B8" s="265"/>
      <c r="C8" s="265"/>
      <c r="D8" s="265"/>
      <c r="E8" s="265"/>
      <c r="F8" s="265"/>
      <c r="G8" s="233"/>
      <c r="H8" s="233"/>
      <c r="I8" s="232"/>
    </row>
    <row r="9" spans="1:9" ht="24.75" x14ac:dyDescent="0.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.75" x14ac:dyDescent="0.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.75" x14ac:dyDescent="0.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.75" x14ac:dyDescent="0.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6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7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8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6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7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8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.75" x14ac:dyDescent="0.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.75" x14ac:dyDescent="0.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5">
      <c r="A7" s="265" t="str">
        <f>'A4 Exploitation'!A8:F8</f>
        <v>Hammam Lif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.75" x14ac:dyDescent="0.5">
      <c r="A8" s="192" t="s">
        <v>44</v>
      </c>
      <c r="B8" s="282">
        <f>'A4 Exploitation'!B9:F9</f>
        <v>0</v>
      </c>
      <c r="C8" s="282"/>
      <c r="D8" s="282"/>
      <c r="E8" s="282"/>
      <c r="F8" s="282"/>
      <c r="G8" s="233"/>
      <c r="H8" s="233"/>
      <c r="I8" s="233"/>
    </row>
    <row r="9" spans="1:9" s="29" customFormat="1" ht="24.75" x14ac:dyDescent="0.5">
      <c r="A9" s="193" t="s">
        <v>46</v>
      </c>
      <c r="B9" s="282">
        <f>'A4 Exploitation'!B10:F10</f>
        <v>0</v>
      </c>
      <c r="C9" s="282"/>
      <c r="D9" s="282"/>
      <c r="E9" s="282"/>
      <c r="F9" s="282"/>
      <c r="G9" s="233"/>
      <c r="H9" s="233"/>
      <c r="I9" s="233"/>
    </row>
    <row r="10" spans="1:9" s="29" customFormat="1" ht="24.75" x14ac:dyDescent="0.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.75" x14ac:dyDescent="0.5">
      <c r="A11" s="192" t="s">
        <v>318</v>
      </c>
      <c r="B11" s="283">
        <f>D183</f>
        <v>0</v>
      </c>
      <c r="C11" s="283"/>
      <c r="D11" s="283"/>
      <c r="E11" s="283"/>
      <c r="F11" s="283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2017-06-17T07:56:53Z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