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houmet essouk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21" i="38" l="1"/>
  <c r="B10" i="39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D129" i="42" s="1"/>
  <c r="B129" i="42" s="1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D366" i="40" s="1"/>
  <c r="B366" i="40" s="1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29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D471" i="36"/>
  <c r="B471" i="36" s="1"/>
  <c r="D424" i="36"/>
  <c r="B424" i="36" s="1"/>
  <c r="D366" i="36"/>
  <c r="B366" i="36" s="1"/>
  <c r="D299" i="36"/>
  <c r="D244" i="36"/>
  <c r="B244" i="36" s="1"/>
  <c r="D185" i="36"/>
  <c r="B185" i="36" s="1"/>
  <c r="D129" i="36"/>
  <c r="B129" i="36" s="1"/>
  <c r="D43" i="36"/>
  <c r="B43" i="36" s="1"/>
  <c r="D197" i="39" l="1"/>
  <c r="D203" i="38"/>
  <c r="D204" i="38" s="1"/>
  <c r="D161" i="39"/>
  <c r="D162" i="39" s="1"/>
  <c r="D129" i="40"/>
  <c r="B129" i="40" s="1"/>
  <c r="D344" i="42"/>
  <c r="D345" i="42" s="1"/>
  <c r="E244" i="42"/>
  <c r="D566" i="42"/>
  <c r="D161" i="41"/>
  <c r="D162" i="41" s="1"/>
  <c r="D390" i="42"/>
  <c r="D391" i="42" s="1"/>
  <c r="D588" i="42"/>
  <c r="D589" i="42" s="1"/>
  <c r="D627" i="42"/>
  <c r="D650" i="42"/>
  <c r="D651" i="42" s="1"/>
  <c r="D118" i="39"/>
  <c r="D119" i="39" s="1"/>
  <c r="D203" i="40"/>
  <c r="D204" i="40" s="1"/>
  <c r="D149" i="41"/>
  <c r="D150" i="41" s="1"/>
  <c r="D43" i="42"/>
  <c r="B43" i="42" s="1"/>
  <c r="D185" i="42"/>
  <c r="B185" i="42" s="1"/>
  <c r="D299" i="42"/>
  <c r="B299" i="42" s="1"/>
  <c r="D424" i="42"/>
  <c r="B424" i="42" s="1"/>
  <c r="D525" i="42"/>
  <c r="B525" i="42" s="1"/>
  <c r="D133" i="43"/>
  <c r="D134" i="43" s="1"/>
  <c r="D227" i="40"/>
  <c r="D228" i="40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246" i="40" s="1"/>
  <c r="D627" i="40"/>
  <c r="D344" i="40"/>
  <c r="D345" i="40" s="1"/>
  <c r="D650" i="40"/>
  <c r="D651" i="40" s="1"/>
  <c r="D721" i="40"/>
  <c r="B721" i="40" s="1"/>
  <c r="D722" i="40" s="1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38" l="1"/>
  <c r="D249" i="38" s="1"/>
  <c r="B80" i="29" s="1"/>
  <c r="D301" i="38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<sst xmlns="http://schemas.openxmlformats.org/spreadsheetml/2006/main" count="5620" uniqueCount="588">
  <si>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</si>
  <si>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</si>
  <si>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</si>
  <si>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</si>
  <si>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</si>
  <si>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</si>
  <si>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</si>
  <si>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</si>
  <si>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</si>
  <si>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</si>
  <si>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</si>
  <si>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</si>
  <si>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</si>
  <si>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</si>
  <si>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</si>
  <si>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</si>
  <si>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</si>
  <si>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</si>
  <si>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</si>
  <si>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</si>
  <si>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</si>
  <si>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</si>
  <si>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</si>
  <si>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</si>
  <si>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</si>
  <si>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</si>
  <si>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</si>
  <si>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</si>
  <si>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</si>
  <si>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</si>
  <si>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</si>
  <si>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</si>
  <si>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</si>
  <si>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</si>
  <si>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</si>
  <si>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</si>
  <si>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</si>
  <si>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</si>
  <si>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</si>
  <si>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</si>
  <si>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</si>
  <si>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</si>
  <si>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</si>
  <si>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</si>
  <si>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</si>
  <si>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</si>
  <si>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</si>
  <si>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</si>
  <si>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</si>
  <si>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</si>
  <si>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</si>
  <si>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</si>
  <si>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</si>
  <si>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</si>
  <si>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</si>
  <si>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</si>
  <si>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</si>
  <si>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</si>
  <si>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</si>
  <si>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</si>
  <si>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</si>
  <si>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</si>
  <si>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</si>
  <si>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</si>
  <si>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</si>
  <si>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</si>
  <si>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</si>
  <si>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</si>
  <si>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</si>
  <si>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</si>
  <si>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</si>
  <si>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</si>
  <si>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</si>
  <si>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</si>
  <si>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</si>
  <si>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</si>
  <si>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</si>
  <si>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</si>
  <si>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</si>
  <si>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</si>
  <si>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</si>
  <si>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</si>
  <si>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</si>
  <si>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</si>
  <si>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</si>
  <si>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</si>
  <si>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</si>
  <si>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</si>
  <si>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</si>
  <si>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</si>
  <si>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</si>
  <si>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</si>
  <si>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</si>
  <si>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</si>
  <si>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</si>
  <si>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</si>
  <si>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</si>
  <si>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</si>
  <si>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</si>
  <si>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</si>
  <si>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</si>
  <si>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</si>
  <si>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</si>
  <si>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</si>
  <si>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</si>
  <si>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</si>
  <si>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</si>
  <si>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</si>
  <si>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</si>
  <si>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</si>
  <si>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</si>
  <si>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</si>
  <si>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</si>
  <si>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</si>
  <si>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</si>
  <si>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</si>
  <si>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</si>
  <si>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</si>
  <si>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</si>
  <si>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</si>
  <si>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</si>
  <si>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</si>
  <si>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</si>
  <si>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</si>
  <si>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</si>
  <si>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</si>
  <si>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</si>
  <si>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</si>
  <si>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</si>
  <si>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</si>
  <si>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</si>
  <si>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</si>
  <si>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</si>
  <si>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</si>
  <si>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</si>
  <si>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</si>
  <si>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</si>
  <si>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</si>
  <si>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</si>
  <si>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</si>
  <si>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</si>
  <si>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</si>
  <si>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</si>
  <si>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</si>
  <si>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</si>
  <si>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</si>
  <si>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</si>
  <si>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</si>
  <si>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</si>
  <si>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</si>
  <si>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</si>
  <si>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</si>
  <si>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</si>
  <si>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</si>
  <si>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</si>
  <si>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</si>
  <si>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</si>
  <si>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</si>
  <si>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</si>
  <si>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</si>
  <si>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</si>
  <si>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</si>
  <si>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</si>
  <si>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</si>
  <si>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</si>
  <si>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</si>
  <si>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</si>
  <si>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</si>
  <si>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</si>
  <si>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</si>
  <si>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</si>
  <si>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</si>
  <si>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</si>
  <si>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</si>
  <si>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</si>
  <si>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</si>
  <si>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</si>
  <si>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</si>
  <si>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</si>
  <si>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</si>
  <si>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</si>
  <si>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</si>
  <si>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</si>
  <si>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</si>
  <si>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</si>
  <si>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</si>
  <si>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</si>
  <si>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</si>
  <si>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</si>
  <si>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</si>
  <si>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</si>
  <si>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</si>
  <si>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</si>
  <si>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</si>
  <si>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</si>
  <si>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</si>
  <si>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</si>
  <si>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</si>
  <si>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</si>
  <si>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</si>
  <si>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</si>
  <si>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</si>
  <si>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</si>
  <si>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</si>
  <si>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</si>
  <si>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</si>
  <si>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</si>
  <si>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</si>
  <si>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</si>
  <si>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</si>
  <si>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</si>
  <si>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</si>
  <si>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</si>
  <si>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</si>
  <si>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</si>
  <si>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</si>
  <si>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</si>
  <si>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</si>
  <si>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</si>
  <si>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</si>
  <si>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</si>
  <si>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</si>
  <si>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</si>
  <si>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</si>
  <si>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</si>
  <si>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</si>
  <si>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</si>
  <si>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</si>
  <si>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</si>
  <si>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</si>
  <si>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</si>
  <si>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</si>
  <si>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</si>
  <si>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</si>
  <si>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</si>
  <si>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</si>
  <si>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</si>
  <si>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</si>
  <si>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</si>
  <si>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</si>
  <si>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</si>
  <si>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</si>
  <si>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</si>
  <si>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</si>
  <si>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</si>
  <si>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</si>
  <si>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</si>
  <si>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</si>
  <si>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</si>
  <si>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</si>
  <si>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</si>
  <si>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</si>
  <si>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</si>
  <si>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</si>
  <si>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</si>
  <si>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</si>
  <si>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</si>
  <si>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</si>
  <si>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</si>
  <si>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</si>
  <si>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</si>
  <si>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</si>
  <si>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</si>
  <si>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</si>
  <si>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</si>
  <si>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</si>
  <si>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</si>
  <si>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</si>
  <si>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</si>
  <si>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</si>
  <si>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</si>
  <si>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</si>
  <si>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</si>
  <si>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</si>
  <si>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</si>
  <si>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</si>
  <si>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</si>
  <si>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</si>
  <si>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</si>
  <si>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</si>
  <si>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</si>
  <si>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</si>
  <si>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</si>
  <si>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</si>
  <si>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</si>
  <si>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</si>
  <si>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</si>
  <si>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</si>
  <si>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</si>
  <si>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</si>
  <si>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</si>
  <si>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</si>
  <si>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</si>
  <si>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</si>
  <si>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</si>
  <si>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</si>
  <si>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</si>
  <si>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</si>
  <si>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</si>
  <si>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</si>
  <si>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</si>
  <si>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</si>
  <si>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</si>
  <si>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</si>
  <si>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</si>
  <si>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</si>
  <si>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</si>
  <si>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</si>
  <si>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</si>
  <si>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</si>
  <si>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</si>
  <si>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</si>
  <si>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</si>
  <si>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</si>
  <si>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</si>
  <si>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</si>
  <si>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</si>
  <si>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</si>
  <si>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</si>
  <si>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</si>
  <si>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</si>
  <si>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</si>
  <si>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</si>
  <si>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</si>
  <si>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</si>
  <si>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</si>
  <si>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</si>
  <si>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</si>
  <si>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</si>
  <si>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</si>
  <si>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</si>
  <si>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</si>
  <si>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</si>
  <si>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</si>
  <si>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</si>
  <si>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</si>
  <si>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</si>
  <si>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</si>
  <si>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</si>
  <si>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</si>
  <si>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</si>
  <si>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</si>
  <si>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</si>
  <si>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</si>
  <si>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</si>
  <si>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</si>
  <si>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</si>
  <si>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</si>
  <si>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</si>
  <si>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</si>
  <si>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</si>
  <si>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</si>
  <si>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</si>
  <si>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</si>
  <si>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</si>
  <si>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</si>
  <si>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</si>
  <si>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</si>
  <si>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</si>
  <si>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</si>
  <si>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</si>
  <si>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</si>
  <si>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</si>
  <si>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</si>
  <si>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</si>
  <si>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</si>
  <si>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</si>
  <si>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</si>
  <si>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</si>
  <si>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</si>
  <si>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</si>
  <si>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</si>
  <si>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</si>
  <si>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</si>
  <si>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</si>
  <si>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</si>
  <si>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</si>
  <si>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</si>
  <si>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</si>
  <si>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</si>
  <si>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</si>
  <si>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</si>
  <si>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</si>
  <si>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</si>
  <si>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</si>
  <si>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</si>
  <si>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</si>
  <si>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</si>
  <si>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</si>
  <si>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</si>
  <si>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</si>
  <si>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</si>
  <si>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</si>
  <si>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</si>
  <si>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</si>
  <si>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</si>
  <si>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</si>
  <si>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</si>
  <si>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</si>
  <si>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</si>
  <si>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</si>
  <si>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</si>
  <si>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</si>
  <si>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</si>
  <si>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</si>
  <si>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</si>
  <si>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</si>
  <si>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</si>
  <si>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</si>
  <si>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</si>
  <si>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</si>
  <si>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</si>
  <si>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</si>
  <si>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</si>
  <si>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</si>
  <si>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</si>
  <si>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</si>
  <si>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</si>
  <si>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</si>
  <si>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</si>
  <si>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</si>
  <si>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</si>
  <si>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</si>
  <si>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</si>
  <si>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</si>
  <si>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</si>
  <si>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</si>
  <si>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</si>
  <si>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</si>
  <si>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</si>
  <si>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</si>
  <si>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</si>
  <si>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</si>
  <si>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</si>
  <si>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</si>
  <si>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</si>
  <si>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</si>
  <si>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</si>
  <si>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</si>
  <si>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</si>
  <si>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</si>
  <si>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</si>
  <si>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</si>
  <si>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</si>
  <si>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</si>
  <si>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</si>
  <si>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</si>
  <si>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</si>
  <si>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</si>
  <si>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</si>
  <si>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</si>
  <si>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</si>
  <si>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</si>
  <si>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</si>
  <si>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</si>
  <si>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</si>
  <si>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</si>
  <si>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</si>
  <si>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</si>
  <si>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</si>
  <si>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</si>
  <si>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</si>
  <si>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</si>
  <si>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</si>
  <si>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</si>
  <si>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</si>
  <si>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</si>
  <si>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</si>
  <si>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</si>
  <si>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</si>
  <si>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</si>
  <si>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</si>
  <si>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</si>
  <si>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</si>
  <si>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</si>
  <si>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HoumetSouk</t>
  </si>
  <si>
    <t>Mr Yassine ELLOUMI</t>
  </si>
  <si>
    <t>Absence du badge</t>
  </si>
  <si>
    <t>Référentiel qualité 2019 non affiché</t>
  </si>
  <si>
    <t>Couteaux non propres , cassés et usées.</t>
  </si>
  <si>
    <t xml:space="preserve">Test de lavage des mains non concluant </t>
  </si>
  <si>
    <t>Présence de condensation</t>
  </si>
  <si>
    <t>Présence de forte condensation</t>
  </si>
  <si>
    <t>Peinture écaillée</t>
  </si>
  <si>
    <t>Revoir l'emplacement de quelques portes appats</t>
  </si>
  <si>
    <t>Poubelle au niveau de la réception à pédale non fonctionnelle.</t>
  </si>
  <si>
    <t>Afficher l'instruction</t>
  </si>
  <si>
    <t xml:space="preserve"> </t>
  </si>
  <si>
    <t>Mr Mohamed Fdhil Dir Magasin</t>
  </si>
  <si>
    <t>Les produits PLS ne sont pas contrôlés. Absence d'enregsitrement</t>
  </si>
  <si>
    <t>Signes d'usure sur la trancheuse</t>
  </si>
  <si>
    <t>Remplacer cet équipement</t>
  </si>
  <si>
    <t>Entretenir ces éléments</t>
  </si>
  <si>
    <t>Un morceau de boudin de jambon dinde mazraa sans date d'entame</t>
  </si>
  <si>
    <t>Etiqueter les dates d'entame</t>
  </si>
  <si>
    <t>Respecter le remplissage des tableaux de traçabilité</t>
  </si>
  <si>
    <t>Absence de vérification</t>
  </si>
  <si>
    <t>Vérifier le thermomètre une fois par mois</t>
  </si>
  <si>
    <t>Assurer la formation et renforcer les contrôles</t>
  </si>
  <si>
    <t>Les barbes n'étaient pas protégées</t>
  </si>
  <si>
    <t>Prévoir des caches barbes ou exiger le rasage quotidien</t>
  </si>
  <si>
    <t>Pas des bulletins d'analyses depuis le 12/04/2018</t>
  </si>
  <si>
    <t>Exiger les résultats des analyses pour procéder aux actions correctives.</t>
  </si>
  <si>
    <t>Prévoir le matériel adéquat et assurer le nettoyage</t>
  </si>
  <si>
    <t>Assurer la formation</t>
  </si>
  <si>
    <t>Absence du bulteins d'analyse depuis le 12/04/2018</t>
  </si>
  <si>
    <t>Exiger les résultats des analyses pour entreprendre les actions correctives.</t>
  </si>
  <si>
    <t>La chambre manquait de propreté</t>
  </si>
  <si>
    <t>Renforcer les opérations 
de nettoyage</t>
  </si>
  <si>
    <t>Les kiwi et les prunes manquaient de fraîcheur</t>
  </si>
  <si>
    <t>Renforcer le triage</t>
  </si>
  <si>
    <t>Les concombres les tomates et les aubergines manquaient de fraîcheur</t>
  </si>
  <si>
    <t>Sensibiliser sur l'importance
des bonnes pratiques d'hygiènes
et mettre les outils nécessaires à disposition</t>
  </si>
  <si>
    <t>Présence de certaines boites de conserve (tomates et confitures) cabossées.</t>
  </si>
  <si>
    <t>Absence de thermomètre à sonde</t>
  </si>
  <si>
    <t>Prévoir un thermomètre à sonde</t>
  </si>
  <si>
    <t>Présence de cadavres de mouches dans le rayon d'exposition</t>
  </si>
  <si>
    <t>Dégivrer le meuble</t>
  </si>
  <si>
    <t>Entretenir le sol</t>
  </si>
  <si>
    <t>Tube néon non protégé au niveau de la réserve</t>
  </si>
  <si>
    <t>Protéger le néon</t>
  </si>
  <si>
    <t>Présence de givre</t>
  </si>
  <si>
    <t>Entretenir le froid</t>
  </si>
  <si>
    <t>Entretenir le meuble</t>
  </si>
  <si>
    <t>l'étancheité de la porte de la réception n'est pas assurée</t>
  </si>
  <si>
    <t>Assurer l'étanchéité</t>
  </si>
  <si>
    <t>Absence d'un local pour les déchets</t>
  </si>
  <si>
    <t>Prévoir un local</t>
  </si>
  <si>
    <t>Réparation</t>
  </si>
  <si>
    <t>Absence de lingettes pour désinfecter le thermomètre à sonde</t>
  </si>
  <si>
    <t>Fournir le matériel nécessaire 
pour éviter la contamination croisée</t>
  </si>
  <si>
    <t>Assurer les enregistrements 
des produits PLS</t>
  </si>
  <si>
    <t>Fournir un badge</t>
  </si>
  <si>
    <t>Afficher le référentiel</t>
  </si>
  <si>
    <t>Stockage dans les meubles froids au niveau du rayon</t>
  </si>
  <si>
    <t>Absence de tracabilité pour quelques dates au mois de juin ,mai, avril et mars  (Exemple: du 13 au 16/03)</t>
  </si>
  <si>
    <t>Absence du tracabilité pour quelques dates au mois de juin ,mai, avril et mars (Exemple: du 13 au 16/03)</t>
  </si>
  <si>
    <t>Un test non concluant de lavage des mains selon l'instruction.
Hatem Omar présentait des mains à ongles longs et sales</t>
  </si>
  <si>
    <t>Stockage dans le meuble froid derrière le rayon</t>
  </si>
  <si>
    <t>Les cartons de ravitaillement des rayons étaient par terre.</t>
  </si>
  <si>
    <t>Le produit ne doit en aucun cas être stocker par terre, prévoir des palettes</t>
  </si>
  <si>
    <t>Manipulation du sucre sans gants et utilisation d'ustensils non adéquat (ancien emballages de produits)</t>
  </si>
  <si>
    <t>Renforcer le contrôle des boites
 exposées</t>
  </si>
  <si>
    <t>Assurer le nettoyage des meubles</t>
  </si>
  <si>
    <t xml:space="preserve">Il manque l'affichage de l'instruction de lavage des mains au niveau du rayon charcuterie fromage </t>
  </si>
  <si>
    <t>Respecter la tenue
 de travail</t>
  </si>
  <si>
    <t>Le port des badges n'est pas respecté (exemple: 2 personnes+ directeur)</t>
  </si>
  <si>
    <t xml:space="preserve">Les portes-appats ne sont pas propres </t>
  </si>
  <si>
    <t>Veiller à ce que les porte-appâts soient propres</t>
  </si>
  <si>
    <t>Les matières premières doivent traverser toute la surface de vente pour être stockées</t>
  </si>
  <si>
    <t>Sol écaillé</t>
  </si>
  <si>
    <t>Peinture écaillée au niveau du meuble d'exposition</t>
  </si>
  <si>
    <t xml:space="preserve">Distribiteur de savon non fixé </t>
  </si>
  <si>
    <t>Un distribiteur pour les deux vestiaires</t>
  </si>
  <si>
    <t>Apparition de rouille au niveau du rayon volaillerie
Développement de rouille sur le lavabo de la charcuterie</t>
  </si>
  <si>
    <t xml:space="preserve">Développement de givre sur les meubles du PLS </t>
  </si>
  <si>
    <t>M Dhia Mechlaoui</t>
  </si>
  <si>
    <t>Directeur magasin (M Fdhil Mohamed)</t>
  </si>
  <si>
    <t>Conserver les étiquettes fournisseurs.</t>
  </si>
  <si>
    <t>Contrôler les durées de vies des charcuteries entamés.</t>
  </si>
  <si>
    <t>Dépassement de la date d’exposition après entame d’un boudin de salami « Mharhar, El mazraa ».
La durée de vie exigée pour les salami est de 10 jours.</t>
  </si>
  <si>
    <t>Absence de l’étiquette du fournisseur d’un boudin de « Mozzarella, Fiore ».
un bol de fromage râpé était dépourvu d’identification.</t>
  </si>
  <si>
    <t>Dépassement de la date de retrait pour deux pièces de poulet pac emballés le 19/11/19.</t>
  </si>
  <si>
    <t>Renforcer le contrôle des dates limites de retrait.</t>
  </si>
  <si>
    <t>Péremption d’un morceau de potiron emballé depuis le 20/11/19.</t>
  </si>
  <si>
    <t xml:space="preserve">Trois morceaux de potirons non étiquetés. </t>
  </si>
  <si>
    <t>Etiqueter les morceaux de potirons.</t>
  </si>
  <si>
    <t xml:space="preserve">Dépassement de la date de retrait de 3 pots de yaourt nature « Délice ».
</t>
  </si>
  <si>
    <t>Renforcer le contrôle des dates de retrait.</t>
  </si>
  <si>
    <t xml:space="preserve">Exposition de kiwi et ananas au froid, les fruits exotiques doivent êtres stockés à une T° &gt; 12°C.
</t>
  </si>
  <si>
    <t>Exposer à une T° &lt; à 12°C.</t>
  </si>
  <si>
    <t>Certains écarts n'étaient pas traités.</t>
  </si>
  <si>
    <t>Absence d'un local de déchet au magasin.</t>
  </si>
  <si>
    <t>Prévoir un local.</t>
  </si>
  <si>
    <t>Entretenir les sols.</t>
  </si>
  <si>
    <t>Le revêtement du meuble d’exposition était décollé.</t>
  </si>
  <si>
    <t>Entretenir le meuble.</t>
  </si>
  <si>
    <t>Traiter la rouille et peindre le meuble.</t>
  </si>
  <si>
    <t>Etanchéité manquante de la porte de réception.</t>
  </si>
  <si>
    <t>Renforcer l'étanchéité à ce niveau.</t>
  </si>
  <si>
    <t>Présence de crevasse au sol.</t>
  </si>
  <si>
    <t>Boucherie: développement de rouille au niveau de la grille d'aération du meuble froid d'exposition.</t>
  </si>
  <si>
    <t>Traiter les écarts récurrents.</t>
  </si>
  <si>
    <t>Hausse de la température de stockage du meuble froid:
T° affichée: 6°C
T° mesurée: 8,2°C</t>
  </si>
  <si>
    <t>Revoir le fonctionnement du meuble.</t>
  </si>
  <si>
    <t>Un employé du secteur PFT ne fait pas l'objet d'analyses corpoparasitologiques.</t>
  </si>
  <si>
    <t>Réaliser ces analyses.</t>
  </si>
  <si>
    <t>Le contrôle des dates limites de consommation est à renforcer.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</si>
</sst>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6" fillId="2" borderId="1" xfId="0" applyNumberFormat="1" applyFont="1" applyFill="1" applyBorder="1" applyAlignment="1">
      <alignment horizontal="center" wrapText="1"/>
    </xf>
    <xf numFmtId="165" fontId="6" fillId="0" borderId="1" xfId="0" applyNumberFormat="1" applyFont="1" applyFill="1" applyBorder="1" applyAlignment="1">
      <alignment horizontal="center" wrapText="1"/>
    </xf>
    <xf numFmtId="0" fontId="35" fillId="2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0" applyFont="1" applyFill="1" applyBorder="1" applyAlignment="1">
      <alignment wrapText="1"/>
    </xf>
    <xf numFmtId="0" fontId="35" fillId="2" borderId="1" xfId="0" applyFont="1" applyFill="1" applyBorder="1"/>
    <xf numFmtId="0" fontId="35" fillId="0" borderId="1" xfId="0" applyFont="1" applyFill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9" fontId="35" fillId="0" borderId="1" xfId="0" applyNumberFormat="1" applyFont="1" applyFill="1" applyBorder="1" applyAlignment="1" applyProtection="1">
      <alignment wrapText="1"/>
      <protection locked="0"/>
    </xf>
    <xf numFmtId="0" fontId="33" fillId="0" borderId="1" xfId="1" applyNumberFormat="1" applyFont="1" applyFill="1" applyBorder="1" applyAlignment="1" applyProtection="1">
      <alignment wrapText="1"/>
      <protection hidden="1"/>
    </xf>
    <xf numFmtId="0" fontId="6" fillId="0" borderId="1" xfId="0" applyFont="1" applyFill="1" applyBorder="1" applyProtection="1">
      <protection locked="0"/>
    </xf>
    <xf numFmtId="0" fontId="34" fillId="0" borderId="1" xfId="0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0" xfId="0" applyFont="1" applyFill="1"/>
    <xf numFmtId="0" fontId="6" fillId="0" borderId="0" xfId="0" applyFont="1" applyFill="1"/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34" fillId="0" borderId="1" xfId="1" applyNumberFormat="1" applyFont="1" applyBorder="1" applyAlignment="1" applyProtection="1">
      <alignment wrapText="1"/>
      <protection hidden="1"/>
    </xf>
    <xf numFmtId="0" fontId="33" fillId="0" borderId="1" xfId="0" applyFont="1" applyBorder="1" applyAlignment="1" applyProtection="1">
      <alignment vertical="center" wrapText="1"/>
      <protection locked="0"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1281376"/>
        <c:axId val="-1451277568"/>
      </c:barChart>
      <c:catAx>
        <c:axId val="-145128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1277568"/>
        <c:crosses val="autoZero"/>
        <c:auto val="1"/>
        <c:lblAlgn val="ctr"/>
        <c:lblOffset val="100"/>
        <c:noMultiLvlLbl val="0"/>
      </c:catAx>
      <c:valAx>
        <c:axId val="-145127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128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6032"/>
        <c:axId val="-1325453648"/>
      </c:barChart>
      <c:catAx>
        <c:axId val="-132544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53648"/>
        <c:crosses val="autoZero"/>
        <c:auto val="1"/>
        <c:lblAlgn val="ctr"/>
        <c:lblOffset val="100"/>
        <c:noMultiLvlLbl val="0"/>
      </c:catAx>
      <c:valAx>
        <c:axId val="-132545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0.60869565217391308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44928"/>
        <c:axId val="-1324434592"/>
      </c:barChart>
      <c:catAx>
        <c:axId val="-13244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4592"/>
        <c:crosses val="autoZero"/>
        <c:auto val="1"/>
        <c:lblAlgn val="ctr"/>
        <c:lblOffset val="100"/>
        <c:noMultiLvlLbl val="0"/>
      </c:catAx>
      <c:valAx>
        <c:axId val="-132443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0.97297297297297303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30784"/>
        <c:axId val="-1324432416"/>
      </c:barChart>
      <c:catAx>
        <c:axId val="-13244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2416"/>
        <c:crosses val="autoZero"/>
        <c:auto val="1"/>
        <c:lblAlgn val="ctr"/>
        <c:lblOffset val="100"/>
        <c:noMultiLvlLbl val="0"/>
      </c:catAx>
      <c:valAx>
        <c:axId val="-1324432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3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41664"/>
        <c:axId val="-1324442208"/>
      </c:barChart>
      <c:catAx>
        <c:axId val="-132444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42208"/>
        <c:crosses val="autoZero"/>
        <c:auto val="1"/>
        <c:lblAlgn val="ctr"/>
        <c:lblOffset val="100"/>
        <c:noMultiLvlLbl val="0"/>
      </c:catAx>
      <c:valAx>
        <c:axId val="-132444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4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41120"/>
        <c:axId val="-1324436768"/>
      </c:barChart>
      <c:catAx>
        <c:axId val="-132444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6768"/>
        <c:crosses val="autoZero"/>
        <c:auto val="1"/>
        <c:lblAlgn val="ctr"/>
        <c:lblOffset val="100"/>
        <c:noMultiLvlLbl val="0"/>
      </c:catAx>
      <c:valAx>
        <c:axId val="-132443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4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0.73880597014925375</c:v>
                </c:pt>
                <c:pt idx="1">
                  <c:v>0.90714285714285714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45472"/>
        <c:axId val="-1324435680"/>
      </c:barChart>
      <c:catAx>
        <c:axId val="-13244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5680"/>
        <c:crosses val="autoZero"/>
        <c:auto val="1"/>
        <c:lblAlgn val="ctr"/>
        <c:lblOffset val="100"/>
        <c:noMultiLvlLbl val="0"/>
      </c:catAx>
      <c:valAx>
        <c:axId val="-132443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0.75471698113207553</c:v>
                </c:pt>
                <c:pt idx="1">
                  <c:v>0.92326732673267331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4438400"/>
        <c:axId val="-1324432960"/>
      </c:barChart>
      <c:catAx>
        <c:axId val="-132443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2960"/>
        <c:crosses val="autoZero"/>
        <c:auto val="1"/>
        <c:lblAlgn val="ctr"/>
        <c:lblOffset val="100"/>
        <c:noMultiLvlLbl val="0"/>
      </c:catAx>
      <c:valAx>
        <c:axId val="-132443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443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0.74676147564066464</c:v>
                </c:pt>
                <c:pt idx="1">
                  <c:v>0.91520509193776522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24431872"/>
        <c:axId val="-1324435136"/>
        <c:extLst xmlns:c16r2="http://schemas.microsoft.com/office/drawing/2015/06/chart"/>
      </c:barChart>
      <c:catAx>
        <c:axId val="-1324431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5136"/>
        <c:crosses val="autoZero"/>
        <c:auto val="1"/>
        <c:lblAlgn val="ctr"/>
        <c:lblOffset val="100"/>
        <c:noMultiLvlLbl val="0"/>
      </c:catAx>
      <c:valAx>
        <c:axId val="-13244351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0.74479166666666674</c:v>
                </c:pt>
                <c:pt idx="1">
                  <c:v>0.77848639455782309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24433504"/>
        <c:axId val="-1323171680"/>
        <c:extLst xmlns:c16r2="http://schemas.microsoft.com/office/drawing/2015/06/chart"/>
      </c:barChart>
      <c:catAx>
        <c:axId val="-13244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3171680"/>
        <c:crosses val="autoZero"/>
        <c:auto val="1"/>
        <c:lblAlgn val="ctr"/>
        <c:lblOffset val="100"/>
        <c:noMultiLvlLbl val="0"/>
      </c:catAx>
      <c:valAx>
        <c:axId val="-132317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44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1284096"/>
        <c:axId val="-1451286816"/>
      </c:barChart>
      <c:catAx>
        <c:axId val="-1451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1286816"/>
        <c:crosses val="autoZero"/>
        <c:auto val="1"/>
        <c:lblAlgn val="ctr"/>
        <c:lblOffset val="100"/>
        <c:noMultiLvlLbl val="0"/>
      </c:catAx>
      <c:valAx>
        <c:axId val="-145128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1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1279200"/>
        <c:axId val="-1451280288"/>
      </c:barChart>
      <c:catAx>
        <c:axId val="-145127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1280288"/>
        <c:crosses val="autoZero"/>
        <c:auto val="1"/>
        <c:lblAlgn val="ctr"/>
        <c:lblOffset val="100"/>
        <c:noMultiLvlLbl val="0"/>
      </c:catAx>
      <c:valAx>
        <c:axId val="-145128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127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8752"/>
        <c:axId val="-1325452016"/>
      </c:barChart>
      <c:catAx>
        <c:axId val="-132544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52016"/>
        <c:crosses val="autoZero"/>
        <c:auto val="1"/>
        <c:lblAlgn val="ctr"/>
        <c:lblOffset val="100"/>
        <c:noMultiLvlLbl val="0"/>
      </c:catAx>
      <c:valAx>
        <c:axId val="-132545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0.5625</c:v>
                </c:pt>
                <c:pt idx="1">
                  <c:v>0.87142857142857144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4944"/>
        <c:axId val="-1325443312"/>
      </c:barChart>
      <c:catAx>
        <c:axId val="-132544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43312"/>
        <c:crosses val="autoZero"/>
        <c:auto val="1"/>
        <c:lblAlgn val="ctr"/>
        <c:lblOffset val="100"/>
        <c:noMultiLvlLbl val="0"/>
      </c:catAx>
      <c:valAx>
        <c:axId val="-132544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0.97435897435897434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5488"/>
        <c:axId val="-1325449840"/>
      </c:barChart>
      <c:catAx>
        <c:axId val="-132544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49840"/>
        <c:crosses val="autoZero"/>
        <c:auto val="1"/>
        <c:lblAlgn val="ctr"/>
        <c:lblOffset val="100"/>
        <c:noMultiLvlLbl val="0"/>
      </c:catAx>
      <c:valAx>
        <c:axId val="-132544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2768"/>
        <c:axId val="-1325452560"/>
      </c:barChart>
      <c:catAx>
        <c:axId val="-132544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52560"/>
        <c:crosses val="autoZero"/>
        <c:auto val="1"/>
        <c:lblAlgn val="ctr"/>
        <c:lblOffset val="100"/>
        <c:noMultiLvlLbl val="0"/>
      </c:catAx>
      <c:valAx>
        <c:axId val="-132545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0.69354838709677424</c:v>
                </c:pt>
                <c:pt idx="1">
                  <c:v>0.72413793103448276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0048"/>
        <c:axId val="-1325447664"/>
      </c:barChart>
      <c:catAx>
        <c:axId val="-132544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47664"/>
        <c:crosses val="autoZero"/>
        <c:auto val="1"/>
        <c:lblAlgn val="ctr"/>
        <c:lblOffset val="100"/>
        <c:noMultiLvlLbl val="0"/>
      </c:catAx>
      <c:valAx>
        <c:axId val="-132544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25441136"/>
        <c:axId val="-1325447120"/>
      </c:barChart>
      <c:catAx>
        <c:axId val="-132544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25447120"/>
        <c:crosses val="autoZero"/>
        <c:auto val="1"/>
        <c:lblAlgn val="ctr"/>
        <c:lblOffset val="100"/>
        <c:noMultiLvlLbl val="0"/>
      </c:catAx>
      <c:valAx>
        <c:axId val="-132544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2544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5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7" t="s">
        <v>474</v>
      </c>
      <c r="B18" s="357"/>
      <c r="C18" s="357"/>
      <c r="D18" s="358" t="s">
        <v>475</v>
      </c>
      <c r="E18" s="358"/>
      <c r="F18" s="358"/>
      <c r="G18" s="358"/>
      <c r="H18" s="358"/>
      <c r="I18" s="358"/>
      <c r="J18" s="358"/>
      <c r="K18" s="35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9" t="s">
        <v>277</v>
      </c>
      <c r="B21" s="359"/>
      <c r="C21" s="359"/>
      <c r="D21" s="359"/>
      <c r="E21" s="359"/>
      <c r="F21" s="359"/>
      <c r="G21" s="359"/>
      <c r="H21" s="359"/>
      <c r="I21" s="359"/>
      <c r="J21" s="359"/>
      <c r="K21" s="35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60" t="s">
        <v>279</v>
      </c>
      <c r="C23" s="360"/>
      <c r="D23" s="31"/>
      <c r="E23" s="31"/>
      <c r="F23" s="31"/>
      <c r="G23" s="31"/>
      <c r="H23" s="31"/>
      <c r="I23" s="31"/>
      <c r="J23" t="str">
        <f>D18</f>
        <v>HoumetSouk</v>
      </c>
    </row>
    <row r="24" spans="1:11" ht="33" customHeight="1" x14ac:dyDescent="0.25">
      <c r="A24" s="277" t="s">
        <v>280</v>
      </c>
      <c r="B24" s="361">
        <f>AVERAGE('A1 Exploitation'!D730,'A1 Technique'!D199)</f>
        <v>0.74676147564066464</v>
      </c>
      <c r="C24" s="36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61">
        <f>AVERAGE('A2 Exploitation'!D730,'A2 Technique'!D199)</f>
        <v>0.91520509193776522</v>
      </c>
      <c r="C25" s="36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61" t="e">
        <f>AVERAGE('A3 Exploitation'!D730,'A3 Technique'!D199)</f>
        <v>#DIV/0!</v>
      </c>
      <c r="C26" s="36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61" t="e">
        <f>AVERAGE('A4 Exploitation'!D730,'A4 Technique'!D199)</f>
        <v>#DIV/0!</v>
      </c>
      <c r="C27" s="36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61"/>
      <c r="C28" s="36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61"/>
      <c r="C29" s="36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60" t="s">
        <v>286</v>
      </c>
      <c r="C33" s="360"/>
      <c r="D33" s="31"/>
      <c r="E33" s="31"/>
      <c r="F33" s="31"/>
      <c r="G33" s="31"/>
      <c r="H33" s="31"/>
      <c r="I33" s="31"/>
      <c r="J33" t="str">
        <f>D18</f>
        <v>HoumetSouk</v>
      </c>
    </row>
    <row r="34" spans="1:10" ht="33" customHeight="1" x14ac:dyDescent="0.25">
      <c r="A34" s="277" t="s">
        <v>280</v>
      </c>
      <c r="B34" s="361">
        <f>'A1 Exploitation'!D730</f>
        <v>0.75471698113207553</v>
      </c>
      <c r="C34" s="36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61">
        <f>'A2 Exploitation'!D730</f>
        <v>0.92326732673267331</v>
      </c>
      <c r="C35" s="36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61" t="e">
        <f>'A3 Exploitation'!D730</f>
        <v>#DIV/0!</v>
      </c>
      <c r="C36" s="36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61" t="e">
        <f>'A4 Exploitation'!D730</f>
        <v>#DIV/0!</v>
      </c>
      <c r="C37" s="36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61"/>
      <c r="C38" s="36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61"/>
      <c r="C39" s="36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62" t="s">
        <v>287</v>
      </c>
      <c r="C42" s="362"/>
      <c r="D42" s="31"/>
      <c r="E42" s="31"/>
      <c r="F42" s="31"/>
      <c r="G42" s="31"/>
      <c r="H42" s="31"/>
      <c r="I42" s="31"/>
      <c r="J42" t="str">
        <f>D18</f>
        <v>HoumetSouk</v>
      </c>
    </row>
    <row r="43" spans="1:10" ht="33" customHeight="1" x14ac:dyDescent="0.25">
      <c r="A43" s="277" t="s">
        <v>280</v>
      </c>
      <c r="B43" s="361">
        <f>AVERAGE('A1 Exploitation'!D728, 'A1 Technique'!D197)</f>
        <v>0.74479166666666674</v>
      </c>
      <c r="C43" s="36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61">
        <f>AVERAGE('A2 Exploitation'!D728, 'A2 Technique'!D197)</f>
        <v>0.77848639455782309</v>
      </c>
      <c r="C44" s="36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61" t="e">
        <f>AVERAGE('A3 Exploitation'!D728, 'A3 Technique'!D197)</f>
        <v>#DIV/0!</v>
      </c>
      <c r="C45" s="36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61" t="e">
        <f>AVERAGE('A4 Exploitation'!D728, 'A4 Technique'!D197)</f>
        <v>#DIV/0!</v>
      </c>
      <c r="C46" s="36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61"/>
      <c r="C47" s="36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61"/>
      <c r="C48" s="36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60" t="s">
        <v>288</v>
      </c>
      <c r="C51" s="360"/>
      <c r="D51" s="31"/>
      <c r="E51" s="31"/>
      <c r="F51" s="31"/>
      <c r="G51" s="31"/>
      <c r="H51" s="31"/>
      <c r="I51" s="31"/>
      <c r="J51" t="str">
        <f>D18</f>
        <v>HoumetSouk</v>
      </c>
    </row>
    <row r="52" spans="1:10" ht="33" customHeight="1" x14ac:dyDescent="0.25">
      <c r="A52" s="277" t="s">
        <v>280</v>
      </c>
      <c r="B52" s="363">
        <f>'A1 Exploitation'!D48</f>
        <v>0.59375</v>
      </c>
      <c r="C52" s="36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63">
        <f>'A2 Exploitation'!D48</f>
        <v>1</v>
      </c>
      <c r="C53" s="36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63" t="e">
        <f>'A3 Exploitation'!D48</f>
        <v>#DIV/0!</v>
      </c>
      <c r="C54" s="36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63" t="e">
        <f>'A4 Exploitation'!D48</f>
        <v>#DIV/0!</v>
      </c>
      <c r="C55" s="36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63"/>
      <c r="C56" s="36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63"/>
      <c r="C57" s="36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60" t="s">
        <v>289</v>
      </c>
      <c r="C60" s="360"/>
      <c r="D60" s="31"/>
      <c r="E60" s="31"/>
      <c r="F60" s="31"/>
      <c r="G60" s="31"/>
      <c r="H60" s="31"/>
      <c r="I60" s="31"/>
      <c r="J60" t="str">
        <f>D18</f>
        <v>HoumetSouk</v>
      </c>
    </row>
    <row r="61" spans="1:10" ht="33" customHeight="1" x14ac:dyDescent="0.25">
      <c r="A61" s="277" t="s">
        <v>280</v>
      </c>
      <c r="B61" s="361" t="e">
        <f>'A1 Exploitation'!D131</f>
        <v>#DIV/0!</v>
      </c>
      <c r="C61" s="36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61" t="e">
        <f>'A2 Exploitation'!D131</f>
        <v>#DIV/0!</v>
      </c>
      <c r="C62" s="36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61" t="e">
        <f>'A3 Exploitation'!D131</f>
        <v>#DIV/0!</v>
      </c>
      <c r="C63" s="36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61" t="e">
        <f>'A4 Exploitation'!D131</f>
        <v>#DIV/0!</v>
      </c>
      <c r="C64" s="36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61"/>
      <c r="C65" s="36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61"/>
      <c r="C66" s="36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60" t="s">
        <v>464</v>
      </c>
      <c r="C69" s="360"/>
      <c r="D69" s="31"/>
      <c r="E69" s="31"/>
      <c r="F69" s="31"/>
      <c r="G69" s="31"/>
      <c r="H69" s="31"/>
      <c r="I69" s="31"/>
      <c r="J69" t="str">
        <f>D18</f>
        <v>HoumetSouk</v>
      </c>
    </row>
    <row r="70" spans="1:10" ht="33" customHeight="1" x14ac:dyDescent="0.25">
      <c r="A70" s="277" t="s">
        <v>280</v>
      </c>
      <c r="B70" s="361" t="e">
        <f>'A1 Exploitation'!D187</f>
        <v>#DIV/0!</v>
      </c>
      <c r="C70" s="36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61" t="e">
        <f>'A2 Exploitation'!D187</f>
        <v>#DIV/0!</v>
      </c>
      <c r="C71" s="36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61" t="e">
        <f>'A3 Exploitation'!D187</f>
        <v>#DIV/0!</v>
      </c>
      <c r="C72" s="36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61" t="e">
        <f>'A4 Exploitation'!D187</f>
        <v>#DIV/0!</v>
      </c>
      <c r="C73" s="36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61"/>
      <c r="C74" s="36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61"/>
      <c r="C75" s="36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60" t="s">
        <v>465</v>
      </c>
      <c r="C78" s="360"/>
      <c r="D78" s="31"/>
      <c r="E78" s="31"/>
      <c r="F78" s="31"/>
      <c r="G78" s="31"/>
      <c r="H78" s="31"/>
      <c r="I78" s="31"/>
      <c r="J78" t="str">
        <f>D18</f>
        <v>HoumetSouk</v>
      </c>
    </row>
    <row r="79" spans="1:10" ht="33" customHeight="1" x14ac:dyDescent="0.25">
      <c r="A79" s="277" t="s">
        <v>280</v>
      </c>
      <c r="B79" s="361" t="e">
        <f>'A1 Exploitation'!D249</f>
        <v>#DIV/0!</v>
      </c>
      <c r="C79" s="36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61" t="e">
        <f>'A2 Exploitation'!D249</f>
        <v>#DIV/0!</v>
      </c>
      <c r="C80" s="36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61" t="e">
        <f>'A3 Exploitation'!D249</f>
        <v>#DIV/0!</v>
      </c>
      <c r="C81" s="36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61" t="e">
        <f>'A4 Exploitation'!D249</f>
        <v>#DIV/0!</v>
      </c>
      <c r="C82" s="36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61"/>
      <c r="C83" s="36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61"/>
      <c r="C84" s="36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60" t="s">
        <v>466</v>
      </c>
      <c r="C87" s="360"/>
      <c r="D87" s="31"/>
      <c r="E87" s="31"/>
      <c r="F87" s="31"/>
      <c r="G87" s="31"/>
      <c r="H87" s="31"/>
      <c r="I87" s="31"/>
      <c r="J87" t="str">
        <f>D18</f>
        <v>HoumetSouk</v>
      </c>
    </row>
    <row r="88" spans="1:10" ht="33" customHeight="1" x14ac:dyDescent="0.25">
      <c r="A88" s="277" t="s">
        <v>280</v>
      </c>
      <c r="B88" s="361">
        <f>'A1 Exploitation'!D304</f>
        <v>0.5625</v>
      </c>
      <c r="C88" s="36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61">
        <f>'A2 Exploitation'!D304</f>
        <v>0.87142857142857144</v>
      </c>
      <c r="C89" s="36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61" t="e">
        <f>'A3 Exploitation'!D304</f>
        <v>#DIV/0!</v>
      </c>
      <c r="C90" s="36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61" t="e">
        <f>'A4 Exploitation'!D304</f>
        <v>#DIV/0!</v>
      </c>
      <c r="C91" s="36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61"/>
      <c r="C92" s="36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61"/>
      <c r="C93" s="36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60" t="s">
        <v>467</v>
      </c>
      <c r="C96" s="360"/>
      <c r="D96" s="31"/>
      <c r="E96" s="31"/>
      <c r="F96" s="31"/>
      <c r="G96" s="31"/>
      <c r="H96" s="31"/>
      <c r="I96" s="31"/>
      <c r="J96" t="str">
        <f>D18</f>
        <v>HoumetSouk</v>
      </c>
    </row>
    <row r="97" spans="1:10" ht="33" customHeight="1" x14ac:dyDescent="0.25">
      <c r="A97" s="277" t="s">
        <v>280</v>
      </c>
      <c r="B97" s="361">
        <f>'A1 Exploitation'!D371</f>
        <v>0.86904761904761907</v>
      </c>
      <c r="C97" s="36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61">
        <f>'A2 Exploitation'!D371</f>
        <v>0.97435897435897434</v>
      </c>
      <c r="C98" s="36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61" t="e">
        <f>'A3 Exploitation'!D371</f>
        <v>#DIV/0!</v>
      </c>
      <c r="C99" s="36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61" t="e">
        <f>'A4 Exploitation'!D371</f>
        <v>#DIV/0!</v>
      </c>
      <c r="C100" s="36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61"/>
      <c r="C101" s="36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61"/>
      <c r="C102" s="36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60" t="s">
        <v>468</v>
      </c>
      <c r="C105" s="360"/>
      <c r="D105" s="31"/>
      <c r="E105" s="31"/>
      <c r="F105" s="31"/>
      <c r="G105" s="31"/>
      <c r="H105" s="31"/>
      <c r="I105" s="31"/>
      <c r="J105" t="str">
        <f>D18</f>
        <v>HoumetSouk</v>
      </c>
    </row>
    <row r="106" spans="1:10" ht="33" customHeight="1" x14ac:dyDescent="0.25">
      <c r="A106" s="277" t="s">
        <v>280</v>
      </c>
      <c r="B106" s="361" t="e">
        <f>'A1 Exploitation'!D429</f>
        <v>#DIV/0!</v>
      </c>
      <c r="C106" s="36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61" t="e">
        <f>'A2 Exploitation'!D429</f>
        <v>#DIV/0!</v>
      </c>
      <c r="C107" s="36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61" t="e">
        <f>'A3 Exploitation'!D429</f>
        <v>#DIV/0!</v>
      </c>
      <c r="C108" s="36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61" t="e">
        <f>'A4 Exploitation'!D429</f>
        <v>#DIV/0!</v>
      </c>
      <c r="C109" s="36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61"/>
      <c r="C110" s="36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61"/>
      <c r="C111" s="36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60" t="s">
        <v>469</v>
      </c>
      <c r="C114" s="360"/>
      <c r="D114" s="31"/>
      <c r="E114" s="31"/>
      <c r="F114" s="31"/>
      <c r="G114" s="31"/>
      <c r="H114" s="31"/>
      <c r="I114" s="31"/>
      <c r="J114" t="str">
        <f>D18</f>
        <v>HoumetSouk</v>
      </c>
    </row>
    <row r="115" spans="1:10" ht="33" customHeight="1" x14ac:dyDescent="0.25">
      <c r="A115" s="277" t="s">
        <v>280</v>
      </c>
      <c r="B115" s="361">
        <f>'A1 Exploitation'!D476</f>
        <v>0.69354838709677424</v>
      </c>
      <c r="C115" s="36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61">
        <f>'A2 Exploitation'!D476</f>
        <v>0.72413793103448276</v>
      </c>
      <c r="C116" s="36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61" t="e">
        <f>'A3 Exploitation'!D476</f>
        <v>#DIV/0!</v>
      </c>
      <c r="C117" s="36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61" t="e">
        <f>'A4 Exploitation'!D476</f>
        <v>#DIV/0!</v>
      </c>
      <c r="C118" s="36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61"/>
      <c r="C119" s="36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61"/>
      <c r="C120" s="36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60" t="s">
        <v>470</v>
      </c>
      <c r="C123" s="360"/>
      <c r="D123" s="31"/>
      <c r="E123" s="31"/>
      <c r="F123" s="31"/>
      <c r="G123" s="31"/>
      <c r="H123" s="31"/>
      <c r="I123" s="31"/>
      <c r="J123" t="str">
        <f>D18</f>
        <v>HoumetSouk</v>
      </c>
    </row>
    <row r="124" spans="1:10" ht="33" customHeight="1" x14ac:dyDescent="0.25">
      <c r="A124" s="277" t="s">
        <v>280</v>
      </c>
      <c r="B124" s="361" t="e">
        <f>'A1 Exploitation'!D527</f>
        <v>#DIV/0!</v>
      </c>
      <c r="C124" s="36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61" t="e">
        <f>'A2 Exploitation'!D527</f>
        <v>#DIV/0!</v>
      </c>
      <c r="C125" s="36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61" t="e">
        <f>'A3 Exploitation'!D527</f>
        <v>#DIV/0!</v>
      </c>
      <c r="C126" s="36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61" t="e">
        <f>'A4 Exploitation'!D527</f>
        <v>#DIV/0!</v>
      </c>
      <c r="C127" s="36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61"/>
      <c r="C128" s="36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61"/>
      <c r="C129" s="36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60" t="s">
        <v>471</v>
      </c>
      <c r="C132" s="360"/>
      <c r="D132" s="31"/>
      <c r="E132" s="31"/>
      <c r="F132" s="31"/>
      <c r="G132" s="31"/>
      <c r="H132" s="31"/>
      <c r="I132" s="31"/>
      <c r="J132" t="str">
        <f>D18</f>
        <v>HoumetSouk</v>
      </c>
    </row>
    <row r="133" spans="1:10" ht="33" customHeight="1" x14ac:dyDescent="0.25">
      <c r="A133" s="277" t="s">
        <v>280</v>
      </c>
      <c r="B133" s="361" t="e">
        <f>'A1 Exploitation'!D570</f>
        <v>#DIV/0!</v>
      </c>
      <c r="C133" s="36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61" t="e">
        <f>'A2 Exploitation'!D570</f>
        <v>#DIV/0!</v>
      </c>
      <c r="C134" s="36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61" t="e">
        <f>'A3 Exploitation'!D570</f>
        <v>#DIV/0!</v>
      </c>
      <c r="C135" s="36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61" t="e">
        <f>'A4 Exploitation'!D570</f>
        <v>#DIV/0!</v>
      </c>
      <c r="C136" s="36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61"/>
      <c r="C137" s="36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61"/>
      <c r="C138" s="36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60" t="s">
        <v>290</v>
      </c>
      <c r="C141" s="360"/>
      <c r="D141" s="31"/>
      <c r="E141" s="31"/>
      <c r="F141" s="31"/>
      <c r="G141" s="31"/>
      <c r="H141" s="31"/>
      <c r="I141" s="31"/>
      <c r="J141" t="str">
        <f>D18</f>
        <v>HoumetSouk</v>
      </c>
    </row>
    <row r="142" spans="1:10" ht="33" customHeight="1" x14ac:dyDescent="0.25">
      <c r="A142" s="277" t="s">
        <v>280</v>
      </c>
      <c r="B142" s="361">
        <f>'A1 Exploitation'!D610</f>
        <v>0.60869565217391308</v>
      </c>
      <c r="C142" s="36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61">
        <f>'A2 Exploitation'!D610</f>
        <v>1</v>
      </c>
      <c r="C143" s="36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61" t="e">
        <f>'A3 Exploitation'!D610</f>
        <v>#DIV/0!</v>
      </c>
      <c r="C144" s="36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61" t="e">
        <f>'A4 Exploitation'!D610</f>
        <v>#DIV/0!</v>
      </c>
      <c r="C145" s="36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61"/>
      <c r="C146" s="36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61"/>
      <c r="C147" s="36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60" t="s">
        <v>291</v>
      </c>
      <c r="C150" s="360"/>
      <c r="D150" s="31"/>
      <c r="E150" s="31"/>
      <c r="F150" s="31"/>
      <c r="G150" s="31"/>
      <c r="H150" s="31"/>
      <c r="I150" s="31"/>
      <c r="J150" t="str">
        <f>D18</f>
        <v>HoumetSouk</v>
      </c>
    </row>
    <row r="151" spans="1:10" ht="33" customHeight="1" x14ac:dyDescent="0.25">
      <c r="A151" s="277" t="s">
        <v>280</v>
      </c>
      <c r="B151" s="361">
        <f>'A1 Exploitation'!D673</f>
        <v>0.94594594594594594</v>
      </c>
      <c r="C151" s="36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61">
        <f>'A2 Exploitation'!D673</f>
        <v>0.97297297297297303</v>
      </c>
      <c r="C152" s="36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61" t="e">
        <f>'A3 Exploitation'!D673</f>
        <v>#DIV/0!</v>
      </c>
      <c r="C153" s="36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61" t="e">
        <f>'A4 Exploitation'!D673</f>
        <v>#DIV/0!</v>
      </c>
      <c r="C154" s="36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61"/>
      <c r="C155" s="36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61"/>
      <c r="C156" s="36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64"/>
      <c r="C159" s="36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60" t="s">
        <v>472</v>
      </c>
      <c r="C160" s="360"/>
      <c r="D160" s="31"/>
      <c r="E160" s="31"/>
      <c r="F160" s="31"/>
      <c r="G160" s="31"/>
      <c r="H160" s="31"/>
      <c r="I160" s="31"/>
      <c r="J160" t="str">
        <f>D18</f>
        <v>HoumetSouk</v>
      </c>
    </row>
    <row r="161" spans="1:10" ht="33" customHeight="1" x14ac:dyDescent="0.25">
      <c r="A161" s="277" t="s">
        <v>280</v>
      </c>
      <c r="B161" s="361">
        <f>'A1 Exploitation'!D702</f>
        <v>0.875</v>
      </c>
      <c r="C161" s="36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61">
        <f>'A2 Exploitation'!D702</f>
        <v>0.94117647058823528</v>
      </c>
      <c r="C162" s="36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61" t="e">
        <f>'A3 Exploitation'!D702</f>
        <v>#DIV/0!</v>
      </c>
      <c r="C163" s="36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61" t="e">
        <f>'A4 Exploitation'!D702</f>
        <v>#DIV/0!</v>
      </c>
      <c r="C164" s="361"/>
    </row>
    <row r="165" spans="1:10" ht="33" customHeight="1" x14ac:dyDescent="0.25">
      <c r="A165" s="276" t="s">
        <v>284</v>
      </c>
      <c r="B165" s="361"/>
      <c r="C165" s="361"/>
    </row>
    <row r="166" spans="1:10" ht="18" x14ac:dyDescent="0.25">
      <c r="A166" s="276" t="s">
        <v>285</v>
      </c>
      <c r="B166" s="361"/>
      <c r="C166" s="36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60" t="s">
        <v>473</v>
      </c>
      <c r="C169" s="360"/>
      <c r="J169" t="str">
        <f>D18</f>
        <v>HoumetSouk</v>
      </c>
    </row>
    <row r="170" spans="1:10" ht="33" customHeight="1" x14ac:dyDescent="0.25">
      <c r="A170" s="277" t="s">
        <v>280</v>
      </c>
      <c r="B170" s="361">
        <f>'A1 Exploitation'!D726</f>
        <v>1</v>
      </c>
      <c r="C170" s="361"/>
    </row>
    <row r="171" spans="1:10" ht="33" customHeight="1" x14ac:dyDescent="0.25">
      <c r="A171" s="276" t="s">
        <v>281</v>
      </c>
      <c r="B171" s="361">
        <f>'A2 Exploitation'!D726</f>
        <v>1</v>
      </c>
      <c r="C171" s="361"/>
    </row>
    <row r="172" spans="1:10" ht="33" customHeight="1" x14ac:dyDescent="0.25">
      <c r="A172" s="277" t="s">
        <v>282</v>
      </c>
      <c r="B172" s="361" t="e">
        <f>'A3 Exploitation'!D726</f>
        <v>#DIV/0!</v>
      </c>
      <c r="C172" s="361"/>
    </row>
    <row r="173" spans="1:10" ht="33" customHeight="1" x14ac:dyDescent="0.25">
      <c r="A173" s="277" t="s">
        <v>283</v>
      </c>
      <c r="B173" s="361" t="e">
        <f>'A4 Exploitation'!D726</f>
        <v>#DIV/0!</v>
      </c>
      <c r="C173" s="361"/>
    </row>
    <row r="174" spans="1:10" ht="33" customHeight="1" x14ac:dyDescent="0.25">
      <c r="A174" s="276" t="s">
        <v>284</v>
      </c>
      <c r="B174" s="361"/>
      <c r="C174" s="361"/>
    </row>
    <row r="175" spans="1:10" ht="18" x14ac:dyDescent="0.25">
      <c r="A175" s="276" t="s">
        <v>285</v>
      </c>
      <c r="B175" s="361"/>
      <c r="C175" s="36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60" t="s">
        <v>292</v>
      </c>
      <c r="C178" s="360"/>
      <c r="J178" t="str">
        <f>D18</f>
        <v>HoumetSouk</v>
      </c>
    </row>
    <row r="179" spans="1:10" ht="33" customHeight="1" x14ac:dyDescent="0.25">
      <c r="A179" s="277" t="s">
        <v>280</v>
      </c>
      <c r="B179" s="361">
        <f>'A1 Technique'!D199</f>
        <v>0.73880597014925375</v>
      </c>
      <c r="C179" s="361"/>
    </row>
    <row r="180" spans="1:10" ht="33" customHeight="1" x14ac:dyDescent="0.25">
      <c r="A180" s="276" t="s">
        <v>281</v>
      </c>
      <c r="B180" s="361">
        <f>'A2 Technique'!D199</f>
        <v>0.90714285714285714</v>
      </c>
      <c r="C180" s="361"/>
    </row>
    <row r="181" spans="1:10" ht="33" customHeight="1" x14ac:dyDescent="0.25">
      <c r="A181" s="277" t="s">
        <v>282</v>
      </c>
      <c r="B181" s="361" t="e">
        <f>'A3 Technique'!D199</f>
        <v>#DIV/0!</v>
      </c>
      <c r="C181" s="361"/>
    </row>
    <row r="182" spans="1:10" ht="33" customHeight="1" x14ac:dyDescent="0.25">
      <c r="A182" s="277" t="s">
        <v>283</v>
      </c>
      <c r="B182" s="361" t="e">
        <f>'A4 Technique'!D199</f>
        <v>#DIV/0!</v>
      </c>
      <c r="C182" s="361"/>
    </row>
    <row r="183" spans="1:10" ht="33" customHeight="1" x14ac:dyDescent="0.25">
      <c r="A183" s="276" t="s">
        <v>284</v>
      </c>
      <c r="B183" s="361"/>
      <c r="C183" s="361"/>
    </row>
    <row r="184" spans="1:10" ht="18" x14ac:dyDescent="0.25">
      <c r="A184" s="276" t="s">
        <v>285</v>
      </c>
      <c r="B184" s="361"/>
      <c r="C184" s="36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93"/>
      <c r="E1" s="393"/>
      <c r="F1" s="393"/>
      <c r="G1" s="39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4" t="s">
        <v>151</v>
      </c>
      <c r="B7" s="394"/>
      <c r="C7" s="394"/>
      <c r="D7" s="394"/>
      <c r="E7" s="394"/>
      <c r="F7" s="394"/>
      <c r="G7" s="82"/>
    </row>
    <row r="8" spans="1:7" ht="22.5" x14ac:dyDescent="0.45">
      <c r="A8" s="395" t="str">
        <f>'Page de garde'!D18</f>
        <v>HoumetSouk</v>
      </c>
      <c r="B8" s="395"/>
      <c r="C8" s="395"/>
      <c r="D8" s="395"/>
      <c r="E8" s="395"/>
      <c r="F8" s="395"/>
      <c r="G8" s="82"/>
    </row>
    <row r="9" spans="1:7" ht="22.5" x14ac:dyDescent="0.45">
      <c r="A9" s="278" t="s">
        <v>39</v>
      </c>
      <c r="B9" s="396" t="s">
        <v>476</v>
      </c>
      <c r="C9" s="396"/>
      <c r="D9" s="396"/>
      <c r="E9" s="396"/>
      <c r="F9" s="396"/>
      <c r="G9" s="82"/>
    </row>
    <row r="10" spans="1:7" ht="22.5" x14ac:dyDescent="0.45">
      <c r="A10" s="279" t="s">
        <v>41</v>
      </c>
      <c r="B10" s="397" t="s">
        <v>488</v>
      </c>
      <c r="C10" s="397"/>
      <c r="D10" s="397"/>
      <c r="E10" s="397"/>
      <c r="F10" s="397"/>
      <c r="G10" s="82"/>
    </row>
    <row r="11" spans="1:7" ht="22.5" x14ac:dyDescent="0.45">
      <c r="A11" s="278" t="s">
        <v>40</v>
      </c>
      <c r="B11" s="392">
        <v>43635</v>
      </c>
      <c r="C11" s="392"/>
      <c r="D11" s="392"/>
      <c r="E11" s="392"/>
      <c r="F11" s="392"/>
      <c r="G11" s="82"/>
    </row>
    <row r="12" spans="1:7" ht="22.5" x14ac:dyDescent="0.45">
      <c r="A12" s="278" t="s">
        <v>200</v>
      </c>
      <c r="B12" s="398">
        <f>D730</f>
        <v>0.75471698113207553</v>
      </c>
      <c r="C12" s="398"/>
      <c r="D12" s="398"/>
      <c r="E12" s="398"/>
      <c r="F12" s="398"/>
      <c r="G12" s="82"/>
    </row>
    <row r="13" spans="1:7" ht="22.5" x14ac:dyDescent="0.45">
      <c r="A13" s="81"/>
      <c r="B13" s="79"/>
      <c r="C13" s="79"/>
      <c r="D13" s="393"/>
      <c r="E13" s="393"/>
      <c r="F13" s="393"/>
      <c r="G13" s="39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266</v>
      </c>
      <c r="F17" s="375" t="s">
        <v>299</v>
      </c>
      <c r="G17" s="83"/>
    </row>
    <row r="18" spans="1:8" ht="16.5" customHeight="1" x14ac:dyDescent="0.4">
      <c r="A18" s="373"/>
      <c r="B18" s="283" t="s">
        <v>32</v>
      </c>
      <c r="C18" s="283" t="s">
        <v>31</v>
      </c>
      <c r="D18" s="374"/>
      <c r="E18" s="375"/>
      <c r="F18" s="37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05" x14ac:dyDescent="0.4">
      <c r="A32" s="88" t="s">
        <v>130</v>
      </c>
      <c r="B32" s="89">
        <v>1</v>
      </c>
      <c r="C32" s="89"/>
      <c r="D32" s="96" t="s">
        <v>529</v>
      </c>
      <c r="E32" s="90" t="s">
        <v>530</v>
      </c>
      <c r="F32" s="90" t="s">
        <v>297</v>
      </c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63" x14ac:dyDescent="0.4">
      <c r="A35" s="97" t="s">
        <v>400</v>
      </c>
      <c r="B35" s="89">
        <v>0</v>
      </c>
      <c r="C35" s="98">
        <f>IF(B35=0, -5, "0")</f>
        <v>-5</v>
      </c>
      <c r="D35" s="90" t="s">
        <v>489</v>
      </c>
      <c r="E35" s="90" t="s">
        <v>531</v>
      </c>
      <c r="F35" s="90" t="s">
        <v>297</v>
      </c>
      <c r="G35" s="83"/>
    </row>
    <row r="36" spans="1:7" ht="22.5" x14ac:dyDescent="0.4">
      <c r="A36" s="262" t="s">
        <v>396</v>
      </c>
      <c r="B36" s="89">
        <v>1</v>
      </c>
      <c r="C36" s="98" t="str">
        <f>IF(B36=0, -2, "0")</f>
        <v>0</v>
      </c>
      <c r="D36" s="107" t="s">
        <v>477</v>
      </c>
      <c r="E36" s="91" t="s">
        <v>532</v>
      </c>
      <c r="F36" s="90" t="s">
        <v>297</v>
      </c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533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51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338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0.45833333333333331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0.59375</v>
      </c>
      <c r="E48" s="79"/>
      <c r="F48" s="83"/>
      <c r="G48" s="83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43635</v>
      </c>
      <c r="B51" s="83"/>
      <c r="C51" s="83"/>
      <c r="D51" s="83"/>
      <c r="E51" s="79"/>
      <c r="F51" s="83"/>
      <c r="G51" s="83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266</v>
      </c>
      <c r="F52" s="375" t="s">
        <v>301</v>
      </c>
      <c r="G52" s="83"/>
    </row>
    <row r="53" spans="1:7" ht="21" x14ac:dyDescent="0.4">
      <c r="A53" s="373"/>
      <c r="B53" s="283" t="s">
        <v>32</v>
      </c>
      <c r="C53" s="283" t="s">
        <v>31</v>
      </c>
      <c r="D53" s="374"/>
      <c r="E53" s="375"/>
      <c r="F53" s="37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9"/>
      <c r="B64" s="450"/>
      <c r="C64" s="450"/>
      <c r="D64" s="450"/>
      <c r="E64" s="450"/>
      <c r="F64" s="450"/>
      <c r="G64" s="450"/>
    </row>
    <row r="65" spans="1:7" ht="43.5" customHeight="1" x14ac:dyDescent="0.4">
      <c r="A65" s="387" t="s">
        <v>350</v>
      </c>
      <c r="B65" s="387"/>
      <c r="C65" s="387"/>
      <c r="D65" s="387"/>
      <c r="E65" s="387"/>
      <c r="F65" s="38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400"/>
      <c r="B83" s="400"/>
      <c r="C83" s="400"/>
      <c r="D83" s="400"/>
      <c r="E83" s="400"/>
      <c r="F83" s="400"/>
      <c r="G83" s="400"/>
    </row>
    <row r="84" spans="1:7" ht="45" customHeight="1" x14ac:dyDescent="0.45">
      <c r="A84" s="388" t="s">
        <v>351</v>
      </c>
      <c r="B84" s="388"/>
      <c r="C84" s="388"/>
      <c r="D84" s="388"/>
      <c r="E84" s="388"/>
      <c r="F84" s="38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53"/>
      <c r="B103" s="451"/>
      <c r="C103" s="451"/>
      <c r="D103" s="451"/>
      <c r="E103" s="451"/>
      <c r="F103" s="457"/>
      <c r="G103" s="83"/>
    </row>
    <row r="104" spans="1:7" ht="46.5" customHeight="1" x14ac:dyDescent="0.4">
      <c r="A104" s="387" t="s">
        <v>352</v>
      </c>
      <c r="B104" s="387"/>
      <c r="C104" s="387"/>
      <c r="D104" s="387"/>
      <c r="E104" s="387"/>
      <c r="F104" s="38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53"/>
      <c r="B111" s="451"/>
      <c r="C111" s="451"/>
      <c r="D111" s="451"/>
      <c r="E111" s="451"/>
      <c r="F111" s="457"/>
      <c r="G111" s="83"/>
    </row>
    <row r="112" spans="1:7" ht="39.75" customHeight="1" x14ac:dyDescent="0.4">
      <c r="A112" s="387" t="s">
        <v>390</v>
      </c>
      <c r="B112" s="387"/>
      <c r="C112" s="387"/>
      <c r="D112" s="387"/>
      <c r="E112" s="387"/>
      <c r="F112" s="38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51"/>
      <c r="B120" s="451"/>
      <c r="C120" s="451"/>
      <c r="D120" s="451"/>
      <c r="E120" s="451"/>
      <c r="F120" s="451"/>
      <c r="G120" s="83"/>
    </row>
    <row r="121" spans="1:7" ht="22.5" x14ac:dyDescent="0.4">
      <c r="A121" s="387" t="s">
        <v>310</v>
      </c>
      <c r="B121" s="387"/>
      <c r="C121" s="387"/>
      <c r="D121" s="387"/>
      <c r="E121" s="387"/>
      <c r="F121" s="38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52"/>
      <c r="B132" s="452"/>
      <c r="C132" s="452"/>
      <c r="D132" s="452"/>
      <c r="E132" s="452"/>
      <c r="F132" s="452"/>
      <c r="G132" s="83"/>
    </row>
    <row r="133" spans="1:16384" ht="22.5" customHeight="1" x14ac:dyDescent="0.4">
      <c r="A133" s="389" t="s">
        <v>424</v>
      </c>
      <c r="B133" s="389"/>
      <c r="C133" s="389"/>
      <c r="D133" s="389"/>
      <c r="E133" s="389"/>
      <c r="F133" s="389"/>
      <c r="G133" s="83"/>
    </row>
    <row r="134" spans="1:16384" ht="22.5" customHeight="1" x14ac:dyDescent="0.4">
      <c r="A134" s="390"/>
      <c r="B134" s="390"/>
      <c r="C134" s="390"/>
      <c r="D134" s="390"/>
      <c r="E134" s="390"/>
      <c r="F134" s="390"/>
      <c r="G134" s="83"/>
    </row>
    <row r="135" spans="1:16384" s="216" customFormat="1" ht="22.5" customHeight="1" x14ac:dyDescent="0.25">
      <c r="A135" s="373" t="s">
        <v>28</v>
      </c>
      <c r="B135" s="374" t="s">
        <v>29</v>
      </c>
      <c r="C135" s="374"/>
      <c r="D135" s="374" t="s">
        <v>42</v>
      </c>
      <c r="E135" s="375" t="s">
        <v>266</v>
      </c>
      <c r="F135" s="375" t="s">
        <v>301</v>
      </c>
    </row>
    <row r="136" spans="1:16384" s="216" customFormat="1" ht="22.5" customHeight="1" x14ac:dyDescent="0.25">
      <c r="A136" s="373"/>
      <c r="B136" s="283" t="s">
        <v>32</v>
      </c>
      <c r="C136" s="283" t="s">
        <v>31</v>
      </c>
      <c r="D136" s="374"/>
      <c r="E136" s="375"/>
      <c r="F136" s="37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91" t="s">
        <v>461</v>
      </c>
      <c r="B139" s="391"/>
      <c r="C139" s="391"/>
      <c r="D139" s="391"/>
      <c r="E139" s="391"/>
      <c r="F139" s="39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53"/>
      <c r="B165" s="451"/>
      <c r="C165" s="451"/>
      <c r="D165" s="451"/>
      <c r="E165" s="451"/>
      <c r="F165" s="451"/>
      <c r="G165" s="83"/>
    </row>
    <row r="166" spans="1:7" ht="32.25" customHeight="1" x14ac:dyDescent="0.4">
      <c r="A166" s="391" t="s">
        <v>462</v>
      </c>
      <c r="B166" s="391"/>
      <c r="C166" s="391"/>
      <c r="D166" s="391"/>
      <c r="E166" s="391"/>
      <c r="F166" s="39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4"/>
      <c r="B176" s="455"/>
      <c r="C176" s="455"/>
      <c r="D176" s="455"/>
      <c r="E176" s="455"/>
      <c r="F176" s="455"/>
      <c r="G176" s="83"/>
    </row>
    <row r="177" spans="1:7" ht="32.25" customHeight="1" x14ac:dyDescent="0.4">
      <c r="A177" s="391" t="s">
        <v>310</v>
      </c>
      <c r="B177" s="391"/>
      <c r="C177" s="391"/>
      <c r="D177" s="391"/>
      <c r="E177" s="391"/>
      <c r="F177" s="39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23"/>
      <c r="C186" s="42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6"/>
      <c r="B188" s="456"/>
      <c r="C188" s="456"/>
      <c r="D188" s="456"/>
      <c r="E188" s="456"/>
      <c r="F188" s="4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43635</v>
      </c>
      <c r="B190" s="83"/>
      <c r="C190" s="83"/>
      <c r="D190" s="83"/>
      <c r="E190" s="79"/>
      <c r="F190" s="83"/>
      <c r="G190" s="83"/>
    </row>
    <row r="191" spans="1:7" ht="21" x14ac:dyDescent="0.4">
      <c r="A191" s="373" t="s">
        <v>28</v>
      </c>
      <c r="B191" s="374" t="s">
        <v>29</v>
      </c>
      <c r="C191" s="374"/>
      <c r="D191" s="374" t="s">
        <v>42</v>
      </c>
      <c r="E191" s="375" t="s">
        <v>266</v>
      </c>
      <c r="F191" s="375" t="s">
        <v>301</v>
      </c>
      <c r="G191" s="83"/>
    </row>
    <row r="192" spans="1:7" ht="21" x14ac:dyDescent="0.4">
      <c r="A192" s="373"/>
      <c r="B192" s="283" t="s">
        <v>32</v>
      </c>
      <c r="C192" s="283" t="s">
        <v>31</v>
      </c>
      <c r="D192" s="374"/>
      <c r="E192" s="375"/>
      <c r="F192" s="37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0" t="s">
        <v>34</v>
      </c>
      <c r="B203" s="381"/>
      <c r="C203" s="38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402"/>
      <c r="B205" s="402"/>
      <c r="C205" s="402"/>
      <c r="D205" s="402"/>
      <c r="E205" s="402"/>
      <c r="F205" s="40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0" t="s">
        <v>34</v>
      </c>
      <c r="B227" s="381"/>
      <c r="C227" s="38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402"/>
      <c r="B229" s="402"/>
      <c r="C229" s="402"/>
      <c r="D229" s="402"/>
      <c r="E229" s="402"/>
      <c r="F229" s="40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83" t="s">
        <v>310</v>
      </c>
      <c r="B236" s="384"/>
      <c r="C236" s="384"/>
      <c r="D236" s="38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0" t="s">
        <v>34</v>
      </c>
      <c r="B245" s="381"/>
      <c r="C245" s="38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402"/>
      <c r="B250" s="402"/>
      <c r="C250" s="402"/>
      <c r="D250" s="402"/>
      <c r="E250" s="402"/>
      <c r="F250" s="40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43635</v>
      </c>
      <c r="B252" s="83"/>
      <c r="C252" s="83"/>
      <c r="D252" s="83"/>
      <c r="E252" s="79"/>
      <c r="F252" s="83"/>
      <c r="G252" s="83"/>
    </row>
    <row r="253" spans="1:7" ht="21" x14ac:dyDescent="0.4">
      <c r="A253" s="373" t="s">
        <v>28</v>
      </c>
      <c r="B253" s="374" t="s">
        <v>29</v>
      </c>
      <c r="C253" s="374"/>
      <c r="D253" s="374" t="s">
        <v>42</v>
      </c>
      <c r="E253" s="375" t="s">
        <v>266</v>
      </c>
      <c r="F253" s="375" t="s">
        <v>301</v>
      </c>
      <c r="G253" s="83"/>
    </row>
    <row r="254" spans="1:7" ht="21" x14ac:dyDescent="0.4">
      <c r="A254" s="373"/>
      <c r="B254" s="283" t="s">
        <v>32</v>
      </c>
      <c r="C254" s="283" t="s">
        <v>31</v>
      </c>
      <c r="D254" s="374"/>
      <c r="E254" s="375"/>
      <c r="F254" s="37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42" x14ac:dyDescent="0.4">
      <c r="A257" s="106" t="s">
        <v>103</v>
      </c>
      <c r="B257" s="89">
        <v>2</v>
      </c>
      <c r="C257" s="89"/>
      <c r="D257" s="90" t="s">
        <v>534</v>
      </c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0" t="s">
        <v>34</v>
      </c>
      <c r="B265" s="381"/>
      <c r="C265" s="382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42" x14ac:dyDescent="0.4">
      <c r="A278" s="88" t="s">
        <v>117</v>
      </c>
      <c r="B278" s="89">
        <v>1</v>
      </c>
      <c r="C278" s="89"/>
      <c r="D278" s="107" t="s">
        <v>493</v>
      </c>
      <c r="E278" s="90" t="s">
        <v>494</v>
      </c>
      <c r="F278" s="90" t="s">
        <v>298</v>
      </c>
      <c r="G278" s="83"/>
    </row>
    <row r="279" spans="1:7" ht="95.25" customHeight="1" x14ac:dyDescent="0.4">
      <c r="A279" s="143" t="s">
        <v>371</v>
      </c>
      <c r="B279" s="89">
        <v>0</v>
      </c>
      <c r="C279" s="116">
        <f>IF(B279=0, -5, "0")</f>
        <v>-5</v>
      </c>
      <c r="D279" s="339" t="s">
        <v>535</v>
      </c>
      <c r="E279" s="90" t="s">
        <v>495</v>
      </c>
      <c r="F279" s="90" t="s">
        <v>297</v>
      </c>
      <c r="G279" s="83"/>
    </row>
    <row r="280" spans="1:7" ht="81.75" customHeight="1" x14ac:dyDescent="0.4">
      <c r="A280" s="143" t="s">
        <v>372</v>
      </c>
      <c r="B280" s="89">
        <v>0</v>
      </c>
      <c r="C280" s="116">
        <f>IF(B280=0, -5, "0")</f>
        <v>-5</v>
      </c>
      <c r="D280" s="339" t="s">
        <v>536</v>
      </c>
      <c r="E280" s="90" t="s">
        <v>495</v>
      </c>
      <c r="F280" s="90" t="s">
        <v>297</v>
      </c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79.5" customHeight="1" x14ac:dyDescent="0.4">
      <c r="A282" s="88" t="s">
        <v>142</v>
      </c>
      <c r="B282" s="89">
        <v>1</v>
      </c>
      <c r="C282" s="89"/>
      <c r="D282" s="90" t="s">
        <v>496</v>
      </c>
      <c r="E282" s="90" t="s">
        <v>497</v>
      </c>
      <c r="F282" s="90" t="s">
        <v>297</v>
      </c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98.25" customHeight="1" x14ac:dyDescent="0.4">
      <c r="A284" s="193" t="s">
        <v>63</v>
      </c>
      <c r="B284" s="89">
        <v>0</v>
      </c>
      <c r="C284" s="98">
        <f>IF(B284=0, -2, "0")</f>
        <v>-2</v>
      </c>
      <c r="D284" s="90" t="s">
        <v>537</v>
      </c>
      <c r="E284" s="340" t="s">
        <v>498</v>
      </c>
      <c r="F284" s="90" t="s">
        <v>297</v>
      </c>
      <c r="G284" s="83"/>
    </row>
    <row r="285" spans="1:7" ht="67.5" customHeight="1" x14ac:dyDescent="0.4">
      <c r="A285" s="193" t="s">
        <v>330</v>
      </c>
      <c r="B285" s="89">
        <v>0</v>
      </c>
      <c r="C285" s="98">
        <f>IF(B285=0, -2, "0")</f>
        <v>-2</v>
      </c>
      <c r="D285" s="90" t="s">
        <v>499</v>
      </c>
      <c r="E285" s="340" t="s">
        <v>500</v>
      </c>
      <c r="F285" s="90" t="s">
        <v>297</v>
      </c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7"/>
      <c r="B290" s="427"/>
      <c r="C290" s="427"/>
      <c r="D290" s="427"/>
      <c r="E290" s="427"/>
      <c r="F290" s="427"/>
      <c r="G290" s="83"/>
    </row>
    <row r="291" spans="1:7" ht="31.5" customHeight="1" x14ac:dyDescent="0.4">
      <c r="A291" s="386" t="s">
        <v>310</v>
      </c>
      <c r="B291" s="386"/>
      <c r="C291" s="386"/>
      <c r="D291" s="386"/>
      <c r="E291" s="386"/>
      <c r="F291" s="386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103.5" customHeight="1" x14ac:dyDescent="0.4">
      <c r="A294" s="88" t="s">
        <v>375</v>
      </c>
      <c r="B294" s="89">
        <v>0</v>
      </c>
      <c r="C294" s="89"/>
      <c r="D294" s="142" t="s">
        <v>501</v>
      </c>
      <c r="E294" s="90" t="s">
        <v>502</v>
      </c>
      <c r="F294" s="90" t="s">
        <v>297</v>
      </c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337">
        <f>IFERROR(E299/F299,"N.A")</f>
        <v>0.33333333333333331</v>
      </c>
      <c r="E299" s="103">
        <v>2</v>
      </c>
      <c r="F299" s="90">
        <v>6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29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0.453125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45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0.5625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43635</v>
      </c>
      <c r="B307" s="83"/>
      <c r="C307" s="83"/>
      <c r="D307" s="83"/>
      <c r="E307" s="79"/>
      <c r="F307" s="83"/>
      <c r="G307" s="83"/>
    </row>
    <row r="308" spans="1:7" ht="21" x14ac:dyDescent="0.4">
      <c r="A308" s="373" t="s">
        <v>28</v>
      </c>
      <c r="B308" s="374" t="s">
        <v>29</v>
      </c>
      <c r="C308" s="374"/>
      <c r="D308" s="374" t="s">
        <v>42</v>
      </c>
      <c r="E308" s="375" t="s">
        <v>266</v>
      </c>
      <c r="F308" s="375" t="s">
        <v>301</v>
      </c>
      <c r="G308" s="83"/>
    </row>
    <row r="309" spans="1:7" ht="21" x14ac:dyDescent="0.4">
      <c r="A309" s="373"/>
      <c r="B309" s="283" t="s">
        <v>32</v>
      </c>
      <c r="C309" s="283" t="s">
        <v>31</v>
      </c>
      <c r="D309" s="374"/>
      <c r="E309" s="375"/>
      <c r="F309" s="37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42" x14ac:dyDescent="0.4">
      <c r="A312" s="106" t="s">
        <v>49</v>
      </c>
      <c r="B312" s="343">
        <v>2</v>
      </c>
      <c r="C312" s="343"/>
      <c r="D312" s="344" t="s">
        <v>538</v>
      </c>
      <c r="E312" s="91"/>
      <c r="F312" s="90"/>
      <c r="G312" s="83"/>
    </row>
    <row r="313" spans="1:7" ht="21" x14ac:dyDescent="0.4">
      <c r="A313" s="106" t="s">
        <v>213</v>
      </c>
      <c r="B313" s="343">
        <v>2</v>
      </c>
      <c r="C313" s="343"/>
      <c r="D313" s="344"/>
      <c r="E313" s="91"/>
      <c r="F313" s="90"/>
      <c r="G313" s="83"/>
    </row>
    <row r="314" spans="1:7" ht="21" x14ac:dyDescent="0.4">
      <c r="A314" s="106" t="s">
        <v>78</v>
      </c>
      <c r="B314" s="343">
        <v>2</v>
      </c>
      <c r="C314" s="343"/>
      <c r="D314" s="344"/>
      <c r="E314" s="91"/>
      <c r="F314" s="90"/>
      <c r="G314" s="83"/>
    </row>
    <row r="315" spans="1:7" ht="21" x14ac:dyDescent="0.4">
      <c r="A315" s="106" t="s">
        <v>119</v>
      </c>
      <c r="B315" s="343">
        <v>2</v>
      </c>
      <c r="C315" s="343"/>
      <c r="D315" s="344"/>
      <c r="E315" s="91"/>
      <c r="F315" s="90"/>
      <c r="G315" s="83"/>
    </row>
    <row r="316" spans="1:7" ht="21" x14ac:dyDescent="0.4">
      <c r="A316" s="106" t="s">
        <v>331</v>
      </c>
      <c r="B316" s="343" t="s">
        <v>30</v>
      </c>
      <c r="C316" s="343"/>
      <c r="D316" s="344"/>
      <c r="E316" s="91"/>
      <c r="F316" s="90"/>
      <c r="G316" s="83"/>
    </row>
    <row r="317" spans="1:7" ht="22.5" x14ac:dyDescent="0.4">
      <c r="A317" s="106" t="s">
        <v>120</v>
      </c>
      <c r="B317" s="343">
        <v>2</v>
      </c>
      <c r="C317" s="343"/>
      <c r="D317" s="345"/>
      <c r="E317" s="91"/>
      <c r="F317" s="90"/>
      <c r="G317" s="83"/>
    </row>
    <row r="318" spans="1:7" ht="21" x14ac:dyDescent="0.4">
      <c r="A318" s="143" t="s">
        <v>269</v>
      </c>
      <c r="B318" s="343">
        <v>2</v>
      </c>
      <c r="C318" s="346" t="str">
        <f>IF(B318=0, -5, "0")</f>
        <v>0</v>
      </c>
      <c r="D318" s="344"/>
      <c r="E318" s="91"/>
      <c r="F318" s="90"/>
      <c r="G318" s="83"/>
    </row>
    <row r="319" spans="1:7" ht="21" x14ac:dyDescent="0.4">
      <c r="A319" s="144" t="s">
        <v>113</v>
      </c>
      <c r="B319" s="343">
        <v>2</v>
      </c>
      <c r="C319" s="343"/>
      <c r="D319" s="344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14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63" x14ac:dyDescent="0.4">
      <c r="A324" s="88" t="s">
        <v>145</v>
      </c>
      <c r="B324" s="89">
        <v>0</v>
      </c>
      <c r="C324" s="99"/>
      <c r="D324" s="117" t="s">
        <v>479</v>
      </c>
      <c r="E324" s="90" t="s">
        <v>503</v>
      </c>
      <c r="F324" s="90" t="s">
        <v>297</v>
      </c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">
      <c r="A339" s="193" t="s">
        <v>63</v>
      </c>
      <c r="B339" s="89">
        <v>0</v>
      </c>
      <c r="C339" s="98">
        <f>IF(B339=0, -2, "0")</f>
        <v>-2</v>
      </c>
      <c r="D339" s="90" t="s">
        <v>480</v>
      </c>
      <c r="E339" s="341" t="s">
        <v>504</v>
      </c>
      <c r="F339" s="90" t="s">
        <v>297</v>
      </c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0.78947368421052633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343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343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343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343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343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343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343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343">
        <v>2</v>
      </c>
      <c r="C356" s="89"/>
      <c r="D356" s="107"/>
      <c r="E356" s="91"/>
      <c r="F356" s="90"/>
      <c r="G356" s="83"/>
    </row>
    <row r="357" spans="1:7" ht="21" x14ac:dyDescent="0.3">
      <c r="A357" s="404"/>
      <c r="B357" s="404"/>
      <c r="C357" s="404"/>
      <c r="D357" s="404"/>
      <c r="E357" s="404"/>
      <c r="F357" s="404"/>
      <c r="G357" s="404"/>
    </row>
    <row r="358" spans="1:7" ht="32.25" customHeight="1" x14ac:dyDescent="0.4">
      <c r="A358" s="372" t="s">
        <v>310</v>
      </c>
      <c r="B358" s="372"/>
      <c r="C358" s="372"/>
      <c r="D358" s="372"/>
      <c r="E358" s="372"/>
      <c r="F358" s="372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84" x14ac:dyDescent="0.4">
      <c r="A361" s="92" t="s">
        <v>375</v>
      </c>
      <c r="B361" s="89">
        <v>0</v>
      </c>
      <c r="C361" s="89"/>
      <c r="D361" s="142" t="s">
        <v>505</v>
      </c>
      <c r="E361" s="90" t="s">
        <v>506</v>
      </c>
      <c r="F361" s="90" t="s">
        <v>297</v>
      </c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1</v>
      </c>
      <c r="C366" s="113"/>
      <c r="D366" s="271">
        <f>IFERROR(E366/F366,"N.A")</f>
        <v>0.25</v>
      </c>
      <c r="E366" s="103">
        <v>1</v>
      </c>
      <c r="F366" s="90">
        <v>4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73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0.86904761904761907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43635</v>
      </c>
      <c r="B374" s="83"/>
      <c r="C374" s="83"/>
      <c r="D374" s="83"/>
      <c r="E374" s="79"/>
      <c r="F374" s="83"/>
      <c r="G374" s="83"/>
    </row>
    <row r="375" spans="1:7" ht="21" x14ac:dyDescent="0.4">
      <c r="A375" s="373" t="s">
        <v>28</v>
      </c>
      <c r="B375" s="374" t="s">
        <v>29</v>
      </c>
      <c r="C375" s="374"/>
      <c r="D375" s="374" t="s">
        <v>42</v>
      </c>
      <c r="E375" s="375" t="s">
        <v>266</v>
      </c>
      <c r="F375" s="375" t="s">
        <v>301</v>
      </c>
      <c r="G375" s="83"/>
    </row>
    <row r="376" spans="1:7" ht="21" x14ac:dyDescent="0.4">
      <c r="A376" s="373"/>
      <c r="B376" s="283" t="s">
        <v>32</v>
      </c>
      <c r="C376" s="283" t="s">
        <v>31</v>
      </c>
      <c r="D376" s="374"/>
      <c r="E376" s="375"/>
      <c r="F376" s="37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9"/>
      <c r="B415" s="400"/>
      <c r="C415" s="400"/>
      <c r="D415" s="400"/>
      <c r="E415" s="400"/>
      <c r="F415" s="400"/>
      <c r="G415" s="400"/>
    </row>
    <row r="416" spans="1:7" ht="24.75" x14ac:dyDescent="0.4">
      <c r="A416" s="368" t="s">
        <v>319</v>
      </c>
      <c r="B416" s="368"/>
      <c r="C416" s="368"/>
      <c r="D416" s="368"/>
      <c r="E416" s="368"/>
      <c r="F416" s="36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43635</v>
      </c>
      <c r="B432" s="83"/>
      <c r="C432" s="83"/>
      <c r="D432" s="83"/>
      <c r="E432" s="79"/>
      <c r="F432" s="83"/>
      <c r="G432" s="83"/>
    </row>
    <row r="433" spans="1:7" ht="21" x14ac:dyDescent="0.4">
      <c r="A433" s="373" t="s">
        <v>28</v>
      </c>
      <c r="B433" s="374" t="s">
        <v>29</v>
      </c>
      <c r="C433" s="374"/>
      <c r="D433" s="374" t="s">
        <v>42</v>
      </c>
      <c r="E433" s="375" t="s">
        <v>266</v>
      </c>
      <c r="F433" s="375" t="s">
        <v>301</v>
      </c>
      <c r="G433" s="83"/>
    </row>
    <row r="434" spans="1:7" ht="21" x14ac:dyDescent="0.4">
      <c r="A434" s="373"/>
      <c r="B434" s="283" t="s">
        <v>32</v>
      </c>
      <c r="C434" s="283" t="s">
        <v>31</v>
      </c>
      <c r="D434" s="374"/>
      <c r="E434" s="375"/>
      <c r="F434" s="37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1</v>
      </c>
      <c r="C437" s="89"/>
      <c r="D437" s="90" t="s">
        <v>507</v>
      </c>
      <c r="E437" s="90" t="s">
        <v>508</v>
      </c>
      <c r="F437" s="90" t="s">
        <v>297</v>
      </c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0</v>
      </c>
      <c r="C452" s="99">
        <f>IF(B452=0, -5, "0")</f>
        <v>-5</v>
      </c>
      <c r="D452" s="111" t="s">
        <v>509</v>
      </c>
      <c r="E452" s="90" t="s">
        <v>510</v>
      </c>
      <c r="F452" s="90" t="s">
        <v>297</v>
      </c>
      <c r="G452" s="83"/>
    </row>
    <row r="453" spans="1:7" ht="42" x14ac:dyDescent="0.4">
      <c r="A453" s="149" t="s">
        <v>361</v>
      </c>
      <c r="B453" s="89">
        <v>0</v>
      </c>
      <c r="C453" s="116">
        <f>IF(B453=0, -5, "0")</f>
        <v>-5</v>
      </c>
      <c r="D453" s="111" t="s">
        <v>511</v>
      </c>
      <c r="E453" s="91" t="s">
        <v>510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8" t="s">
        <v>310</v>
      </c>
      <c r="B464" s="368"/>
      <c r="C464" s="368"/>
      <c r="D464" s="368"/>
      <c r="E464" s="368"/>
      <c r="F464" s="36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0.60869565217391308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0.69354838709677424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8" t="s">
        <v>425</v>
      </c>
      <c r="B478" s="378"/>
      <c r="C478" s="378"/>
      <c r="D478" s="378"/>
      <c r="E478" s="378"/>
      <c r="F478" s="378"/>
      <c r="G478" s="83"/>
    </row>
    <row r="479" spans="1:7" ht="21" customHeight="1" x14ac:dyDescent="0.4">
      <c r="A479" s="162">
        <f>B11</f>
        <v>43635</v>
      </c>
      <c r="F479" s="2"/>
      <c r="G479" s="83"/>
    </row>
    <row r="480" spans="1:7" ht="21" x14ac:dyDescent="0.4">
      <c r="A480" s="369" t="s">
        <v>28</v>
      </c>
      <c r="B480" s="370" t="s">
        <v>29</v>
      </c>
      <c r="C480" s="370"/>
      <c r="D480" s="370" t="s">
        <v>42</v>
      </c>
      <c r="E480" s="371" t="s">
        <v>266</v>
      </c>
      <c r="F480" s="371" t="s">
        <v>301</v>
      </c>
      <c r="G480" s="83"/>
    </row>
    <row r="481" spans="1:7" ht="21" x14ac:dyDescent="0.4">
      <c r="A481" s="369"/>
      <c r="B481" s="291" t="s">
        <v>32</v>
      </c>
      <c r="C481" s="291" t="s">
        <v>31</v>
      </c>
      <c r="D481" s="370"/>
      <c r="E481" s="371"/>
      <c r="F481" s="37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4" t="s">
        <v>463</v>
      </c>
      <c r="B491" s="435"/>
      <c r="C491" s="435"/>
      <c r="D491" s="435"/>
      <c r="E491" s="435"/>
      <c r="F491" s="43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401"/>
      <c r="B517" s="401"/>
      <c r="C517" s="401"/>
      <c r="D517" s="401"/>
      <c r="E517" s="401"/>
      <c r="F517" s="401"/>
      <c r="G517" s="401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9" t="s">
        <v>97</v>
      </c>
      <c r="B530" s="379"/>
      <c r="C530" s="379"/>
      <c r="D530" s="379"/>
      <c r="E530" s="379"/>
      <c r="F530" s="379"/>
      <c r="G530" s="83"/>
    </row>
    <row r="531" spans="1:7" ht="22.5" customHeight="1" x14ac:dyDescent="0.4">
      <c r="A531" s="162">
        <f>B11</f>
        <v>43635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411" t="s">
        <v>29</v>
      </c>
      <c r="C532" s="412"/>
      <c r="D532" s="374" t="s">
        <v>42</v>
      </c>
      <c r="E532" s="375" t="s">
        <v>266</v>
      </c>
      <c r="F532" s="375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74"/>
      <c r="E533" s="375"/>
      <c r="F533" s="37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6"/>
      <c r="D535" s="376"/>
      <c r="E535" s="376"/>
      <c r="F535" s="37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0" t="s">
        <v>34</v>
      </c>
      <c r="B542" s="381"/>
      <c r="C542" s="38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0" t="s">
        <v>33</v>
      </c>
      <c r="B543" s="381"/>
      <c r="C543" s="38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402"/>
      <c r="B544" s="402"/>
      <c r="C544" s="402"/>
      <c r="D544" s="402"/>
      <c r="E544" s="402"/>
      <c r="F544" s="40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404"/>
      <c r="C556" s="404"/>
      <c r="D556" s="404"/>
      <c r="E556" s="404"/>
      <c r="F556" s="404"/>
      <c r="G556" s="404"/>
    </row>
    <row r="557" spans="1:7" ht="35.25" customHeight="1" x14ac:dyDescent="0.4">
      <c r="A557" s="246" t="s">
        <v>310</v>
      </c>
      <c r="B557" s="222"/>
      <c r="C557" s="439"/>
      <c r="D557" s="439"/>
      <c r="E557" s="439"/>
      <c r="F557" s="44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25" t="s">
        <v>34</v>
      </c>
      <c r="B566" s="425"/>
      <c r="C566" s="426"/>
      <c r="D566" s="296">
        <f>SUM(B558:C565,B546:C555)</f>
        <v>0</v>
      </c>
      <c r="E566" s="79"/>
      <c r="F566" s="83"/>
      <c r="G566" s="83"/>
    </row>
    <row r="567" spans="1:7" ht="21" x14ac:dyDescent="0.4">
      <c r="A567" s="425" t="s">
        <v>33</v>
      </c>
      <c r="B567" s="425"/>
      <c r="C567" s="42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402"/>
      <c r="B572" s="402"/>
      <c r="C572" s="402"/>
      <c r="D572" s="402"/>
      <c r="E572" s="402"/>
      <c r="F572" s="402"/>
      <c r="G572" s="83"/>
    </row>
    <row r="573" spans="1:7" ht="22.5" x14ac:dyDescent="0.45">
      <c r="A573" s="365" t="s">
        <v>19</v>
      </c>
      <c r="B573" s="365"/>
      <c r="C573" s="365"/>
      <c r="D573" s="365"/>
      <c r="E573" s="365"/>
      <c r="F573" s="365"/>
      <c r="G573" s="83"/>
    </row>
    <row r="574" spans="1:7" ht="22.5" x14ac:dyDescent="0.4">
      <c r="A574" s="169">
        <f>B11</f>
        <v>43635</v>
      </c>
      <c r="B574" s="83"/>
      <c r="C574" s="83"/>
      <c r="D574" s="238"/>
      <c r="E574" s="238"/>
      <c r="F574" s="238"/>
      <c r="G574" s="83"/>
    </row>
    <row r="575" spans="1:7" ht="21" x14ac:dyDescent="0.4">
      <c r="A575" s="369" t="s">
        <v>28</v>
      </c>
      <c r="B575" s="370" t="s">
        <v>29</v>
      </c>
      <c r="C575" s="370"/>
      <c r="D575" s="370" t="s">
        <v>42</v>
      </c>
      <c r="E575" s="371" t="s">
        <v>266</v>
      </c>
      <c r="F575" s="371" t="s">
        <v>301</v>
      </c>
      <c r="G575" s="83"/>
    </row>
    <row r="576" spans="1:7" ht="21" x14ac:dyDescent="0.4">
      <c r="A576" s="369"/>
      <c r="B576" s="291" t="s">
        <v>32</v>
      </c>
      <c r="C576" s="291" t="s">
        <v>31</v>
      </c>
      <c r="D576" s="370"/>
      <c r="E576" s="371"/>
      <c r="F576" s="37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8" t="s">
        <v>10</v>
      </c>
      <c r="B578" s="429"/>
      <c r="C578" s="429"/>
      <c r="D578" s="429"/>
      <c r="E578" s="429"/>
      <c r="F578" s="43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105" x14ac:dyDescent="0.4">
      <c r="A582" s="264" t="s">
        <v>20</v>
      </c>
      <c r="B582" s="89">
        <v>0</v>
      </c>
      <c r="C582" s="98">
        <f>IF(B582=0, -2, "0")</f>
        <v>-2</v>
      </c>
      <c r="D582" s="347" t="s">
        <v>539</v>
      </c>
      <c r="E582" s="344" t="s">
        <v>540</v>
      </c>
      <c r="F582" s="90" t="s">
        <v>297</v>
      </c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168" x14ac:dyDescent="0.4">
      <c r="A587" s="88" t="s">
        <v>219</v>
      </c>
      <c r="B587" s="89">
        <v>0</v>
      </c>
      <c r="C587" s="89"/>
      <c r="D587" s="90" t="s">
        <v>541</v>
      </c>
      <c r="E587" s="90" t="s">
        <v>512</v>
      </c>
      <c r="F587" s="90" t="s">
        <v>297</v>
      </c>
      <c r="G587" s="83"/>
    </row>
    <row r="588" spans="1:7" ht="21" x14ac:dyDescent="0.4">
      <c r="A588" s="425" t="s">
        <v>34</v>
      </c>
      <c r="B588" s="425"/>
      <c r="C588" s="426"/>
      <c r="D588" s="296">
        <f>SUM(B579:C587)</f>
        <v>12</v>
      </c>
      <c r="E588" s="79"/>
      <c r="F588" s="83"/>
      <c r="G588" s="83"/>
    </row>
    <row r="589" spans="1:7" ht="21" x14ac:dyDescent="0.4">
      <c r="A589" s="425" t="s">
        <v>33</v>
      </c>
      <c r="B589" s="425"/>
      <c r="C589" s="425"/>
      <c r="D589" s="295">
        <f>D588/(COUNT(B579:C587)*2)</f>
        <v>0.6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31" t="s">
        <v>23</v>
      </c>
      <c r="B591" s="432"/>
      <c r="C591" s="432"/>
      <c r="D591" s="432"/>
      <c r="E591" s="432"/>
      <c r="F591" s="433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63" x14ac:dyDescent="0.4">
      <c r="A596" s="265" t="s">
        <v>88</v>
      </c>
      <c r="B596" s="89">
        <v>0</v>
      </c>
      <c r="C596" s="116">
        <f>IF(B596=0, -5, "0")</f>
        <v>-5</v>
      </c>
      <c r="D596" s="342" t="s">
        <v>513</v>
      </c>
      <c r="E596" s="90" t="s">
        <v>542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342"/>
      <c r="E597" s="90"/>
      <c r="F597" s="90"/>
      <c r="G597" s="83"/>
    </row>
    <row r="598" spans="1:7" s="275" customFormat="1" ht="39.75" customHeight="1" x14ac:dyDescent="0.3">
      <c r="A598" s="366" t="s">
        <v>383</v>
      </c>
      <c r="B598" s="367"/>
      <c r="C598" s="367"/>
      <c r="D598" s="367"/>
      <c r="E598" s="367"/>
      <c r="F598" s="367"/>
      <c r="G598" s="36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0.33333333333333331</v>
      </c>
      <c r="E605" s="91">
        <v>1</v>
      </c>
      <c r="F605" s="90">
        <v>3</v>
      </c>
      <c r="G605" s="83"/>
    </row>
    <row r="606" spans="1:7" ht="21" x14ac:dyDescent="0.4">
      <c r="A606" s="425" t="s">
        <v>34</v>
      </c>
      <c r="B606" s="425"/>
      <c r="C606" s="426"/>
      <c r="D606" s="296">
        <f>SUM(B592:C605)</f>
        <v>16</v>
      </c>
      <c r="E606" s="79"/>
      <c r="F606" s="83"/>
      <c r="G606" s="83"/>
    </row>
    <row r="607" spans="1:7" ht="21" x14ac:dyDescent="0.4">
      <c r="A607" s="425" t="s">
        <v>33</v>
      </c>
      <c r="B607" s="425"/>
      <c r="C607" s="425"/>
      <c r="D607" s="295">
        <f>D606/(COUNT(B592:C597,B599:C605)*2)</f>
        <v>0.61538461538461542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436" t="s">
        <v>170</v>
      </c>
      <c r="B610" s="437"/>
      <c r="C610" s="438"/>
      <c r="D610" s="305">
        <f>D609/(COUNT(B579:C587,B592:C605)*2)</f>
        <v>0.60869565217391308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5" t="s">
        <v>8</v>
      </c>
      <c r="B612" s="365"/>
      <c r="C612" s="365"/>
      <c r="D612" s="365"/>
      <c r="E612" s="365"/>
      <c r="F612" s="365"/>
      <c r="G612" s="83"/>
    </row>
    <row r="613" spans="1:7" ht="22.5" x14ac:dyDescent="0.4">
      <c r="A613" s="105">
        <f>B11</f>
        <v>43635</v>
      </c>
      <c r="B613" s="83"/>
      <c r="C613" s="83"/>
      <c r="D613" s="95"/>
      <c r="E613" s="95"/>
      <c r="F613" s="95"/>
      <c r="G613" s="83"/>
    </row>
    <row r="614" spans="1:7" ht="21" x14ac:dyDescent="0.4">
      <c r="A614" s="373" t="s">
        <v>28</v>
      </c>
      <c r="B614" s="374" t="s">
        <v>29</v>
      </c>
      <c r="C614" s="374"/>
      <c r="D614" s="374" t="s">
        <v>42</v>
      </c>
      <c r="E614" s="375" t="s">
        <v>266</v>
      </c>
      <c r="F614" s="375" t="s">
        <v>301</v>
      </c>
      <c r="G614" s="83"/>
    </row>
    <row r="615" spans="1:7" ht="18.75" customHeight="1" x14ac:dyDescent="0.4">
      <c r="A615" s="373"/>
      <c r="B615" s="283" t="s">
        <v>32</v>
      </c>
      <c r="C615" s="283" t="s">
        <v>31</v>
      </c>
      <c r="D615" s="374"/>
      <c r="E615" s="375"/>
      <c r="F615" s="37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20"/>
      <c r="D617" s="420"/>
      <c r="E617" s="420"/>
      <c r="F617" s="42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348" t="s">
        <v>514</v>
      </c>
      <c r="E624" s="90" t="s">
        <v>515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5" t="s">
        <v>34</v>
      </c>
      <c r="B627" s="425"/>
      <c r="C627" s="425"/>
      <c r="D627" s="296">
        <f>SUM(B618:C626)</f>
        <v>16</v>
      </c>
      <c r="E627" s="446"/>
      <c r="F627" s="427"/>
      <c r="G627" s="83"/>
    </row>
    <row r="628" spans="1:7" ht="21" x14ac:dyDescent="0.4">
      <c r="A628" s="425" t="s">
        <v>33</v>
      </c>
      <c r="B628" s="425"/>
      <c r="C628" s="425"/>
      <c r="D628" s="295">
        <f>D627/(COUNT(B618:C626)*2)</f>
        <v>0.88888888888888884</v>
      </c>
      <c r="E628" s="447"/>
      <c r="F628" s="401"/>
      <c r="G628" s="83"/>
    </row>
    <row r="629" spans="1:7" ht="21" x14ac:dyDescent="0.4">
      <c r="A629" s="104"/>
      <c r="B629" s="83"/>
      <c r="C629" s="445"/>
      <c r="D629" s="445"/>
      <c r="E629" s="445"/>
      <c r="F629" s="44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516</v>
      </c>
      <c r="E631" s="90" t="s">
        <v>543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0" t="s">
        <v>34</v>
      </c>
      <c r="B639" s="381"/>
      <c r="C639" s="382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20"/>
      <c r="D642" s="420"/>
      <c r="E642" s="420"/>
      <c r="F642" s="421"/>
      <c r="G642" s="83"/>
    </row>
    <row r="643" spans="1:16382" ht="52.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3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0" t="s">
        <v>34</v>
      </c>
      <c r="B650" s="381"/>
      <c r="C650" s="38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42"/>
      <c r="B652" s="442"/>
      <c r="C652" s="442"/>
      <c r="D652" s="442"/>
      <c r="E652" s="442"/>
      <c r="F652" s="442"/>
      <c r="G652" s="442"/>
    </row>
    <row r="653" spans="1:16382" ht="24.75" x14ac:dyDescent="0.4">
      <c r="A653" s="241" t="s">
        <v>26</v>
      </c>
      <c r="B653" s="420"/>
      <c r="C653" s="420"/>
      <c r="D653" s="420"/>
      <c r="E653" s="420"/>
      <c r="F653" s="42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17" t="s">
        <v>310</v>
      </c>
      <c r="B661" s="418"/>
      <c r="C661" s="418"/>
      <c r="D661" s="418"/>
      <c r="E661" s="418"/>
      <c r="F661" s="41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1</v>
      </c>
      <c r="F668" s="90"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5" t="s">
        <v>355</v>
      </c>
      <c r="B676" s="365"/>
      <c r="C676" s="365"/>
      <c r="D676" s="365"/>
      <c r="E676" s="365"/>
      <c r="F676" s="365"/>
      <c r="G676" s="83"/>
    </row>
    <row r="677" spans="1:7" ht="21" x14ac:dyDescent="0.4">
      <c r="A677" s="169">
        <f>B11</f>
        <v>43635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3" t="s">
        <v>28</v>
      </c>
      <c r="B678" s="374" t="s">
        <v>29</v>
      </c>
      <c r="C678" s="374"/>
      <c r="D678" s="374" t="s">
        <v>42</v>
      </c>
      <c r="E678" s="375" t="s">
        <v>266</v>
      </c>
      <c r="F678" s="375" t="s">
        <v>301</v>
      </c>
      <c r="G678" s="83"/>
    </row>
    <row r="679" spans="1:7" ht="21" x14ac:dyDescent="0.4">
      <c r="A679" s="373"/>
      <c r="B679" s="283" t="s">
        <v>32</v>
      </c>
      <c r="C679" s="283" t="s">
        <v>31</v>
      </c>
      <c r="D679" s="374"/>
      <c r="E679" s="375"/>
      <c r="F679" s="37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63" x14ac:dyDescent="0.4">
      <c r="A685" s="88" t="s">
        <v>66</v>
      </c>
      <c r="B685" s="89">
        <v>1</v>
      </c>
      <c r="C685" s="89"/>
      <c r="D685" s="176" t="s">
        <v>544</v>
      </c>
      <c r="E685" s="90" t="s">
        <v>486</v>
      </c>
      <c r="F685" s="90" t="s">
        <v>298</v>
      </c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63" x14ac:dyDescent="0.4">
      <c r="A689" s="92" t="s">
        <v>388</v>
      </c>
      <c r="B689" s="89">
        <v>0</v>
      </c>
      <c r="C689" s="133"/>
      <c r="D689" s="349" t="s">
        <v>546</v>
      </c>
      <c r="E689" s="135" t="s">
        <v>545</v>
      </c>
      <c r="F689" s="90" t="s">
        <v>297</v>
      </c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96.75" customHeight="1" x14ac:dyDescent="0.4">
      <c r="A692" s="163" t="s">
        <v>179</v>
      </c>
      <c r="B692" s="89">
        <v>1</v>
      </c>
      <c r="C692" s="185"/>
      <c r="D692" s="350" t="s">
        <v>547</v>
      </c>
      <c r="E692" s="90" t="s">
        <v>548</v>
      </c>
      <c r="F692" s="90" t="s">
        <v>297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51">
        <v>1</v>
      </c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41" t="s">
        <v>459</v>
      </c>
      <c r="B704" s="441"/>
      <c r="C704" s="441"/>
      <c r="D704" s="441"/>
      <c r="E704" s="441"/>
      <c r="F704" s="441"/>
      <c r="G704" s="184"/>
    </row>
    <row r="705" spans="1:7" ht="21" customHeight="1" x14ac:dyDescent="0.4">
      <c r="A705" s="169">
        <f>B11</f>
        <v>43635</v>
      </c>
      <c r="B705" s="83"/>
      <c r="C705" s="83"/>
      <c r="D705" s="183"/>
      <c r="E705" s="183"/>
      <c r="F705" s="183"/>
      <c r="G705" s="184"/>
    </row>
    <row r="706" spans="1:7" ht="21" x14ac:dyDescent="0.4">
      <c r="A706" s="448" t="s">
        <v>28</v>
      </c>
      <c r="B706" s="411" t="s">
        <v>29</v>
      </c>
      <c r="C706" s="411"/>
      <c r="D706" s="374" t="s">
        <v>42</v>
      </c>
      <c r="E706" s="375" t="s">
        <v>266</v>
      </c>
      <c r="F706" s="375" t="s">
        <v>301</v>
      </c>
      <c r="G706" s="184"/>
    </row>
    <row r="707" spans="1:7" ht="21" x14ac:dyDescent="0.4">
      <c r="A707" s="373"/>
      <c r="B707" s="283" t="s">
        <v>32</v>
      </c>
      <c r="C707" s="283" t="s">
        <v>31</v>
      </c>
      <c r="D707" s="374"/>
      <c r="E707" s="375"/>
      <c r="F707" s="37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4" t="s">
        <v>305</v>
      </c>
      <c r="B709" s="415"/>
      <c r="C709" s="415"/>
      <c r="D709" s="415"/>
      <c r="E709" s="415"/>
      <c r="F709" s="41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35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353"/>
      <c r="E714" s="192"/>
      <c r="F714" s="135"/>
      <c r="G714" s="184"/>
    </row>
    <row r="715" spans="1:7" ht="21" x14ac:dyDescent="0.4">
      <c r="A715" s="284" t="s">
        <v>34</v>
      </c>
      <c r="B715" s="443"/>
      <c r="C715" s="44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43"/>
      <c r="C716" s="44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4" t="s">
        <v>306</v>
      </c>
      <c r="B718" s="415"/>
      <c r="C718" s="415"/>
      <c r="D718" s="415"/>
      <c r="E718" s="415"/>
      <c r="F718" s="41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0</v>
      </c>
      <c r="C721" s="89"/>
      <c r="D721" s="271">
        <f>IFERROR(E721/F721,"N.A")</f>
        <v>0</v>
      </c>
      <c r="E721" s="42">
        <v>0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0.48958333333333337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320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0.75471698113207553</v>
      </c>
      <c r="E730" s="3"/>
      <c r="F730" s="3"/>
    </row>
  </sheetData>
  <sheetProtection algorithmName="SHA-512" hashValue="AvnOGYTVFw/IXuI30yRrhJ+z/PE9VMZcp+jL9sWVw3B77sEFjtSocjBODLQMfuC7iZNUHTng2fjZnqXdaccJHQ==" saltValue="THAdKz2A8UTlTJKOa1SQb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HoumetSouk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Mohamed Fdhil Dir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43635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64">
        <f>D199</f>
        <v>0.73880597014925375</v>
      </c>
      <c r="C11" s="464"/>
      <c r="D11" s="464"/>
      <c r="E11" s="464"/>
      <c r="F11" s="464"/>
      <c r="G11" s="66"/>
    </row>
    <row r="12" spans="1:7" s="2" customFormat="1" ht="22.5" x14ac:dyDescent="0.45">
      <c r="A12" s="1"/>
      <c r="D12" s="393"/>
      <c r="E12" s="393"/>
      <c r="F12" s="393"/>
      <c r="G12" s="39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160</v>
      </c>
      <c r="F13" s="466" t="s">
        <v>161</v>
      </c>
    </row>
    <row r="14" spans="1:7" s="2" customFormat="1" ht="12.75" customHeight="1" x14ac:dyDescent="0.3">
      <c r="A14" s="465"/>
      <c r="B14" s="336" t="s">
        <v>32</v>
      </c>
      <c r="C14" s="336" t="s">
        <v>31</v>
      </c>
      <c r="D14" s="466"/>
      <c r="E14" s="466"/>
      <c r="F14" s="466"/>
      <c r="G14" s="65"/>
    </row>
    <row r="15" spans="1:7" x14ac:dyDescent="0.3">
      <c r="A15" s="479"/>
      <c r="B15" s="480"/>
      <c r="C15" s="480"/>
      <c r="D15" s="480"/>
      <c r="E15" s="480"/>
      <c r="F15" s="480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67" t="s">
        <v>297</v>
      </c>
    </row>
    <row r="17" spans="1:7" ht="49.5" x14ac:dyDescent="0.3">
      <c r="A17" s="4" t="s">
        <v>225</v>
      </c>
      <c r="B17" s="42">
        <v>2</v>
      </c>
      <c r="C17" s="42"/>
      <c r="D17" s="354" t="s">
        <v>549</v>
      </c>
      <c r="E17" s="42" t="s">
        <v>487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74" t="s">
        <v>34</v>
      </c>
      <c r="B22" s="468"/>
      <c r="C22" s="469"/>
      <c r="D22" s="334">
        <f>SUM(B17:C21)</f>
        <v>10</v>
      </c>
    </row>
    <row r="23" spans="1:7" x14ac:dyDescent="0.3">
      <c r="A23" s="467" t="s">
        <v>251</v>
      </c>
      <c r="B23" s="470"/>
      <c r="C23" s="471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67" t="s">
        <v>34</v>
      </c>
      <c r="B33" s="470"/>
      <c r="C33" s="471"/>
      <c r="D33" s="331">
        <f>SUM(B26:C32)</f>
        <v>14</v>
      </c>
    </row>
    <row r="34" spans="1:6" x14ac:dyDescent="0.3">
      <c r="A34" s="467" t="s">
        <v>251</v>
      </c>
      <c r="B34" s="470"/>
      <c r="C34" s="471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75" t="s">
        <v>180</v>
      </c>
      <c r="B36" s="476"/>
      <c r="C36" s="476"/>
      <c r="D36" s="476"/>
      <c r="E36" s="476"/>
      <c r="F36" s="47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7" t="s">
        <v>34</v>
      </c>
      <c r="B42" s="470"/>
      <c r="C42" s="471"/>
      <c r="D42" s="331">
        <f>SUM(B37:C41)</f>
        <v>0</v>
      </c>
    </row>
    <row r="43" spans="1:6" x14ac:dyDescent="0.3">
      <c r="A43" s="467" t="s">
        <v>251</v>
      </c>
      <c r="B43" s="470"/>
      <c r="C43" s="47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7" t="s">
        <v>19</v>
      </c>
      <c r="B45" s="478"/>
      <c r="C45" s="478"/>
      <c r="D45" s="478"/>
      <c r="E45" s="478"/>
      <c r="F45" s="478"/>
    </row>
    <row r="46" spans="1:6" x14ac:dyDescent="0.3">
      <c r="A46" s="4" t="s">
        <v>226</v>
      </c>
      <c r="B46" s="42">
        <v>0</v>
      </c>
      <c r="C46" s="42"/>
      <c r="D46" s="46" t="s">
        <v>550</v>
      </c>
      <c r="E46" s="42" t="s">
        <v>518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ht="33" x14ac:dyDescent="0.3">
      <c r="A49" s="4" t="s">
        <v>22</v>
      </c>
      <c r="B49" s="42">
        <v>1</v>
      </c>
      <c r="C49" s="42"/>
      <c r="D49" s="43" t="s">
        <v>519</v>
      </c>
      <c r="E49" s="42" t="s">
        <v>520</v>
      </c>
      <c r="F49" s="42" t="s">
        <v>297</v>
      </c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67" t="s">
        <v>34</v>
      </c>
      <c r="B52" s="470"/>
      <c r="C52" s="471"/>
      <c r="D52" s="331">
        <f>SUM(B46:C51)</f>
        <v>7</v>
      </c>
    </row>
    <row r="53" spans="1:6" x14ac:dyDescent="0.3">
      <c r="A53" s="467" t="s">
        <v>251</v>
      </c>
      <c r="B53" s="470"/>
      <c r="C53" s="471"/>
      <c r="D53" s="332">
        <f>D52/(COUNT(B46:C51)*2)</f>
        <v>0.7</v>
      </c>
    </row>
    <row r="54" spans="1:6" x14ac:dyDescent="0.3">
      <c r="A54" s="8"/>
      <c r="B54" s="9"/>
      <c r="C54" s="9"/>
      <c r="D54" s="10"/>
    </row>
    <row r="55" spans="1:6" ht="19.5" x14ac:dyDescent="0.4">
      <c r="A55" s="475" t="s">
        <v>8</v>
      </c>
      <c r="B55" s="476"/>
      <c r="C55" s="476"/>
      <c r="D55" s="476"/>
      <c r="E55" s="476"/>
      <c r="F55" s="47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0</v>
      </c>
      <c r="C58" s="42"/>
      <c r="D58" s="43" t="s">
        <v>481</v>
      </c>
      <c r="E58" s="43" t="s">
        <v>522</v>
      </c>
      <c r="F58" s="42" t="s">
        <v>297</v>
      </c>
    </row>
    <row r="59" spans="1:6" x14ac:dyDescent="0.3">
      <c r="A59" s="5" t="s">
        <v>79</v>
      </c>
      <c r="B59" s="42">
        <v>0</v>
      </c>
      <c r="C59" s="42"/>
      <c r="D59" s="43" t="s">
        <v>521</v>
      </c>
      <c r="E59" s="42" t="s">
        <v>517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67" t="s">
        <v>34</v>
      </c>
      <c r="B63" s="470"/>
      <c r="C63" s="471"/>
      <c r="D63" s="331">
        <f>SUM(B56:C62)</f>
        <v>10</v>
      </c>
    </row>
    <row r="64" spans="1:6" x14ac:dyDescent="0.3">
      <c r="A64" s="467" t="s">
        <v>251</v>
      </c>
      <c r="B64" s="470"/>
      <c r="C64" s="471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75" t="s">
        <v>111</v>
      </c>
      <c r="B66" s="476"/>
      <c r="C66" s="476"/>
      <c r="D66" s="476"/>
      <c r="E66" s="476"/>
      <c r="F66" s="47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7" t="s">
        <v>34</v>
      </c>
      <c r="B84" s="470"/>
      <c r="C84" s="471"/>
      <c r="D84" s="331">
        <f>SUM(B67:C83)</f>
        <v>0</v>
      </c>
    </row>
    <row r="85" spans="1:6" x14ac:dyDescent="0.3">
      <c r="A85" s="467" t="s">
        <v>251</v>
      </c>
      <c r="B85" s="470"/>
      <c r="C85" s="47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5" t="s">
        <v>172</v>
      </c>
      <c r="B87" s="476"/>
      <c r="C87" s="476"/>
      <c r="D87" s="476"/>
      <c r="E87" s="476"/>
      <c r="F87" s="47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7" t="s">
        <v>34</v>
      </c>
      <c r="B102" s="470"/>
      <c r="C102" s="471"/>
      <c r="D102" s="331">
        <f>SUM(B88:C101)</f>
        <v>0</v>
      </c>
    </row>
    <row r="103" spans="1:6" x14ac:dyDescent="0.3">
      <c r="A103" s="467" t="s">
        <v>251</v>
      </c>
      <c r="B103" s="470"/>
      <c r="C103" s="47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5" t="s">
        <v>173</v>
      </c>
      <c r="B106" s="476"/>
      <c r="C106" s="476"/>
      <c r="D106" s="476"/>
      <c r="E106" s="476"/>
      <c r="F106" s="476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0</v>
      </c>
      <c r="C111" s="49"/>
      <c r="D111" s="53" t="s">
        <v>482</v>
      </c>
      <c r="E111" s="42" t="s">
        <v>523</v>
      </c>
      <c r="F111" s="42" t="s">
        <v>297</v>
      </c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43" t="s">
        <v>551</v>
      </c>
      <c r="E113" s="42" t="s">
        <v>523</v>
      </c>
      <c r="F113" s="42" t="s">
        <v>298</v>
      </c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ht="33" x14ac:dyDescent="0.3">
      <c r="A117" s="22" t="s">
        <v>193</v>
      </c>
      <c r="B117" s="56">
        <v>1</v>
      </c>
      <c r="C117" s="42"/>
      <c r="D117" s="53" t="s">
        <v>490</v>
      </c>
      <c r="E117" s="43" t="s">
        <v>491</v>
      </c>
      <c r="F117" s="42" t="s">
        <v>297</v>
      </c>
    </row>
    <row r="118" spans="1:6" x14ac:dyDescent="0.3">
      <c r="A118" s="467" t="s">
        <v>34</v>
      </c>
      <c r="B118" s="470"/>
      <c r="C118" s="471"/>
      <c r="D118" s="331">
        <f>SUM(B107:C117)</f>
        <v>15</v>
      </c>
    </row>
    <row r="119" spans="1:6" x14ac:dyDescent="0.3">
      <c r="A119" s="467" t="s">
        <v>251</v>
      </c>
      <c r="B119" s="470"/>
      <c r="C119" s="471"/>
      <c r="D119" s="332">
        <f>D118/(COUNT(B107:C117)*2)</f>
        <v>0.75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5" t="s">
        <v>156</v>
      </c>
      <c r="B121" s="476"/>
      <c r="C121" s="476"/>
      <c r="D121" s="476"/>
      <c r="E121" s="476"/>
      <c r="F121" s="476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0</v>
      </c>
      <c r="C129" s="64"/>
      <c r="D129" s="43" t="s">
        <v>483</v>
      </c>
      <c r="E129" s="43" t="s">
        <v>523</v>
      </c>
      <c r="F129" s="42" t="s">
        <v>298</v>
      </c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7" t="s">
        <v>34</v>
      </c>
      <c r="B133" s="470"/>
      <c r="C133" s="471"/>
      <c r="D133" s="331">
        <f>SUM(B122:C132)</f>
        <v>16</v>
      </c>
    </row>
    <row r="134" spans="1:6" x14ac:dyDescent="0.3">
      <c r="A134" s="467" t="s">
        <v>251</v>
      </c>
      <c r="B134" s="470"/>
      <c r="C134" s="471"/>
      <c r="D134" s="333">
        <f>D133/(COUNT(B122:C132)*2)</f>
        <v>0.88888888888888884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5" t="s">
        <v>61</v>
      </c>
      <c r="B136" s="476"/>
      <c r="C136" s="476"/>
      <c r="D136" s="476"/>
      <c r="E136" s="476"/>
      <c r="F136" s="47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7" t="s">
        <v>34</v>
      </c>
      <c r="B149" s="470"/>
      <c r="C149" s="471"/>
      <c r="D149" s="331">
        <f>SUM(B137:C148)</f>
        <v>0</v>
      </c>
    </row>
    <row r="150" spans="1:6" x14ac:dyDescent="0.3">
      <c r="A150" s="467" t="s">
        <v>251</v>
      </c>
      <c r="B150" s="470"/>
      <c r="C150" s="47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5" t="s">
        <v>178</v>
      </c>
      <c r="B152" s="476"/>
      <c r="C152" s="476"/>
      <c r="D152" s="476"/>
      <c r="E152" s="476"/>
      <c r="F152" s="47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0</v>
      </c>
      <c r="C155" s="4">
        <f>IF(B155=0, -5, "0")</f>
        <v>-5</v>
      </c>
      <c r="D155" s="43" t="s">
        <v>552</v>
      </c>
      <c r="E155" s="42"/>
      <c r="F155" s="42" t="s">
        <v>297</v>
      </c>
    </row>
    <row r="156" spans="1:6" ht="18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553</v>
      </c>
      <c r="E156" s="42"/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67" t="s">
        <v>34</v>
      </c>
      <c r="B161" s="468"/>
      <c r="C161" s="469"/>
      <c r="D161" s="334">
        <f>SUM(B153:C160)</f>
        <v>8</v>
      </c>
    </row>
    <row r="162" spans="1:6" x14ac:dyDescent="0.3">
      <c r="A162" s="467" t="s">
        <v>251</v>
      </c>
      <c r="B162" s="470"/>
      <c r="C162" s="471"/>
      <c r="D162" s="332">
        <f>D161/(COUNT(B153:C160)*2)</f>
        <v>0.44444444444444442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5" t="s">
        <v>64</v>
      </c>
      <c r="B164" s="476"/>
      <c r="C164" s="476"/>
      <c r="D164" s="476"/>
      <c r="E164" s="476"/>
      <c r="F164" s="476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3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66" x14ac:dyDescent="0.3">
      <c r="A167" s="16" t="s">
        <v>176</v>
      </c>
      <c r="B167" s="42">
        <v>0</v>
      </c>
      <c r="C167" s="42"/>
      <c r="D167" s="43" t="s">
        <v>554</v>
      </c>
      <c r="E167" s="43" t="s">
        <v>492</v>
      </c>
      <c r="F167" s="42" t="s">
        <v>298</v>
      </c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67" t="s">
        <v>34</v>
      </c>
      <c r="B169" s="470"/>
      <c r="C169" s="471"/>
      <c r="D169" s="331">
        <f>SUM(B165:C168)</f>
        <v>6</v>
      </c>
    </row>
    <row r="170" spans="1:6" x14ac:dyDescent="0.3">
      <c r="A170" s="467" t="s">
        <v>251</v>
      </c>
      <c r="B170" s="470"/>
      <c r="C170" s="471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81" t="s">
        <v>15</v>
      </c>
      <c r="B172" s="482"/>
      <c r="C172" s="482"/>
      <c r="D172" s="482"/>
      <c r="E172" s="482"/>
      <c r="F172" s="482"/>
    </row>
    <row r="173" spans="1:6" ht="30.75" x14ac:dyDescent="0.3">
      <c r="A173" s="4" t="s">
        <v>152</v>
      </c>
      <c r="B173" s="42">
        <v>1</v>
      </c>
      <c r="C173" s="42"/>
      <c r="D173" s="63" t="s">
        <v>484</v>
      </c>
      <c r="E173" s="42"/>
      <c r="F173" s="42" t="s">
        <v>297</v>
      </c>
    </row>
    <row r="174" spans="1:6" ht="30.75" x14ac:dyDescent="0.3">
      <c r="A174" s="4" t="s">
        <v>74</v>
      </c>
      <c r="B174" s="42">
        <v>0</v>
      </c>
      <c r="C174" s="42"/>
      <c r="D174" s="63" t="s">
        <v>524</v>
      </c>
      <c r="E174" s="42" t="s">
        <v>525</v>
      </c>
      <c r="F174" s="42" t="s">
        <v>298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67" t="s">
        <v>34</v>
      </c>
      <c r="B177" s="470"/>
      <c r="C177" s="471"/>
      <c r="D177" s="331">
        <f>SUM(B173:C176)</f>
        <v>5</v>
      </c>
    </row>
    <row r="178" spans="1:7" x14ac:dyDescent="0.3">
      <c r="A178" s="467" t="s">
        <v>251</v>
      </c>
      <c r="B178" s="470"/>
      <c r="C178" s="471"/>
      <c r="D178" s="332">
        <f>D177/(COUNT(B173:C176)*2)</f>
        <v>0.625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5" t="s">
        <v>65</v>
      </c>
      <c r="B180" s="476"/>
      <c r="C180" s="476"/>
      <c r="D180" s="476"/>
      <c r="E180" s="476"/>
      <c r="F180" s="476"/>
    </row>
    <row r="181" spans="1:7" x14ac:dyDescent="0.3">
      <c r="A181" s="16" t="s">
        <v>270</v>
      </c>
      <c r="B181" s="42">
        <v>0</v>
      </c>
      <c r="C181" s="42"/>
      <c r="D181" s="43" t="s">
        <v>526</v>
      </c>
      <c r="E181" s="43" t="s">
        <v>527</v>
      </c>
      <c r="F181" s="42" t="s">
        <v>298</v>
      </c>
    </row>
    <row r="182" spans="1:7" ht="33" x14ac:dyDescent="0.3">
      <c r="A182" s="16" t="s">
        <v>181</v>
      </c>
      <c r="B182" s="42">
        <v>0</v>
      </c>
      <c r="C182" s="42"/>
      <c r="D182" s="43" t="s">
        <v>485</v>
      </c>
      <c r="E182" s="28" t="s">
        <v>528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67" t="s">
        <v>34</v>
      </c>
      <c r="B186" s="470"/>
      <c r="C186" s="471"/>
      <c r="D186" s="331">
        <f>SUM(B181:C185)</f>
        <v>6</v>
      </c>
    </row>
    <row r="187" spans="1:7" x14ac:dyDescent="0.3">
      <c r="A187" s="467" t="s">
        <v>251</v>
      </c>
      <c r="B187" s="470"/>
      <c r="C187" s="471"/>
      <c r="D187" s="332">
        <f>D186/(COUNT(B181:C185)*2)</f>
        <v>0.6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5" t="s">
        <v>177</v>
      </c>
      <c r="B189" s="476"/>
      <c r="C189" s="476"/>
      <c r="D189" s="476"/>
      <c r="E189" s="476"/>
      <c r="F189" s="476"/>
    </row>
    <row r="190" spans="1:7" x14ac:dyDescent="0.3">
      <c r="A190" s="16" t="s">
        <v>308</v>
      </c>
      <c r="B190" s="42">
        <v>2</v>
      </c>
      <c r="C190" s="42"/>
      <c r="D190" s="35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555</v>
      </c>
      <c r="E192" s="42" t="s">
        <v>517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7" t="s">
        <v>34</v>
      </c>
      <c r="B194" s="470"/>
      <c r="C194" s="471"/>
      <c r="D194" s="335">
        <f>SUM(B190:C193)</f>
        <v>2</v>
      </c>
    </row>
    <row r="195" spans="1:6" x14ac:dyDescent="0.3">
      <c r="A195" s="467" t="s">
        <v>251</v>
      </c>
      <c r="B195" s="470"/>
      <c r="C195" s="47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355">
        <v>1</v>
      </c>
      <c r="F197" s="356">
        <v>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0.73880597014925375</v>
      </c>
    </row>
  </sheetData>
  <sheetProtection algorithmName="SHA-512" hashValue="hY2Pd4XUi163FZkdUqroVX+vrhddvDApuf8qsZfm3iMecHIuja1eNeTEjOWplRGljzSCRlyteL8Ld7ZZtheBkA==" saltValue="duwglUikHREtJ5VKYiZkC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93"/>
      <c r="E1" s="393"/>
      <c r="F1" s="393"/>
      <c r="G1" s="39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4" t="s">
        <v>151</v>
      </c>
      <c r="B7" s="394"/>
      <c r="C7" s="394"/>
      <c r="D7" s="394"/>
      <c r="E7" s="394"/>
      <c r="F7" s="394"/>
      <c r="G7" s="82"/>
    </row>
    <row r="8" spans="1:7" ht="22.5" x14ac:dyDescent="0.45">
      <c r="A8" s="395" t="str">
        <f>'Page de garde'!D18</f>
        <v>HoumetSouk</v>
      </c>
      <c r="B8" s="395"/>
      <c r="C8" s="395"/>
      <c r="D8" s="395"/>
      <c r="E8" s="395"/>
      <c r="F8" s="395"/>
      <c r="G8" s="82"/>
    </row>
    <row r="9" spans="1:7" ht="22.5" x14ac:dyDescent="0.45">
      <c r="A9" s="278" t="s">
        <v>39</v>
      </c>
      <c r="B9" s="396" t="s">
        <v>556</v>
      </c>
      <c r="C9" s="396"/>
      <c r="D9" s="396"/>
      <c r="E9" s="396"/>
      <c r="F9" s="396"/>
      <c r="G9" s="82"/>
    </row>
    <row r="10" spans="1:7" ht="22.5" x14ac:dyDescent="0.45">
      <c r="A10" s="279" t="s">
        <v>41</v>
      </c>
      <c r="B10" s="397" t="s">
        <v>557</v>
      </c>
      <c r="C10" s="397"/>
      <c r="D10" s="397"/>
      <c r="E10" s="397"/>
      <c r="F10" s="397"/>
      <c r="G10" s="82"/>
    </row>
    <row r="11" spans="1:7" ht="22.5" x14ac:dyDescent="0.45">
      <c r="A11" s="278" t="s">
        <v>40</v>
      </c>
      <c r="B11" s="392">
        <v>43790</v>
      </c>
      <c r="C11" s="392"/>
      <c r="D11" s="392"/>
      <c r="E11" s="392"/>
      <c r="F11" s="392"/>
      <c r="G11" s="82"/>
    </row>
    <row r="12" spans="1:7" ht="22.5" x14ac:dyDescent="0.45">
      <c r="A12" s="278" t="s">
        <v>200</v>
      </c>
      <c r="B12" s="398">
        <f>D730</f>
        <v>0.92326732673267331</v>
      </c>
      <c r="C12" s="398"/>
      <c r="D12" s="398"/>
      <c r="E12" s="398"/>
      <c r="F12" s="398"/>
      <c r="G12" s="82"/>
    </row>
    <row r="13" spans="1:7" ht="22.5" x14ac:dyDescent="0.45">
      <c r="A13" s="81"/>
      <c r="B13" s="79"/>
      <c r="C13" s="79"/>
      <c r="D13" s="393"/>
      <c r="E13" s="393"/>
      <c r="F13" s="393"/>
      <c r="G13" s="39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43790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266</v>
      </c>
      <c r="F17" s="375" t="s">
        <v>299</v>
      </c>
      <c r="G17" s="83"/>
    </row>
    <row r="18" spans="1:8" ht="16.5" customHeight="1" x14ac:dyDescent="0.4">
      <c r="A18" s="373"/>
      <c r="B18" s="283" t="s">
        <v>32</v>
      </c>
      <c r="C18" s="283" t="s">
        <v>31</v>
      </c>
      <c r="D18" s="374"/>
      <c r="E18" s="375"/>
      <c r="F18" s="37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4</v>
      </c>
      <c r="F43" s="272">
        <f>COUNTA('A1 Exploitation'!F21:F42)</f>
        <v>4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43790</v>
      </c>
      <c r="B51" s="83"/>
      <c r="C51" s="83"/>
      <c r="D51" s="83"/>
      <c r="E51" s="79"/>
      <c r="F51" s="83"/>
      <c r="G51" s="83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266</v>
      </c>
      <c r="F52" s="375" t="s">
        <v>301</v>
      </c>
      <c r="G52" s="83"/>
    </row>
    <row r="53" spans="1:7" ht="21" x14ac:dyDescent="0.4">
      <c r="A53" s="373"/>
      <c r="B53" s="283" t="s">
        <v>32</v>
      </c>
      <c r="C53" s="283" t="s">
        <v>31</v>
      </c>
      <c r="D53" s="374"/>
      <c r="E53" s="375"/>
      <c r="F53" s="37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9"/>
      <c r="B64" s="450"/>
      <c r="C64" s="450"/>
      <c r="D64" s="450"/>
      <c r="E64" s="450"/>
      <c r="F64" s="450"/>
      <c r="G64" s="450"/>
    </row>
    <row r="65" spans="1:7" ht="43.5" customHeight="1" x14ac:dyDescent="0.4">
      <c r="A65" s="387" t="s">
        <v>350</v>
      </c>
      <c r="B65" s="387"/>
      <c r="C65" s="387"/>
      <c r="D65" s="387"/>
      <c r="E65" s="387"/>
      <c r="F65" s="38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400"/>
      <c r="B83" s="400"/>
      <c r="C83" s="400"/>
      <c r="D83" s="400"/>
      <c r="E83" s="400"/>
      <c r="F83" s="400"/>
      <c r="G83" s="400"/>
    </row>
    <row r="84" spans="1:7" ht="45" customHeight="1" x14ac:dyDescent="0.45">
      <c r="A84" s="388" t="s">
        <v>351</v>
      </c>
      <c r="B84" s="388"/>
      <c r="C84" s="388"/>
      <c r="D84" s="388"/>
      <c r="E84" s="388"/>
      <c r="F84" s="38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53"/>
      <c r="B103" s="451"/>
      <c r="C103" s="451"/>
      <c r="D103" s="451"/>
      <c r="E103" s="451"/>
      <c r="F103" s="457"/>
      <c r="G103" s="83"/>
    </row>
    <row r="104" spans="1:7" ht="46.5" customHeight="1" x14ac:dyDescent="0.4">
      <c r="A104" s="387" t="s">
        <v>352</v>
      </c>
      <c r="B104" s="387"/>
      <c r="C104" s="387"/>
      <c r="D104" s="387"/>
      <c r="E104" s="387"/>
      <c r="F104" s="38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53"/>
      <c r="B111" s="451"/>
      <c r="C111" s="451"/>
      <c r="D111" s="451"/>
      <c r="E111" s="451"/>
      <c r="F111" s="457"/>
      <c r="G111" s="83"/>
    </row>
    <row r="112" spans="1:7" ht="39.75" customHeight="1" x14ac:dyDescent="0.4">
      <c r="A112" s="387" t="s">
        <v>390</v>
      </c>
      <c r="B112" s="387"/>
      <c r="C112" s="387"/>
      <c r="D112" s="387"/>
      <c r="E112" s="387"/>
      <c r="F112" s="38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51"/>
      <c r="B120" s="451"/>
      <c r="C120" s="451"/>
      <c r="D120" s="451"/>
      <c r="E120" s="451"/>
      <c r="F120" s="451"/>
      <c r="G120" s="83"/>
    </row>
    <row r="121" spans="1:7" ht="22.5" x14ac:dyDescent="0.4">
      <c r="A121" s="387" t="s">
        <v>310</v>
      </c>
      <c r="B121" s="387"/>
      <c r="C121" s="387"/>
      <c r="D121" s="387"/>
      <c r="E121" s="387"/>
      <c r="F121" s="38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52"/>
      <c r="B132" s="452"/>
      <c r="C132" s="452"/>
      <c r="D132" s="452"/>
      <c r="E132" s="452"/>
      <c r="F132" s="452"/>
      <c r="G132" s="83"/>
    </row>
    <row r="133" spans="1:16384" ht="22.5" customHeight="1" x14ac:dyDescent="0.4">
      <c r="A133" s="389" t="s">
        <v>424</v>
      </c>
      <c r="B133" s="389"/>
      <c r="C133" s="389"/>
      <c r="D133" s="389"/>
      <c r="E133" s="389"/>
      <c r="F133" s="389"/>
      <c r="G133" s="83"/>
    </row>
    <row r="134" spans="1:16384" ht="22.5" customHeight="1" x14ac:dyDescent="0.4">
      <c r="A134" s="390"/>
      <c r="B134" s="390"/>
      <c r="C134" s="390"/>
      <c r="D134" s="390"/>
      <c r="E134" s="390"/>
      <c r="F134" s="390"/>
      <c r="G134" s="83"/>
    </row>
    <row r="135" spans="1:16384" s="216" customFormat="1" ht="22.5" customHeight="1" x14ac:dyDescent="0.25">
      <c r="A135" s="373" t="s">
        <v>28</v>
      </c>
      <c r="B135" s="374" t="s">
        <v>29</v>
      </c>
      <c r="C135" s="374"/>
      <c r="D135" s="374" t="s">
        <v>42</v>
      </c>
      <c r="E135" s="375" t="s">
        <v>266</v>
      </c>
      <c r="F135" s="375" t="s">
        <v>301</v>
      </c>
    </row>
    <row r="136" spans="1:16384" s="216" customFormat="1" ht="22.5" customHeight="1" x14ac:dyDescent="0.25">
      <c r="A136" s="373"/>
      <c r="B136" s="283" t="s">
        <v>32</v>
      </c>
      <c r="C136" s="283" t="s">
        <v>31</v>
      </c>
      <c r="D136" s="374"/>
      <c r="E136" s="375"/>
      <c r="F136" s="37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91" t="s">
        <v>461</v>
      </c>
      <c r="B139" s="391"/>
      <c r="C139" s="391"/>
      <c r="D139" s="391"/>
      <c r="E139" s="391"/>
      <c r="F139" s="39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53"/>
      <c r="B165" s="451"/>
      <c r="C165" s="451"/>
      <c r="D165" s="451"/>
      <c r="E165" s="451"/>
      <c r="F165" s="451"/>
      <c r="G165" s="83"/>
    </row>
    <row r="166" spans="1:7" ht="32.25" customHeight="1" x14ac:dyDescent="0.4">
      <c r="A166" s="391" t="s">
        <v>462</v>
      </c>
      <c r="B166" s="391"/>
      <c r="C166" s="391"/>
      <c r="D166" s="391"/>
      <c r="E166" s="391"/>
      <c r="F166" s="39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4"/>
      <c r="B176" s="455"/>
      <c r="C176" s="455"/>
      <c r="D176" s="455"/>
      <c r="E176" s="455"/>
      <c r="F176" s="455"/>
      <c r="G176" s="83"/>
    </row>
    <row r="177" spans="1:7" ht="32.25" customHeight="1" x14ac:dyDescent="0.4">
      <c r="A177" s="391" t="s">
        <v>310</v>
      </c>
      <c r="B177" s="391"/>
      <c r="C177" s="391"/>
      <c r="D177" s="391"/>
      <c r="E177" s="391"/>
      <c r="F177" s="39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23"/>
      <c r="C186" s="42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6"/>
      <c r="B188" s="456"/>
      <c r="C188" s="456"/>
      <c r="D188" s="456"/>
      <c r="E188" s="456"/>
      <c r="F188" s="4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43790</v>
      </c>
      <c r="B190" s="83"/>
      <c r="C190" s="83"/>
      <c r="D190" s="83"/>
      <c r="E190" s="79"/>
      <c r="F190" s="83"/>
      <c r="G190" s="83"/>
    </row>
    <row r="191" spans="1:7" ht="21" x14ac:dyDescent="0.4">
      <c r="A191" s="373" t="s">
        <v>28</v>
      </c>
      <c r="B191" s="374" t="s">
        <v>29</v>
      </c>
      <c r="C191" s="374"/>
      <c r="D191" s="374" t="s">
        <v>42</v>
      </c>
      <c r="E191" s="375" t="s">
        <v>266</v>
      </c>
      <c r="F191" s="375" t="s">
        <v>301</v>
      </c>
      <c r="G191" s="83"/>
    </row>
    <row r="192" spans="1:7" ht="21" x14ac:dyDescent="0.4">
      <c r="A192" s="373"/>
      <c r="B192" s="283" t="s">
        <v>32</v>
      </c>
      <c r="C192" s="283" t="s">
        <v>31</v>
      </c>
      <c r="D192" s="374"/>
      <c r="E192" s="375"/>
      <c r="F192" s="37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0" t="s">
        <v>34</v>
      </c>
      <c r="B203" s="381"/>
      <c r="C203" s="38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402"/>
      <c r="B205" s="402"/>
      <c r="C205" s="402"/>
      <c r="D205" s="402"/>
      <c r="E205" s="402"/>
      <c r="F205" s="40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0" t="s">
        <v>34</v>
      </c>
      <c r="B227" s="381"/>
      <c r="C227" s="38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402"/>
      <c r="B229" s="402"/>
      <c r="C229" s="402"/>
      <c r="D229" s="402"/>
      <c r="E229" s="402"/>
      <c r="F229" s="40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83" t="s">
        <v>310</v>
      </c>
      <c r="B236" s="384"/>
      <c r="C236" s="384"/>
      <c r="D236" s="38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0" t="s">
        <v>34</v>
      </c>
      <c r="B245" s="381"/>
      <c r="C245" s="38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402"/>
      <c r="B250" s="402"/>
      <c r="C250" s="402"/>
      <c r="D250" s="402"/>
      <c r="E250" s="402"/>
      <c r="F250" s="40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43790</v>
      </c>
      <c r="B252" s="83"/>
      <c r="C252" s="83"/>
      <c r="D252" s="83"/>
      <c r="E252" s="79"/>
      <c r="F252" s="83"/>
      <c r="G252" s="83"/>
    </row>
    <row r="253" spans="1:7" ht="21" x14ac:dyDescent="0.4">
      <c r="A253" s="373" t="s">
        <v>28</v>
      </c>
      <c r="B253" s="374" t="s">
        <v>29</v>
      </c>
      <c r="C253" s="374"/>
      <c r="D253" s="374" t="s">
        <v>42</v>
      </c>
      <c r="E253" s="375" t="s">
        <v>266</v>
      </c>
      <c r="F253" s="375" t="s">
        <v>301</v>
      </c>
      <c r="G253" s="83"/>
    </row>
    <row r="254" spans="1:7" ht="21" x14ac:dyDescent="0.4">
      <c r="A254" s="373"/>
      <c r="B254" s="283" t="s">
        <v>32</v>
      </c>
      <c r="C254" s="283" t="s">
        <v>31</v>
      </c>
      <c r="D254" s="374"/>
      <c r="E254" s="375"/>
      <c r="F254" s="37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0" t="s">
        <v>34</v>
      </c>
      <c r="B265" s="381"/>
      <c r="C265" s="382"/>
      <c r="D265" s="289">
        <f>SUM(B257:C264)</f>
        <v>12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112.5" customHeight="1" x14ac:dyDescent="0.4">
      <c r="A277" s="264" t="s">
        <v>394</v>
      </c>
      <c r="B277" s="89">
        <v>0</v>
      </c>
      <c r="C277" s="98">
        <f>IF(B277=0, -2, "0")</f>
        <v>-2</v>
      </c>
      <c r="D277" s="131" t="s">
        <v>560</v>
      </c>
      <c r="E277" s="90" t="s">
        <v>559</v>
      </c>
      <c r="F277" s="90"/>
      <c r="G277" s="83"/>
    </row>
    <row r="278" spans="1:7" ht="94.5" customHeight="1" x14ac:dyDescent="0.4">
      <c r="A278" s="88" t="s">
        <v>117</v>
      </c>
      <c r="B278" s="89">
        <v>0</v>
      </c>
      <c r="C278" s="89"/>
      <c r="D278" s="484" t="s">
        <v>561</v>
      </c>
      <c r="E278" s="90" t="s">
        <v>558</v>
      </c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7"/>
      <c r="B290" s="427"/>
      <c r="C290" s="427"/>
      <c r="D290" s="427"/>
      <c r="E290" s="427"/>
      <c r="F290" s="427"/>
      <c r="G290" s="83"/>
    </row>
    <row r="291" spans="1:7" ht="31.5" customHeight="1" x14ac:dyDescent="0.4">
      <c r="A291" s="386" t="s">
        <v>310</v>
      </c>
      <c r="B291" s="386"/>
      <c r="C291" s="386"/>
      <c r="D291" s="386"/>
      <c r="E291" s="386"/>
      <c r="F291" s="386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0.8571428571428571</v>
      </c>
      <c r="E299" s="103">
        <f>COUNTIF('A1 Exploitation'!F257:F298,"ok")</f>
        <v>6</v>
      </c>
      <c r="F299" s="90">
        <f>COUNTA('A1 Exploitation'!F257:F298)</f>
        <v>7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0.84482758620689657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61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0.87142857142857144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43790</v>
      </c>
      <c r="B307" s="83"/>
      <c r="C307" s="83"/>
      <c r="D307" s="83"/>
      <c r="E307" s="79"/>
      <c r="F307" s="83"/>
      <c r="G307" s="83"/>
    </row>
    <row r="308" spans="1:7" ht="21" x14ac:dyDescent="0.4">
      <c r="A308" s="373" t="s">
        <v>28</v>
      </c>
      <c r="B308" s="374" t="s">
        <v>29</v>
      </c>
      <c r="C308" s="374"/>
      <c r="D308" s="374" t="s">
        <v>42</v>
      </c>
      <c r="E308" s="375" t="s">
        <v>266</v>
      </c>
      <c r="F308" s="375" t="s">
        <v>301</v>
      </c>
      <c r="G308" s="83"/>
    </row>
    <row r="309" spans="1:7" ht="21" x14ac:dyDescent="0.4">
      <c r="A309" s="373"/>
      <c r="B309" s="283" t="s">
        <v>32</v>
      </c>
      <c r="C309" s="283" t="s">
        <v>31</v>
      </c>
      <c r="D309" s="374"/>
      <c r="E309" s="375"/>
      <c r="F309" s="37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1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62.25" customHeight="1" x14ac:dyDescent="0.4">
      <c r="A351" s="149" t="s">
        <v>381</v>
      </c>
      <c r="B351" s="89">
        <v>2</v>
      </c>
      <c r="C351" s="99" t="str">
        <f>IF(B351=0, -5, "0")</f>
        <v>0</v>
      </c>
      <c r="E351" s="91"/>
      <c r="F351" s="90"/>
      <c r="G351" s="83"/>
    </row>
    <row r="352" spans="1:7" ht="63" x14ac:dyDescent="0.4">
      <c r="A352" s="88" t="s">
        <v>185</v>
      </c>
      <c r="B352" s="89">
        <v>0</v>
      </c>
      <c r="C352" s="89"/>
      <c r="D352" s="111" t="s">
        <v>562</v>
      </c>
      <c r="E352" s="90" t="s">
        <v>563</v>
      </c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404"/>
      <c r="B357" s="404"/>
      <c r="C357" s="404"/>
      <c r="D357" s="404"/>
      <c r="E357" s="404"/>
      <c r="F357" s="404"/>
      <c r="G357" s="404"/>
    </row>
    <row r="358" spans="1:7" ht="32.25" customHeight="1" x14ac:dyDescent="0.4">
      <c r="A358" s="372" t="s">
        <v>310</v>
      </c>
      <c r="B358" s="372"/>
      <c r="C358" s="372"/>
      <c r="D358" s="372"/>
      <c r="E358" s="372"/>
      <c r="F358" s="372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2</v>
      </c>
      <c r="C366" s="113"/>
      <c r="D366" s="271">
        <f>IFERROR(E366/F366,"N.A")</f>
        <v>1</v>
      </c>
      <c r="E366" s="103">
        <f>COUNTIF('A1 Exploitation'!F312:F365,"ok")</f>
        <v>3</v>
      </c>
      <c r="F366" s="90">
        <f>COUNTA('A1 Exploitation'!F312:F365)</f>
        <v>3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30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0.9375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76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0.97435897435897434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43790</v>
      </c>
      <c r="B374" s="83"/>
      <c r="C374" s="83"/>
      <c r="D374" s="83"/>
      <c r="E374" s="79"/>
      <c r="F374" s="83"/>
      <c r="G374" s="83"/>
    </row>
    <row r="375" spans="1:7" ht="21" x14ac:dyDescent="0.4">
      <c r="A375" s="373" t="s">
        <v>28</v>
      </c>
      <c r="B375" s="374" t="s">
        <v>29</v>
      </c>
      <c r="C375" s="374"/>
      <c r="D375" s="374" t="s">
        <v>42</v>
      </c>
      <c r="E375" s="375" t="s">
        <v>266</v>
      </c>
      <c r="F375" s="375" t="s">
        <v>301</v>
      </c>
      <c r="G375" s="83"/>
    </row>
    <row r="376" spans="1:7" ht="21" x14ac:dyDescent="0.4">
      <c r="A376" s="373"/>
      <c r="B376" s="283" t="s">
        <v>32</v>
      </c>
      <c r="C376" s="283" t="s">
        <v>31</v>
      </c>
      <c r="D376" s="374"/>
      <c r="E376" s="375"/>
      <c r="F376" s="37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9"/>
      <c r="B415" s="400"/>
      <c r="C415" s="400"/>
      <c r="D415" s="400"/>
      <c r="E415" s="400"/>
      <c r="F415" s="400"/>
      <c r="G415" s="400"/>
    </row>
    <row r="416" spans="1:7" ht="24.75" x14ac:dyDescent="0.4">
      <c r="A416" s="368" t="s">
        <v>319</v>
      </c>
      <c r="B416" s="368"/>
      <c r="C416" s="368"/>
      <c r="D416" s="368"/>
      <c r="E416" s="368"/>
      <c r="F416" s="36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43790</v>
      </c>
      <c r="B432" s="83"/>
      <c r="C432" s="83"/>
      <c r="D432" s="83"/>
      <c r="E432" s="79"/>
      <c r="F432" s="83"/>
      <c r="G432" s="83"/>
    </row>
    <row r="433" spans="1:7" ht="21" x14ac:dyDescent="0.4">
      <c r="A433" s="373" t="s">
        <v>28</v>
      </c>
      <c r="B433" s="374" t="s">
        <v>29</v>
      </c>
      <c r="C433" s="374"/>
      <c r="D433" s="374" t="s">
        <v>42</v>
      </c>
      <c r="E433" s="375" t="s">
        <v>266</v>
      </c>
      <c r="F433" s="375" t="s">
        <v>301</v>
      </c>
      <c r="G433" s="83"/>
    </row>
    <row r="434" spans="1:7" ht="21" x14ac:dyDescent="0.4">
      <c r="A434" s="373"/>
      <c r="B434" s="283" t="s">
        <v>32</v>
      </c>
      <c r="C434" s="283" t="s">
        <v>31</v>
      </c>
      <c r="D434" s="374"/>
      <c r="E434" s="375"/>
      <c r="F434" s="37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84" x14ac:dyDescent="0.4">
      <c r="A449" s="88" t="s">
        <v>218</v>
      </c>
      <c r="B449" s="89">
        <v>1</v>
      </c>
      <c r="C449" s="89"/>
      <c r="D449" s="90" t="s">
        <v>569</v>
      </c>
      <c r="E449" s="90" t="s">
        <v>570</v>
      </c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1</v>
      </c>
      <c r="C454" s="89"/>
      <c r="D454" s="107" t="s">
        <v>565</v>
      </c>
      <c r="E454" s="90" t="s">
        <v>566</v>
      </c>
      <c r="F454" s="90"/>
      <c r="G454" s="83"/>
    </row>
    <row r="455" spans="1:7" ht="84.75" x14ac:dyDescent="0.45">
      <c r="A455" s="155" t="s">
        <v>48</v>
      </c>
      <c r="B455" s="89">
        <v>0</v>
      </c>
      <c r="C455" s="99">
        <f>IF(B455=0, -10, IF(B455=1, -5, "0"))</f>
        <v>-10</v>
      </c>
      <c r="D455" s="111" t="s">
        <v>564</v>
      </c>
      <c r="E455" s="90" t="s">
        <v>587</v>
      </c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8" t="s">
        <v>310</v>
      </c>
      <c r="B464" s="368"/>
      <c r="C464" s="368"/>
      <c r="D464" s="368"/>
      <c r="E464" s="368"/>
      <c r="F464" s="36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3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0.61904761904761907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0.72413793103448276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8" t="s">
        <v>425</v>
      </c>
      <c r="B478" s="378"/>
      <c r="C478" s="378"/>
      <c r="D478" s="378"/>
      <c r="E478" s="378"/>
      <c r="F478" s="378"/>
      <c r="G478" s="83"/>
    </row>
    <row r="479" spans="1:7" ht="21" customHeight="1" x14ac:dyDescent="0.4">
      <c r="A479" s="162">
        <f>B11</f>
        <v>43790</v>
      </c>
      <c r="F479" s="2"/>
      <c r="G479" s="83"/>
    </row>
    <row r="480" spans="1:7" ht="21" x14ac:dyDescent="0.4">
      <c r="A480" s="369" t="s">
        <v>28</v>
      </c>
      <c r="B480" s="370" t="s">
        <v>29</v>
      </c>
      <c r="C480" s="370"/>
      <c r="D480" s="370" t="s">
        <v>42</v>
      </c>
      <c r="E480" s="371" t="s">
        <v>266</v>
      </c>
      <c r="F480" s="371" t="s">
        <v>301</v>
      </c>
      <c r="G480" s="83"/>
    </row>
    <row r="481" spans="1:7" ht="21" x14ac:dyDescent="0.4">
      <c r="A481" s="369"/>
      <c r="B481" s="291" t="s">
        <v>32</v>
      </c>
      <c r="C481" s="291" t="s">
        <v>31</v>
      </c>
      <c r="D481" s="370"/>
      <c r="E481" s="371"/>
      <c r="F481" s="37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4" t="s">
        <v>463</v>
      </c>
      <c r="B491" s="435"/>
      <c r="C491" s="435"/>
      <c r="D491" s="435"/>
      <c r="E491" s="435"/>
      <c r="F491" s="43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401"/>
      <c r="B517" s="401"/>
      <c r="C517" s="401"/>
      <c r="D517" s="401"/>
      <c r="E517" s="401"/>
      <c r="F517" s="401"/>
      <c r="G517" s="401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9" t="s">
        <v>97</v>
      </c>
      <c r="B530" s="379"/>
      <c r="C530" s="379"/>
      <c r="D530" s="379"/>
      <c r="E530" s="379"/>
      <c r="F530" s="379"/>
      <c r="G530" s="83"/>
    </row>
    <row r="531" spans="1:7" ht="22.5" customHeight="1" x14ac:dyDescent="0.4">
      <c r="A531" s="162">
        <f>B11</f>
        <v>43790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411" t="s">
        <v>29</v>
      </c>
      <c r="C532" s="412"/>
      <c r="D532" s="374" t="s">
        <v>42</v>
      </c>
      <c r="E532" s="375" t="s">
        <v>266</v>
      </c>
      <c r="F532" s="375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74"/>
      <c r="E533" s="375"/>
      <c r="F533" s="37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6"/>
      <c r="D535" s="376"/>
      <c r="E535" s="376"/>
      <c r="F535" s="37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0" t="s">
        <v>34</v>
      </c>
      <c r="B542" s="381"/>
      <c r="C542" s="38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0" t="s">
        <v>33</v>
      </c>
      <c r="B543" s="381"/>
      <c r="C543" s="38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402"/>
      <c r="B544" s="402"/>
      <c r="C544" s="402"/>
      <c r="D544" s="402"/>
      <c r="E544" s="402"/>
      <c r="F544" s="40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404"/>
      <c r="C556" s="404"/>
      <c r="D556" s="404"/>
      <c r="E556" s="404"/>
      <c r="F556" s="404"/>
      <c r="G556" s="404"/>
    </row>
    <row r="557" spans="1:7" ht="35.25" customHeight="1" x14ac:dyDescent="0.4">
      <c r="A557" s="246" t="s">
        <v>310</v>
      </c>
      <c r="B557" s="222"/>
      <c r="C557" s="439"/>
      <c r="D557" s="439"/>
      <c r="E557" s="439"/>
      <c r="F557" s="44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25" t="s">
        <v>34</v>
      </c>
      <c r="B566" s="425"/>
      <c r="C566" s="426"/>
      <c r="D566" s="296">
        <f>SUM(B558:C565,B546:C555)</f>
        <v>0</v>
      </c>
      <c r="E566" s="79"/>
      <c r="F566" s="83"/>
      <c r="G566" s="83"/>
    </row>
    <row r="567" spans="1:7" ht="21" x14ac:dyDescent="0.4">
      <c r="A567" s="425" t="s">
        <v>33</v>
      </c>
      <c r="B567" s="425"/>
      <c r="C567" s="42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402"/>
      <c r="B572" s="402"/>
      <c r="C572" s="402"/>
      <c r="D572" s="402"/>
      <c r="E572" s="402"/>
      <c r="F572" s="402"/>
      <c r="G572" s="83"/>
    </row>
    <row r="573" spans="1:7" ht="22.5" x14ac:dyDescent="0.45">
      <c r="A573" s="365" t="s">
        <v>19</v>
      </c>
      <c r="B573" s="365"/>
      <c r="C573" s="365"/>
      <c r="D573" s="365"/>
      <c r="E573" s="365"/>
      <c r="F573" s="365"/>
      <c r="G573" s="83"/>
    </row>
    <row r="574" spans="1:7" ht="22.5" x14ac:dyDescent="0.4">
      <c r="A574" s="169">
        <f>B11</f>
        <v>43790</v>
      </c>
      <c r="B574" s="83"/>
      <c r="C574" s="83"/>
      <c r="D574" s="238"/>
      <c r="E574" s="238"/>
      <c r="F574" s="238"/>
      <c r="G574" s="83"/>
    </row>
    <row r="575" spans="1:7" ht="21" x14ac:dyDescent="0.4">
      <c r="A575" s="369" t="s">
        <v>28</v>
      </c>
      <c r="B575" s="370" t="s">
        <v>29</v>
      </c>
      <c r="C575" s="370"/>
      <c r="D575" s="370" t="s">
        <v>42</v>
      </c>
      <c r="E575" s="371" t="s">
        <v>266</v>
      </c>
      <c r="F575" s="371" t="s">
        <v>301</v>
      </c>
      <c r="G575" s="83"/>
    </row>
    <row r="576" spans="1:7" ht="21" x14ac:dyDescent="0.4">
      <c r="A576" s="369"/>
      <c r="B576" s="291" t="s">
        <v>32</v>
      </c>
      <c r="C576" s="291" t="s">
        <v>31</v>
      </c>
      <c r="D576" s="370"/>
      <c r="E576" s="371"/>
      <c r="F576" s="37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8" t="s">
        <v>10</v>
      </c>
      <c r="B578" s="429"/>
      <c r="C578" s="429"/>
      <c r="D578" s="429"/>
      <c r="E578" s="429"/>
      <c r="F578" s="43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25" t="s">
        <v>34</v>
      </c>
      <c r="B588" s="425"/>
      <c r="C588" s="426"/>
      <c r="D588" s="296">
        <f>SUM(B579:C587)</f>
        <v>18</v>
      </c>
      <c r="E588" s="79"/>
      <c r="F588" s="83"/>
      <c r="G588" s="83"/>
    </row>
    <row r="589" spans="1:7" ht="21" x14ac:dyDescent="0.4">
      <c r="A589" s="425" t="s">
        <v>33</v>
      </c>
      <c r="B589" s="425"/>
      <c r="C589" s="42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31" t="s">
        <v>23</v>
      </c>
      <c r="B591" s="432"/>
      <c r="C591" s="432"/>
      <c r="D591" s="432"/>
      <c r="E591" s="432"/>
      <c r="F591" s="433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6" t="s">
        <v>383</v>
      </c>
      <c r="B598" s="367"/>
      <c r="C598" s="367"/>
      <c r="D598" s="367"/>
      <c r="E598" s="367"/>
      <c r="F598" s="367"/>
      <c r="G598" s="36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3</v>
      </c>
      <c r="F605" s="90">
        <f>COUNTA('A1 Exploitation'!F579:F604)</f>
        <v>3</v>
      </c>
      <c r="G605" s="83"/>
    </row>
    <row r="606" spans="1:7" ht="21" x14ac:dyDescent="0.4">
      <c r="A606" s="425" t="s">
        <v>34</v>
      </c>
      <c r="B606" s="425"/>
      <c r="C606" s="426"/>
      <c r="D606" s="296">
        <f>SUM(B592:C605)</f>
        <v>24</v>
      </c>
      <c r="E606" s="79"/>
      <c r="F606" s="83"/>
      <c r="G606" s="83"/>
    </row>
    <row r="607" spans="1:7" ht="21" x14ac:dyDescent="0.4">
      <c r="A607" s="425" t="s">
        <v>33</v>
      </c>
      <c r="B607" s="425"/>
      <c r="C607" s="425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42</v>
      </c>
      <c r="E609" s="203"/>
      <c r="F609" s="203"/>
      <c r="G609" s="83"/>
    </row>
    <row r="610" spans="1:7" ht="22.5" x14ac:dyDescent="0.45">
      <c r="A610" s="436" t="s">
        <v>170</v>
      </c>
      <c r="B610" s="437"/>
      <c r="C610" s="438"/>
      <c r="D610" s="305">
        <f>D609/(COUNT(B579:C587,B592:C597,B599:C605)*2)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5" t="s">
        <v>8</v>
      </c>
      <c r="B612" s="365"/>
      <c r="C612" s="365"/>
      <c r="D612" s="365"/>
      <c r="E612" s="365"/>
      <c r="F612" s="365"/>
      <c r="G612" s="83"/>
    </row>
    <row r="613" spans="1:7" ht="22.5" x14ac:dyDescent="0.4">
      <c r="A613" s="105">
        <f>B11</f>
        <v>43790</v>
      </c>
      <c r="B613" s="83"/>
      <c r="C613" s="83"/>
      <c r="D613" s="95"/>
      <c r="E613" s="95"/>
      <c r="F613" s="95"/>
      <c r="G613" s="83"/>
    </row>
    <row r="614" spans="1:7" ht="21" x14ac:dyDescent="0.4">
      <c r="A614" s="373" t="s">
        <v>28</v>
      </c>
      <c r="B614" s="374" t="s">
        <v>29</v>
      </c>
      <c r="C614" s="374"/>
      <c r="D614" s="374" t="s">
        <v>42</v>
      </c>
      <c r="E614" s="375" t="s">
        <v>266</v>
      </c>
      <c r="F614" s="375" t="s">
        <v>301</v>
      </c>
      <c r="G614" s="83"/>
    </row>
    <row r="615" spans="1:7" ht="18.75" customHeight="1" x14ac:dyDescent="0.4">
      <c r="A615" s="373"/>
      <c r="B615" s="283" t="s">
        <v>32</v>
      </c>
      <c r="C615" s="283" t="s">
        <v>31</v>
      </c>
      <c r="D615" s="374"/>
      <c r="E615" s="375"/>
      <c r="F615" s="37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20"/>
      <c r="D617" s="420"/>
      <c r="E617" s="420"/>
      <c r="F617" s="42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5" t="s">
        <v>34</v>
      </c>
      <c r="B627" s="425"/>
      <c r="C627" s="425"/>
      <c r="D627" s="296">
        <f>SUM(B618:C626)</f>
        <v>18</v>
      </c>
      <c r="E627" s="446"/>
      <c r="F627" s="427"/>
      <c r="G627" s="83"/>
    </row>
    <row r="628" spans="1:7" ht="21" x14ac:dyDescent="0.4">
      <c r="A628" s="425" t="s">
        <v>33</v>
      </c>
      <c r="B628" s="425"/>
      <c r="C628" s="425"/>
      <c r="D628" s="295">
        <f>D627/(COUNT(B618:C626)*2)</f>
        <v>1</v>
      </c>
      <c r="E628" s="447"/>
      <c r="F628" s="401"/>
      <c r="G628" s="83"/>
    </row>
    <row r="629" spans="1:7" ht="21" x14ac:dyDescent="0.4">
      <c r="A629" s="104"/>
      <c r="B629" s="83"/>
      <c r="C629" s="445"/>
      <c r="D629" s="445"/>
      <c r="E629" s="445"/>
      <c r="F629" s="44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3" customHeight="1" x14ac:dyDescent="0.4">
      <c r="A633" s="88" t="s">
        <v>186</v>
      </c>
      <c r="B633" s="89">
        <v>0</v>
      </c>
      <c r="C633" s="89"/>
      <c r="D633" s="147" t="s">
        <v>567</v>
      </c>
      <c r="E633" s="90" t="s">
        <v>568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0" t="s">
        <v>34</v>
      </c>
      <c r="B639" s="381"/>
      <c r="C639" s="382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20"/>
      <c r="D642" s="420"/>
      <c r="E642" s="420"/>
      <c r="F642" s="42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0" t="s">
        <v>34</v>
      </c>
      <c r="B650" s="381"/>
      <c r="C650" s="38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42"/>
      <c r="B652" s="442"/>
      <c r="C652" s="442"/>
      <c r="D652" s="442"/>
      <c r="E652" s="442"/>
      <c r="F652" s="442"/>
      <c r="G652" s="442"/>
    </row>
    <row r="653" spans="1:16382" ht="24.75" x14ac:dyDescent="0.4">
      <c r="A653" s="241" t="s">
        <v>26</v>
      </c>
      <c r="B653" s="420"/>
      <c r="C653" s="420"/>
      <c r="D653" s="420"/>
      <c r="E653" s="420"/>
      <c r="F653" s="42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17" t="s">
        <v>310</v>
      </c>
      <c r="B661" s="418"/>
      <c r="C661" s="418"/>
      <c r="D661" s="418"/>
      <c r="E661" s="418"/>
      <c r="F661" s="41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2</v>
      </c>
      <c r="F668" s="90">
        <f>COUNTA('A1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0.97297297297297303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5" t="s">
        <v>355</v>
      </c>
      <c r="B676" s="365"/>
      <c r="C676" s="365"/>
      <c r="D676" s="365"/>
      <c r="E676" s="365"/>
      <c r="F676" s="365"/>
      <c r="G676" s="83"/>
    </row>
    <row r="677" spans="1:7" ht="21" x14ac:dyDescent="0.4">
      <c r="A677" s="169">
        <f>B11</f>
        <v>43790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3" t="s">
        <v>28</v>
      </c>
      <c r="B678" s="374" t="s">
        <v>29</v>
      </c>
      <c r="C678" s="374"/>
      <c r="D678" s="374" t="s">
        <v>42</v>
      </c>
      <c r="E678" s="375" t="s">
        <v>266</v>
      </c>
      <c r="F678" s="375" t="s">
        <v>301</v>
      </c>
      <c r="G678" s="83"/>
    </row>
    <row r="679" spans="1:7" ht="21" x14ac:dyDescent="0.4">
      <c r="A679" s="373"/>
      <c r="B679" s="283" t="s">
        <v>32</v>
      </c>
      <c r="C679" s="283" t="s">
        <v>31</v>
      </c>
      <c r="D679" s="374"/>
      <c r="E679" s="375"/>
      <c r="F679" s="37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585</v>
      </c>
      <c r="E683" s="90" t="s">
        <v>586</v>
      </c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0.66666666666666663</v>
      </c>
      <c r="E700" s="483">
        <f>COUNTIF('A1 Exploitation'!F681:F699,"ok")</f>
        <v>2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0.94117647058823528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41" t="s">
        <v>459</v>
      </c>
      <c r="B704" s="441"/>
      <c r="C704" s="441"/>
      <c r="D704" s="441"/>
      <c r="E704" s="441"/>
      <c r="F704" s="441"/>
      <c r="G704" s="184"/>
    </row>
    <row r="705" spans="1:7" ht="21" customHeight="1" x14ac:dyDescent="0.4">
      <c r="A705" s="169">
        <f>B11</f>
        <v>43790</v>
      </c>
      <c r="B705" s="83"/>
      <c r="C705" s="83"/>
      <c r="D705" s="183"/>
      <c r="E705" s="183"/>
      <c r="F705" s="183"/>
      <c r="G705" s="184"/>
    </row>
    <row r="706" spans="1:7" ht="21" x14ac:dyDescent="0.4">
      <c r="A706" s="448" t="s">
        <v>28</v>
      </c>
      <c r="B706" s="411" t="s">
        <v>29</v>
      </c>
      <c r="C706" s="411"/>
      <c r="D706" s="374" t="s">
        <v>42</v>
      </c>
      <c r="E706" s="375" t="s">
        <v>266</v>
      </c>
      <c r="F706" s="375" t="s">
        <v>301</v>
      </c>
      <c r="G706" s="184"/>
    </row>
    <row r="707" spans="1:7" ht="21" x14ac:dyDescent="0.4">
      <c r="A707" s="373"/>
      <c r="B707" s="283" t="s">
        <v>32</v>
      </c>
      <c r="C707" s="283" t="s">
        <v>31</v>
      </c>
      <c r="D707" s="374"/>
      <c r="E707" s="375"/>
      <c r="F707" s="37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4" t="s">
        <v>305</v>
      </c>
      <c r="B709" s="415"/>
      <c r="C709" s="415"/>
      <c r="D709" s="415"/>
      <c r="E709" s="415"/>
      <c r="F709" s="41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43"/>
      <c r="C715" s="44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43"/>
      <c r="C716" s="44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4" t="s">
        <v>306</v>
      </c>
      <c r="B718" s="415"/>
      <c r="C718" s="415"/>
      <c r="D718" s="415"/>
      <c r="E718" s="415"/>
      <c r="F718" s="41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0.93197278911564607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373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0.92326732673267331</v>
      </c>
      <c r="E730" s="3"/>
      <c r="F730" s="3"/>
    </row>
  </sheetData>
  <sheetProtection algorithmName="SHA-512" hashValue="YSgf8BdjBksir/OG5VLCHoFVDhvZjgJ2QxVtnR7R0msA97UajxvUdvy7iBabtnWeKbxVs5A2PtWVizrKdAPQfA==" saltValue="9o/+cOqfcqKNrGGAcg/L6g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HoumetSouk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'A2 Exploitation'!B9:F9</f>
        <v>M Dhia Mechlaoui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'A2 Exploitation'!B10:F10</f>
        <v>Directeur magasin (M Fdhil Mohamed)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'A2 Exploitation'!B11:F11</f>
        <v>43790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64">
        <f>D199</f>
        <v>0.90714285714285714</v>
      </c>
      <c r="C11" s="464"/>
      <c r="D11" s="464"/>
      <c r="E11" s="464"/>
      <c r="F11" s="464"/>
      <c r="G11" s="66"/>
    </row>
    <row r="12" spans="1:7" s="2" customFormat="1" ht="22.5" x14ac:dyDescent="0.45">
      <c r="A12" s="1"/>
      <c r="D12" s="393"/>
      <c r="E12" s="393"/>
      <c r="F12" s="393"/>
      <c r="G12" s="39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160</v>
      </c>
      <c r="F13" s="466" t="s">
        <v>161</v>
      </c>
    </row>
    <row r="14" spans="1:7" s="2" customFormat="1" ht="12.75" customHeight="1" x14ac:dyDescent="0.3">
      <c r="A14" s="465"/>
      <c r="B14" s="336" t="s">
        <v>32</v>
      </c>
      <c r="C14" s="336" t="s">
        <v>31</v>
      </c>
      <c r="D14" s="466"/>
      <c r="E14" s="466"/>
      <c r="F14" s="466"/>
      <c r="G14" s="65"/>
    </row>
    <row r="15" spans="1:7" x14ac:dyDescent="0.3">
      <c r="A15" s="479"/>
      <c r="B15" s="480"/>
      <c r="C15" s="480"/>
      <c r="D15" s="480"/>
      <c r="E15" s="480"/>
      <c r="F15" s="480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578</v>
      </c>
      <c r="E17" s="43" t="s">
        <v>579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74" t="s">
        <v>34</v>
      </c>
      <c r="B22" s="468"/>
      <c r="C22" s="469"/>
      <c r="D22" s="334">
        <f>SUM(B17:C21)</f>
        <v>9</v>
      </c>
    </row>
    <row r="23" spans="1:7" x14ac:dyDescent="0.3">
      <c r="A23" s="467" t="s">
        <v>251</v>
      </c>
      <c r="B23" s="470"/>
      <c r="C23" s="471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67" t="s">
        <v>34</v>
      </c>
      <c r="B33" s="470"/>
      <c r="C33" s="471"/>
      <c r="D33" s="331">
        <f>SUM(B26:C32)</f>
        <v>14</v>
      </c>
    </row>
    <row r="34" spans="1:6" x14ac:dyDescent="0.3">
      <c r="A34" s="467" t="s">
        <v>251</v>
      </c>
      <c r="B34" s="470"/>
      <c r="C34" s="471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75" t="s">
        <v>180</v>
      </c>
      <c r="B36" s="476"/>
      <c r="C36" s="476"/>
      <c r="D36" s="476"/>
      <c r="E36" s="476"/>
      <c r="F36" s="47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7" t="s">
        <v>34</v>
      </c>
      <c r="B42" s="470"/>
      <c r="C42" s="471"/>
      <c r="D42" s="331">
        <f>SUM(B37:C41)</f>
        <v>0</v>
      </c>
    </row>
    <row r="43" spans="1:6" x14ac:dyDescent="0.3">
      <c r="A43" s="467" t="s">
        <v>251</v>
      </c>
      <c r="B43" s="470"/>
      <c r="C43" s="47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7" t="s">
        <v>19</v>
      </c>
      <c r="B45" s="478"/>
      <c r="C45" s="478"/>
      <c r="D45" s="478"/>
      <c r="E45" s="478"/>
      <c r="F45" s="478"/>
    </row>
    <row r="46" spans="1:6" x14ac:dyDescent="0.3">
      <c r="A46" s="4" t="s">
        <v>226</v>
      </c>
      <c r="B46" s="42">
        <v>0</v>
      </c>
      <c r="C46" s="42"/>
      <c r="D46" s="42" t="s">
        <v>580</v>
      </c>
      <c r="E46" s="42" t="s">
        <v>574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67" t="s">
        <v>34</v>
      </c>
      <c r="B52" s="470"/>
      <c r="C52" s="471"/>
      <c r="D52" s="331">
        <f>SUM(B46:C51)</f>
        <v>10</v>
      </c>
    </row>
    <row r="53" spans="1:6" x14ac:dyDescent="0.3">
      <c r="A53" s="467" t="s">
        <v>251</v>
      </c>
      <c r="B53" s="470"/>
      <c r="C53" s="471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75" t="s">
        <v>8</v>
      </c>
      <c r="B55" s="476"/>
      <c r="C55" s="476"/>
      <c r="D55" s="476"/>
      <c r="E55" s="476"/>
      <c r="F55" s="47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67" t="s">
        <v>34</v>
      </c>
      <c r="B63" s="470"/>
      <c r="C63" s="471"/>
      <c r="D63" s="331">
        <f>SUM(B56:C62)</f>
        <v>14</v>
      </c>
    </row>
    <row r="64" spans="1:6" x14ac:dyDescent="0.3">
      <c r="A64" s="467" t="s">
        <v>251</v>
      </c>
      <c r="B64" s="470"/>
      <c r="C64" s="471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75" t="s">
        <v>111</v>
      </c>
      <c r="B66" s="476"/>
      <c r="C66" s="476"/>
      <c r="D66" s="476"/>
      <c r="E66" s="476"/>
      <c r="F66" s="47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7" t="s">
        <v>34</v>
      </c>
      <c r="B84" s="470"/>
      <c r="C84" s="471"/>
      <c r="D84" s="331">
        <f>SUM(B67:C83)</f>
        <v>0</v>
      </c>
    </row>
    <row r="85" spans="1:6" x14ac:dyDescent="0.3">
      <c r="A85" s="467" t="s">
        <v>251</v>
      </c>
      <c r="B85" s="470"/>
      <c r="C85" s="47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5" t="s">
        <v>172</v>
      </c>
      <c r="B87" s="476"/>
      <c r="C87" s="476"/>
      <c r="D87" s="476"/>
      <c r="E87" s="476"/>
      <c r="F87" s="47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7" t="s">
        <v>34</v>
      </c>
      <c r="B102" s="470"/>
      <c r="C102" s="471"/>
      <c r="D102" s="331">
        <f>SUM(B88:C101)</f>
        <v>0</v>
      </c>
    </row>
    <row r="103" spans="1:6" x14ac:dyDescent="0.3">
      <c r="A103" s="467" t="s">
        <v>251</v>
      </c>
      <c r="B103" s="470"/>
      <c r="C103" s="47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5" t="s">
        <v>173</v>
      </c>
      <c r="B106" s="476"/>
      <c r="C106" s="476"/>
      <c r="D106" s="476"/>
      <c r="E106" s="476"/>
      <c r="F106" s="476"/>
    </row>
    <row r="107" spans="1:6" ht="34.5" x14ac:dyDescent="0.4">
      <c r="A107" s="22" t="s">
        <v>230</v>
      </c>
      <c r="B107" s="56">
        <v>2</v>
      </c>
      <c r="C107" s="49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22" t="s">
        <v>575</v>
      </c>
      <c r="E113" s="42" t="s">
        <v>576</v>
      </c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66.75" x14ac:dyDescent="0.35">
      <c r="A115" s="18" t="s">
        <v>268</v>
      </c>
      <c r="B115" s="56">
        <v>1</v>
      </c>
      <c r="C115" s="4" t="str">
        <f>IF(B115=0, -5, "0")</f>
        <v>0</v>
      </c>
      <c r="D115" s="43" t="s">
        <v>583</v>
      </c>
      <c r="E115" s="43" t="s">
        <v>584</v>
      </c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67" t="s">
        <v>34</v>
      </c>
      <c r="B118" s="470"/>
      <c r="C118" s="471"/>
      <c r="D118" s="331">
        <f>SUM(B107:C117)</f>
        <v>19</v>
      </c>
    </row>
    <row r="119" spans="1:6" x14ac:dyDescent="0.3">
      <c r="A119" s="467" t="s">
        <v>251</v>
      </c>
      <c r="B119" s="470"/>
      <c r="C119" s="471"/>
      <c r="D119" s="332">
        <f>D118/(COUNT(B107:C117)*2)</f>
        <v>0.86363636363636365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5" t="s">
        <v>156</v>
      </c>
      <c r="B121" s="476"/>
      <c r="C121" s="476"/>
      <c r="D121" s="476"/>
      <c r="E121" s="476"/>
      <c r="F121" s="476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ht="33" x14ac:dyDescent="0.3">
      <c r="A129" s="4" t="s">
        <v>139</v>
      </c>
      <c r="B129" s="57">
        <v>0</v>
      </c>
      <c r="C129" s="64"/>
      <c r="D129" s="43" t="s">
        <v>575</v>
      </c>
      <c r="E129" s="43" t="s">
        <v>576</v>
      </c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67" t="s">
        <v>34</v>
      </c>
      <c r="B133" s="470"/>
      <c r="C133" s="471"/>
      <c r="D133" s="331">
        <f>SUM(B122:C132)</f>
        <v>20</v>
      </c>
    </row>
    <row r="134" spans="1:6" x14ac:dyDescent="0.3">
      <c r="A134" s="467" t="s">
        <v>251</v>
      </c>
      <c r="B134" s="470"/>
      <c r="C134" s="471"/>
      <c r="D134" s="333">
        <f>D133/(COUNT(B122:C132)*2)</f>
        <v>0.90909090909090906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5" t="s">
        <v>61</v>
      </c>
      <c r="B136" s="476"/>
      <c r="C136" s="476"/>
      <c r="D136" s="476"/>
      <c r="E136" s="476"/>
      <c r="F136" s="47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7" t="s">
        <v>34</v>
      </c>
      <c r="B149" s="470"/>
      <c r="C149" s="471"/>
      <c r="D149" s="331">
        <f>SUM(B137:C148)</f>
        <v>0</v>
      </c>
    </row>
    <row r="150" spans="1:6" x14ac:dyDescent="0.3">
      <c r="A150" s="467" t="s">
        <v>251</v>
      </c>
      <c r="B150" s="470"/>
      <c r="C150" s="47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5" t="s">
        <v>178</v>
      </c>
      <c r="B152" s="476"/>
      <c r="C152" s="476"/>
      <c r="D152" s="476"/>
      <c r="E152" s="476"/>
      <c r="F152" s="47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67" t="s">
        <v>34</v>
      </c>
      <c r="B161" s="468"/>
      <c r="C161" s="469"/>
      <c r="D161" s="334">
        <f>SUM(B153:C160)</f>
        <v>16</v>
      </c>
    </row>
    <row r="162" spans="1:6" x14ac:dyDescent="0.3">
      <c r="A162" s="467" t="s">
        <v>251</v>
      </c>
      <c r="B162" s="470"/>
      <c r="C162" s="471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5" t="s">
        <v>64</v>
      </c>
      <c r="B164" s="476"/>
      <c r="C164" s="476"/>
      <c r="D164" s="476"/>
      <c r="E164" s="476"/>
      <c r="F164" s="476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581</v>
      </c>
      <c r="E167" s="43" t="s">
        <v>577</v>
      </c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67" t="s">
        <v>34</v>
      </c>
      <c r="B169" s="470"/>
      <c r="C169" s="471"/>
      <c r="D169" s="331">
        <f>SUM(B165:C168)</f>
        <v>7</v>
      </c>
    </row>
    <row r="170" spans="1:6" x14ac:dyDescent="0.3">
      <c r="A170" s="467" t="s">
        <v>251</v>
      </c>
      <c r="B170" s="470"/>
      <c r="C170" s="471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81" t="s">
        <v>15</v>
      </c>
      <c r="B172" s="482"/>
      <c r="C172" s="482"/>
      <c r="D172" s="482"/>
      <c r="E172" s="482"/>
      <c r="F172" s="482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67" t="s">
        <v>34</v>
      </c>
      <c r="B177" s="470"/>
      <c r="C177" s="471"/>
      <c r="D177" s="331">
        <f>SUM(B173:C176)</f>
        <v>8</v>
      </c>
    </row>
    <row r="178" spans="1:7" x14ac:dyDescent="0.3">
      <c r="A178" s="467" t="s">
        <v>251</v>
      </c>
      <c r="B178" s="470"/>
      <c r="C178" s="471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5" t="s">
        <v>65</v>
      </c>
      <c r="B180" s="476"/>
      <c r="C180" s="476"/>
      <c r="D180" s="476"/>
      <c r="E180" s="476"/>
      <c r="F180" s="476"/>
    </row>
    <row r="181" spans="1:7" ht="33" x14ac:dyDescent="0.3">
      <c r="A181" s="16" t="s">
        <v>270</v>
      </c>
      <c r="B181" s="42">
        <v>0</v>
      </c>
      <c r="C181" s="42"/>
      <c r="D181" s="43" t="s">
        <v>572</v>
      </c>
      <c r="E181" s="43" t="s">
        <v>573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67" t="s">
        <v>34</v>
      </c>
      <c r="B186" s="470"/>
      <c r="C186" s="471"/>
      <c r="D186" s="331">
        <f>SUM(B181:C185)</f>
        <v>8</v>
      </c>
    </row>
    <row r="187" spans="1:7" x14ac:dyDescent="0.3">
      <c r="A187" s="467" t="s">
        <v>251</v>
      </c>
      <c r="B187" s="470"/>
      <c r="C187" s="471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5" t="s">
        <v>177</v>
      </c>
      <c r="B189" s="476"/>
      <c r="C189" s="476"/>
      <c r="D189" s="476"/>
      <c r="E189" s="476"/>
      <c r="F189" s="476"/>
    </row>
    <row r="190" spans="1:7" ht="33" x14ac:dyDescent="0.3">
      <c r="A190" s="16" t="s">
        <v>308</v>
      </c>
      <c r="B190" s="42">
        <v>0</v>
      </c>
      <c r="C190" s="42"/>
      <c r="D190" s="42" t="s">
        <v>571</v>
      </c>
      <c r="E190" s="43" t="s">
        <v>582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7" t="s">
        <v>34</v>
      </c>
      <c r="B194" s="470"/>
      <c r="C194" s="471"/>
      <c r="D194" s="335">
        <f>SUM(B190:C193)</f>
        <v>2</v>
      </c>
    </row>
    <row r="195" spans="1:6" x14ac:dyDescent="0.3">
      <c r="A195" s="467" t="s">
        <v>251</v>
      </c>
      <c r="B195" s="470"/>
      <c r="C195" s="47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0.625</v>
      </c>
      <c r="E197" s="72">
        <f>COUNTIF('A1 Technique'!F17:F193,"ok")</f>
        <v>10</v>
      </c>
      <c r="F197" s="73">
        <f>COUNTA('A1 Technique'!F17:F193)</f>
        <v>16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127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0.90714285714285714</v>
      </c>
    </row>
  </sheetData>
  <sheetProtection algorithmName="SHA-512" hashValue="HD1DfXj4YyubNxcDOtaCcq4EhZsRezlGo8hA8PWTJPg1LDwOQ85noJDHA56oFUT/tRXP6XSIdYRM70Q4mDJcNA==" saltValue="5JWdj73Y4Ps5io4TrcbJ+w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26:B32 B173:B176 B67:B83 B88:B101 B56:B62 B46:B51 B107:B117 B122:B132 B153:B160 B165:B168 B181:B185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93"/>
      <c r="E1" s="393"/>
      <c r="F1" s="393"/>
      <c r="G1" s="39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4" t="s">
        <v>151</v>
      </c>
      <c r="B7" s="394"/>
      <c r="C7" s="394"/>
      <c r="D7" s="394"/>
      <c r="E7" s="394"/>
      <c r="F7" s="394"/>
      <c r="G7" s="82"/>
    </row>
    <row r="8" spans="1:7" ht="22.5" x14ac:dyDescent="0.45">
      <c r="A8" s="395" t="str">
        <f>'Page de garde'!D18</f>
        <v>HoumetSouk</v>
      </c>
      <c r="B8" s="395"/>
      <c r="C8" s="395"/>
      <c r="D8" s="395"/>
      <c r="E8" s="395"/>
      <c r="F8" s="395"/>
      <c r="G8" s="82"/>
    </row>
    <row r="9" spans="1:7" ht="22.5" x14ac:dyDescent="0.45">
      <c r="A9" s="278" t="s">
        <v>39</v>
      </c>
      <c r="B9" s="396"/>
      <c r="C9" s="396"/>
      <c r="D9" s="396"/>
      <c r="E9" s="396"/>
      <c r="F9" s="396"/>
      <c r="G9" s="82"/>
    </row>
    <row r="10" spans="1:7" ht="22.5" x14ac:dyDescent="0.45">
      <c r="A10" s="279" t="s">
        <v>41</v>
      </c>
      <c r="B10" s="397"/>
      <c r="C10" s="397"/>
      <c r="D10" s="397"/>
      <c r="E10" s="397"/>
      <c r="F10" s="397"/>
      <c r="G10" s="82"/>
    </row>
    <row r="11" spans="1:7" ht="22.5" x14ac:dyDescent="0.45">
      <c r="A11" s="278" t="s">
        <v>40</v>
      </c>
      <c r="B11" s="392"/>
      <c r="C11" s="392"/>
      <c r="D11" s="392"/>
      <c r="E11" s="392"/>
      <c r="F11" s="392"/>
      <c r="G11" s="82"/>
    </row>
    <row r="12" spans="1:7" ht="22.5" x14ac:dyDescent="0.45">
      <c r="A12" s="278" t="s">
        <v>200</v>
      </c>
      <c r="B12" s="398" t="e">
        <f>D730</f>
        <v>#DIV/0!</v>
      </c>
      <c r="C12" s="398"/>
      <c r="D12" s="398"/>
      <c r="E12" s="398"/>
      <c r="F12" s="398"/>
      <c r="G12" s="82"/>
    </row>
    <row r="13" spans="1:7" ht="22.5" x14ac:dyDescent="0.45">
      <c r="A13" s="81"/>
      <c r="B13" s="79"/>
      <c r="C13" s="79"/>
      <c r="D13" s="393"/>
      <c r="E13" s="393"/>
      <c r="F13" s="393"/>
      <c r="G13" s="39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266</v>
      </c>
      <c r="F17" s="375" t="s">
        <v>299</v>
      </c>
      <c r="G17" s="83"/>
    </row>
    <row r="18" spans="1:8" ht="16.5" customHeight="1" x14ac:dyDescent="0.4">
      <c r="A18" s="373"/>
      <c r="B18" s="283" t="s">
        <v>32</v>
      </c>
      <c r="C18" s="283" t="s">
        <v>31</v>
      </c>
      <c r="D18" s="374"/>
      <c r="E18" s="375"/>
      <c r="F18" s="37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266</v>
      </c>
      <c r="F52" s="375" t="s">
        <v>301</v>
      </c>
      <c r="G52" s="83"/>
    </row>
    <row r="53" spans="1:7" ht="21" x14ac:dyDescent="0.4">
      <c r="A53" s="373"/>
      <c r="B53" s="283" t="s">
        <v>32</v>
      </c>
      <c r="C53" s="283" t="s">
        <v>31</v>
      </c>
      <c r="D53" s="374"/>
      <c r="E53" s="375"/>
      <c r="F53" s="37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9"/>
      <c r="B64" s="450"/>
      <c r="C64" s="450"/>
      <c r="D64" s="450"/>
      <c r="E64" s="450"/>
      <c r="F64" s="450"/>
      <c r="G64" s="450"/>
    </row>
    <row r="65" spans="1:7" ht="43.5" customHeight="1" x14ac:dyDescent="0.4">
      <c r="A65" s="387" t="s">
        <v>350</v>
      </c>
      <c r="B65" s="387"/>
      <c r="C65" s="387"/>
      <c r="D65" s="387"/>
      <c r="E65" s="387"/>
      <c r="F65" s="38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400"/>
      <c r="B83" s="400"/>
      <c r="C83" s="400"/>
      <c r="D83" s="400"/>
      <c r="E83" s="400"/>
      <c r="F83" s="400"/>
      <c r="G83" s="400"/>
    </row>
    <row r="84" spans="1:7" ht="45" customHeight="1" x14ac:dyDescent="0.45">
      <c r="A84" s="388" t="s">
        <v>351</v>
      </c>
      <c r="B84" s="388"/>
      <c r="C84" s="388"/>
      <c r="D84" s="388"/>
      <c r="E84" s="388"/>
      <c r="F84" s="38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53"/>
      <c r="B103" s="451"/>
      <c r="C103" s="451"/>
      <c r="D103" s="451"/>
      <c r="E103" s="451"/>
      <c r="F103" s="457"/>
      <c r="G103" s="83"/>
    </row>
    <row r="104" spans="1:7" ht="46.5" customHeight="1" x14ac:dyDescent="0.4">
      <c r="A104" s="387" t="s">
        <v>352</v>
      </c>
      <c r="B104" s="387"/>
      <c r="C104" s="387"/>
      <c r="D104" s="387"/>
      <c r="E104" s="387"/>
      <c r="F104" s="38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53"/>
      <c r="B111" s="451"/>
      <c r="C111" s="451"/>
      <c r="D111" s="451"/>
      <c r="E111" s="451"/>
      <c r="F111" s="457"/>
      <c r="G111" s="83"/>
    </row>
    <row r="112" spans="1:7" ht="39.75" customHeight="1" x14ac:dyDescent="0.4">
      <c r="A112" s="387" t="s">
        <v>390</v>
      </c>
      <c r="B112" s="387"/>
      <c r="C112" s="387"/>
      <c r="D112" s="387"/>
      <c r="E112" s="387"/>
      <c r="F112" s="38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51"/>
      <c r="B120" s="451"/>
      <c r="C120" s="451"/>
      <c r="D120" s="451"/>
      <c r="E120" s="451"/>
      <c r="F120" s="451"/>
      <c r="G120" s="83"/>
    </row>
    <row r="121" spans="1:7" ht="22.5" x14ac:dyDescent="0.4">
      <c r="A121" s="387" t="s">
        <v>310</v>
      </c>
      <c r="B121" s="387"/>
      <c r="C121" s="387"/>
      <c r="D121" s="387"/>
      <c r="E121" s="387"/>
      <c r="F121" s="38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52"/>
      <c r="B132" s="452"/>
      <c r="C132" s="452"/>
      <c r="D132" s="452"/>
      <c r="E132" s="452"/>
      <c r="F132" s="452"/>
      <c r="G132" s="83"/>
    </row>
    <row r="133" spans="1:16384" ht="22.5" customHeight="1" x14ac:dyDescent="0.4">
      <c r="A133" s="389" t="s">
        <v>424</v>
      </c>
      <c r="B133" s="389"/>
      <c r="C133" s="389"/>
      <c r="D133" s="389"/>
      <c r="E133" s="389"/>
      <c r="F133" s="389"/>
      <c r="G133" s="83"/>
    </row>
    <row r="134" spans="1:16384" ht="22.5" customHeight="1" x14ac:dyDescent="0.4">
      <c r="A134" s="390"/>
      <c r="B134" s="390"/>
      <c r="C134" s="390"/>
      <c r="D134" s="390"/>
      <c r="E134" s="390"/>
      <c r="F134" s="390"/>
      <c r="G134" s="83"/>
    </row>
    <row r="135" spans="1:16384" s="216" customFormat="1" ht="22.5" customHeight="1" x14ac:dyDescent="0.25">
      <c r="A135" s="373" t="s">
        <v>28</v>
      </c>
      <c r="B135" s="374" t="s">
        <v>29</v>
      </c>
      <c r="C135" s="374"/>
      <c r="D135" s="374" t="s">
        <v>42</v>
      </c>
      <c r="E135" s="375" t="s">
        <v>266</v>
      </c>
      <c r="F135" s="375" t="s">
        <v>301</v>
      </c>
    </row>
    <row r="136" spans="1:16384" s="216" customFormat="1" ht="22.5" customHeight="1" x14ac:dyDescent="0.25">
      <c r="A136" s="373"/>
      <c r="B136" s="283" t="s">
        <v>32</v>
      </c>
      <c r="C136" s="283" t="s">
        <v>31</v>
      </c>
      <c r="D136" s="374"/>
      <c r="E136" s="375"/>
      <c r="F136" s="37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91" t="s">
        <v>461</v>
      </c>
      <c r="B139" s="391"/>
      <c r="C139" s="391"/>
      <c r="D139" s="391"/>
      <c r="E139" s="391"/>
      <c r="F139" s="39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53"/>
      <c r="B165" s="451"/>
      <c r="C165" s="451"/>
      <c r="D165" s="451"/>
      <c r="E165" s="451"/>
      <c r="F165" s="451"/>
      <c r="G165" s="83"/>
    </row>
    <row r="166" spans="1:7" ht="32.25" customHeight="1" x14ac:dyDescent="0.4">
      <c r="A166" s="391" t="s">
        <v>462</v>
      </c>
      <c r="B166" s="391"/>
      <c r="C166" s="391"/>
      <c r="D166" s="391"/>
      <c r="E166" s="391"/>
      <c r="F166" s="39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4"/>
      <c r="B176" s="455"/>
      <c r="C176" s="455"/>
      <c r="D176" s="455"/>
      <c r="E176" s="455"/>
      <c r="F176" s="455"/>
      <c r="G176" s="83"/>
    </row>
    <row r="177" spans="1:7" ht="32.25" customHeight="1" x14ac:dyDescent="0.4">
      <c r="A177" s="391" t="s">
        <v>310</v>
      </c>
      <c r="B177" s="391"/>
      <c r="C177" s="391"/>
      <c r="D177" s="391"/>
      <c r="E177" s="391"/>
      <c r="F177" s="39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23"/>
      <c r="C186" s="42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6"/>
      <c r="B188" s="456"/>
      <c r="C188" s="456"/>
      <c r="D188" s="456"/>
      <c r="E188" s="456"/>
      <c r="F188" s="4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73" t="s">
        <v>28</v>
      </c>
      <c r="B191" s="374" t="s">
        <v>29</v>
      </c>
      <c r="C191" s="374"/>
      <c r="D191" s="374" t="s">
        <v>42</v>
      </c>
      <c r="E191" s="375" t="s">
        <v>266</v>
      </c>
      <c r="F191" s="375" t="s">
        <v>301</v>
      </c>
      <c r="G191" s="83"/>
    </row>
    <row r="192" spans="1:7" ht="21" x14ac:dyDescent="0.4">
      <c r="A192" s="373"/>
      <c r="B192" s="283" t="s">
        <v>32</v>
      </c>
      <c r="C192" s="283" t="s">
        <v>31</v>
      </c>
      <c r="D192" s="374"/>
      <c r="E192" s="375"/>
      <c r="F192" s="37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0" t="s">
        <v>34</v>
      </c>
      <c r="B203" s="381"/>
      <c r="C203" s="38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402"/>
      <c r="B205" s="402"/>
      <c r="C205" s="402"/>
      <c r="D205" s="402"/>
      <c r="E205" s="402"/>
      <c r="F205" s="40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0" t="s">
        <v>34</v>
      </c>
      <c r="B227" s="381"/>
      <c r="C227" s="38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402"/>
      <c r="B229" s="402"/>
      <c r="C229" s="402"/>
      <c r="D229" s="402"/>
      <c r="E229" s="402"/>
      <c r="F229" s="40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83" t="s">
        <v>310</v>
      </c>
      <c r="B236" s="384"/>
      <c r="C236" s="384"/>
      <c r="D236" s="38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0" t="s">
        <v>34</v>
      </c>
      <c r="B245" s="381"/>
      <c r="C245" s="38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402"/>
      <c r="B250" s="402"/>
      <c r="C250" s="402"/>
      <c r="D250" s="402"/>
      <c r="E250" s="402"/>
      <c r="F250" s="40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73" t="s">
        <v>28</v>
      </c>
      <c r="B253" s="374" t="s">
        <v>29</v>
      </c>
      <c r="C253" s="374"/>
      <c r="D253" s="374" t="s">
        <v>42</v>
      </c>
      <c r="E253" s="375" t="s">
        <v>266</v>
      </c>
      <c r="F253" s="375" t="s">
        <v>301</v>
      </c>
      <c r="G253" s="83"/>
    </row>
    <row r="254" spans="1:7" ht="21" x14ac:dyDescent="0.4">
      <c r="A254" s="373"/>
      <c r="B254" s="283" t="s">
        <v>32</v>
      </c>
      <c r="C254" s="283" t="s">
        <v>31</v>
      </c>
      <c r="D254" s="374"/>
      <c r="E254" s="375"/>
      <c r="F254" s="37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0" t="s">
        <v>34</v>
      </c>
      <c r="B265" s="381"/>
      <c r="C265" s="38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7"/>
      <c r="B290" s="427"/>
      <c r="C290" s="427"/>
      <c r="D290" s="427"/>
      <c r="E290" s="427"/>
      <c r="F290" s="427"/>
      <c r="G290" s="83"/>
    </row>
    <row r="291" spans="1:7" ht="31.5" customHeight="1" x14ac:dyDescent="0.4">
      <c r="A291" s="386" t="s">
        <v>310</v>
      </c>
      <c r="B291" s="386"/>
      <c r="C291" s="386"/>
      <c r="D291" s="386"/>
      <c r="E291" s="386"/>
      <c r="F291" s="38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73" t="s">
        <v>28</v>
      </c>
      <c r="B308" s="374" t="s">
        <v>29</v>
      </c>
      <c r="C308" s="374"/>
      <c r="D308" s="374" t="s">
        <v>42</v>
      </c>
      <c r="E308" s="375" t="s">
        <v>266</v>
      </c>
      <c r="F308" s="375" t="s">
        <v>301</v>
      </c>
      <c r="G308" s="83"/>
    </row>
    <row r="309" spans="1:7" ht="21" x14ac:dyDescent="0.4">
      <c r="A309" s="373"/>
      <c r="B309" s="283" t="s">
        <v>32</v>
      </c>
      <c r="C309" s="283" t="s">
        <v>31</v>
      </c>
      <c r="D309" s="374"/>
      <c r="E309" s="375"/>
      <c r="F309" s="37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4"/>
      <c r="B357" s="404"/>
      <c r="C357" s="404"/>
      <c r="D357" s="404"/>
      <c r="E357" s="404"/>
      <c r="F357" s="404"/>
      <c r="G357" s="404"/>
    </row>
    <row r="358" spans="1:7" ht="32.25" customHeight="1" x14ac:dyDescent="0.4">
      <c r="A358" s="372" t="s">
        <v>310</v>
      </c>
      <c r="B358" s="372"/>
      <c r="C358" s="372"/>
      <c r="D358" s="372"/>
      <c r="E358" s="372"/>
      <c r="F358" s="37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73" t="s">
        <v>28</v>
      </c>
      <c r="B375" s="374" t="s">
        <v>29</v>
      </c>
      <c r="C375" s="374"/>
      <c r="D375" s="374" t="s">
        <v>42</v>
      </c>
      <c r="E375" s="375" t="s">
        <v>266</v>
      </c>
      <c r="F375" s="375" t="s">
        <v>301</v>
      </c>
      <c r="G375" s="83"/>
    </row>
    <row r="376" spans="1:7" ht="21" x14ac:dyDescent="0.4">
      <c r="A376" s="373"/>
      <c r="B376" s="283" t="s">
        <v>32</v>
      </c>
      <c r="C376" s="283" t="s">
        <v>31</v>
      </c>
      <c r="D376" s="374"/>
      <c r="E376" s="375"/>
      <c r="F376" s="37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9"/>
      <c r="B415" s="400"/>
      <c r="C415" s="400"/>
      <c r="D415" s="400"/>
      <c r="E415" s="400"/>
      <c r="F415" s="400"/>
      <c r="G415" s="400"/>
    </row>
    <row r="416" spans="1:7" ht="24.75" x14ac:dyDescent="0.4">
      <c r="A416" s="368" t="s">
        <v>319</v>
      </c>
      <c r="B416" s="368"/>
      <c r="C416" s="368"/>
      <c r="D416" s="368"/>
      <c r="E416" s="368"/>
      <c r="F416" s="36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73" t="s">
        <v>28</v>
      </c>
      <c r="B433" s="374" t="s">
        <v>29</v>
      </c>
      <c r="C433" s="374"/>
      <c r="D433" s="374" t="s">
        <v>42</v>
      </c>
      <c r="E433" s="375" t="s">
        <v>266</v>
      </c>
      <c r="F433" s="375" t="s">
        <v>301</v>
      </c>
      <c r="G433" s="83"/>
    </row>
    <row r="434" spans="1:7" ht="21" x14ac:dyDescent="0.4">
      <c r="A434" s="373"/>
      <c r="B434" s="283" t="s">
        <v>32</v>
      </c>
      <c r="C434" s="283" t="s">
        <v>31</v>
      </c>
      <c r="D434" s="374"/>
      <c r="E434" s="375"/>
      <c r="F434" s="37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8" t="s">
        <v>310</v>
      </c>
      <c r="B464" s="368"/>
      <c r="C464" s="368"/>
      <c r="D464" s="368"/>
      <c r="E464" s="368"/>
      <c r="F464" s="36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8" t="s">
        <v>425</v>
      </c>
      <c r="B478" s="378"/>
      <c r="C478" s="378"/>
      <c r="D478" s="378"/>
      <c r="E478" s="378"/>
      <c r="F478" s="37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9" t="s">
        <v>28</v>
      </c>
      <c r="B480" s="370" t="s">
        <v>29</v>
      </c>
      <c r="C480" s="370"/>
      <c r="D480" s="370" t="s">
        <v>42</v>
      </c>
      <c r="E480" s="371" t="s">
        <v>266</v>
      </c>
      <c r="F480" s="371" t="s">
        <v>301</v>
      </c>
      <c r="G480" s="83"/>
    </row>
    <row r="481" spans="1:7" ht="21" x14ac:dyDescent="0.4">
      <c r="A481" s="369"/>
      <c r="B481" s="291" t="s">
        <v>32</v>
      </c>
      <c r="C481" s="291" t="s">
        <v>31</v>
      </c>
      <c r="D481" s="370"/>
      <c r="E481" s="371"/>
      <c r="F481" s="37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4" t="s">
        <v>463</v>
      </c>
      <c r="B491" s="435"/>
      <c r="C491" s="435"/>
      <c r="D491" s="435"/>
      <c r="E491" s="435"/>
      <c r="F491" s="43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401"/>
      <c r="B517" s="401"/>
      <c r="C517" s="401"/>
      <c r="D517" s="401"/>
      <c r="E517" s="401"/>
      <c r="F517" s="401"/>
      <c r="G517" s="401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9" t="s">
        <v>97</v>
      </c>
      <c r="B530" s="379"/>
      <c r="C530" s="379"/>
      <c r="D530" s="379"/>
      <c r="E530" s="379"/>
      <c r="F530" s="37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411" t="s">
        <v>29</v>
      </c>
      <c r="C532" s="412"/>
      <c r="D532" s="374" t="s">
        <v>42</v>
      </c>
      <c r="E532" s="375" t="s">
        <v>266</v>
      </c>
      <c r="F532" s="375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74"/>
      <c r="E533" s="375"/>
      <c r="F533" s="37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6"/>
      <c r="D535" s="376"/>
      <c r="E535" s="376"/>
      <c r="F535" s="37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0" t="s">
        <v>34</v>
      </c>
      <c r="B542" s="381"/>
      <c r="C542" s="38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0" t="s">
        <v>33</v>
      </c>
      <c r="B543" s="381"/>
      <c r="C543" s="38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402"/>
      <c r="B544" s="402"/>
      <c r="C544" s="402"/>
      <c r="D544" s="402"/>
      <c r="E544" s="402"/>
      <c r="F544" s="40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404"/>
      <c r="C556" s="404"/>
      <c r="D556" s="404"/>
      <c r="E556" s="404"/>
      <c r="F556" s="404"/>
      <c r="G556" s="404"/>
    </row>
    <row r="557" spans="1:7" ht="35.25" customHeight="1" x14ac:dyDescent="0.4">
      <c r="A557" s="246" t="s">
        <v>310</v>
      </c>
      <c r="B557" s="222"/>
      <c r="C557" s="439"/>
      <c r="D557" s="439"/>
      <c r="E557" s="439"/>
      <c r="F557" s="44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25" t="s">
        <v>34</v>
      </c>
      <c r="B566" s="425"/>
      <c r="C566" s="426"/>
      <c r="D566" s="296">
        <f>SUM(B558:C565,B546:C555)</f>
        <v>0</v>
      </c>
      <c r="E566" s="79"/>
      <c r="F566" s="83"/>
      <c r="G566" s="83"/>
    </row>
    <row r="567" spans="1:7" ht="21" x14ac:dyDescent="0.4">
      <c r="A567" s="425" t="s">
        <v>33</v>
      </c>
      <c r="B567" s="425"/>
      <c r="C567" s="42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402"/>
      <c r="B572" s="402"/>
      <c r="C572" s="402"/>
      <c r="D572" s="402"/>
      <c r="E572" s="402"/>
      <c r="F572" s="402"/>
      <c r="G572" s="83"/>
    </row>
    <row r="573" spans="1:7" ht="22.5" x14ac:dyDescent="0.45">
      <c r="A573" s="365" t="s">
        <v>19</v>
      </c>
      <c r="B573" s="365"/>
      <c r="C573" s="365"/>
      <c r="D573" s="365"/>
      <c r="E573" s="365"/>
      <c r="F573" s="36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9" t="s">
        <v>28</v>
      </c>
      <c r="B575" s="370" t="s">
        <v>29</v>
      </c>
      <c r="C575" s="370"/>
      <c r="D575" s="370" t="s">
        <v>42</v>
      </c>
      <c r="E575" s="371" t="s">
        <v>266</v>
      </c>
      <c r="F575" s="371" t="s">
        <v>301</v>
      </c>
      <c r="G575" s="83"/>
    </row>
    <row r="576" spans="1:7" ht="21" x14ac:dyDescent="0.4">
      <c r="A576" s="369"/>
      <c r="B576" s="291" t="s">
        <v>32</v>
      </c>
      <c r="C576" s="291" t="s">
        <v>31</v>
      </c>
      <c r="D576" s="370"/>
      <c r="E576" s="371"/>
      <c r="F576" s="37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8" t="s">
        <v>10</v>
      </c>
      <c r="B578" s="429"/>
      <c r="C578" s="429"/>
      <c r="D578" s="429"/>
      <c r="E578" s="429"/>
      <c r="F578" s="43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25" t="s">
        <v>34</v>
      </c>
      <c r="B588" s="425"/>
      <c r="C588" s="426"/>
      <c r="D588" s="296">
        <f>SUM(B579:C587)</f>
        <v>0</v>
      </c>
      <c r="E588" s="79"/>
      <c r="F588" s="83"/>
      <c r="G588" s="83"/>
    </row>
    <row r="589" spans="1:7" ht="21" x14ac:dyDescent="0.4">
      <c r="A589" s="425" t="s">
        <v>33</v>
      </c>
      <c r="B589" s="425"/>
      <c r="C589" s="42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31" t="s">
        <v>23</v>
      </c>
      <c r="B591" s="432"/>
      <c r="C591" s="432"/>
      <c r="D591" s="432"/>
      <c r="E591" s="432"/>
      <c r="F591" s="43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6" t="s">
        <v>383</v>
      </c>
      <c r="B598" s="367"/>
      <c r="C598" s="367"/>
      <c r="D598" s="367"/>
      <c r="E598" s="367"/>
      <c r="F598" s="367"/>
      <c r="G598" s="36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25" t="s">
        <v>34</v>
      </c>
      <c r="B606" s="425"/>
      <c r="C606" s="426"/>
      <c r="D606" s="296">
        <f>SUM(B592:C605)</f>
        <v>0</v>
      </c>
      <c r="E606" s="79"/>
      <c r="F606" s="83"/>
      <c r="G606" s="83"/>
    </row>
    <row r="607" spans="1:7" ht="21" x14ac:dyDescent="0.4">
      <c r="A607" s="425" t="s">
        <v>33</v>
      </c>
      <c r="B607" s="425"/>
      <c r="C607" s="42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36" t="s">
        <v>170</v>
      </c>
      <c r="B610" s="437"/>
      <c r="C610" s="43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5" t="s">
        <v>8</v>
      </c>
      <c r="B612" s="365"/>
      <c r="C612" s="365"/>
      <c r="D612" s="365"/>
      <c r="E612" s="365"/>
      <c r="F612" s="36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73" t="s">
        <v>28</v>
      </c>
      <c r="B614" s="374" t="s">
        <v>29</v>
      </c>
      <c r="C614" s="374"/>
      <c r="D614" s="374" t="s">
        <v>42</v>
      </c>
      <c r="E614" s="375" t="s">
        <v>266</v>
      </c>
      <c r="F614" s="375" t="s">
        <v>301</v>
      </c>
      <c r="G614" s="83"/>
    </row>
    <row r="615" spans="1:7" ht="18.75" customHeight="1" x14ac:dyDescent="0.4">
      <c r="A615" s="373"/>
      <c r="B615" s="283" t="s">
        <v>32</v>
      </c>
      <c r="C615" s="283" t="s">
        <v>31</v>
      </c>
      <c r="D615" s="374"/>
      <c r="E615" s="375"/>
      <c r="F615" s="37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20"/>
      <c r="D617" s="420"/>
      <c r="E617" s="420"/>
      <c r="F617" s="42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5" t="s">
        <v>34</v>
      </c>
      <c r="B627" s="425"/>
      <c r="C627" s="425"/>
      <c r="D627" s="296">
        <f>SUM(B618:C626)</f>
        <v>0</v>
      </c>
      <c r="E627" s="446"/>
      <c r="F627" s="427"/>
      <c r="G627" s="83"/>
    </row>
    <row r="628" spans="1:7" ht="21" x14ac:dyDescent="0.4">
      <c r="A628" s="425" t="s">
        <v>33</v>
      </c>
      <c r="B628" s="425"/>
      <c r="C628" s="425"/>
      <c r="D628" s="295" t="e">
        <f>D627/(COUNT(B618:C626)*2)</f>
        <v>#DIV/0!</v>
      </c>
      <c r="E628" s="447"/>
      <c r="F628" s="401"/>
      <c r="G628" s="83"/>
    </row>
    <row r="629" spans="1:7" ht="21" x14ac:dyDescent="0.4">
      <c r="A629" s="104"/>
      <c r="B629" s="83"/>
      <c r="C629" s="445"/>
      <c r="D629" s="445"/>
      <c r="E629" s="445"/>
      <c r="F629" s="44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0" t="s">
        <v>34</v>
      </c>
      <c r="B639" s="381"/>
      <c r="C639" s="38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20"/>
      <c r="D642" s="420"/>
      <c r="E642" s="420"/>
      <c r="F642" s="42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0" t="s">
        <v>34</v>
      </c>
      <c r="B650" s="381"/>
      <c r="C650" s="38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42"/>
      <c r="B652" s="442"/>
      <c r="C652" s="442"/>
      <c r="D652" s="442"/>
      <c r="E652" s="442"/>
      <c r="F652" s="442"/>
      <c r="G652" s="442"/>
    </row>
    <row r="653" spans="1:16382" ht="24.75" x14ac:dyDescent="0.4">
      <c r="A653" s="241" t="s">
        <v>26</v>
      </c>
      <c r="B653" s="420"/>
      <c r="C653" s="420"/>
      <c r="D653" s="420"/>
      <c r="E653" s="420"/>
      <c r="F653" s="42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7" t="s">
        <v>310</v>
      </c>
      <c r="B661" s="418"/>
      <c r="C661" s="418"/>
      <c r="D661" s="418"/>
      <c r="E661" s="418"/>
      <c r="F661" s="41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5" t="s">
        <v>355</v>
      </c>
      <c r="B676" s="365"/>
      <c r="C676" s="365"/>
      <c r="D676" s="365"/>
      <c r="E676" s="365"/>
      <c r="F676" s="36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3" t="s">
        <v>28</v>
      </c>
      <c r="B678" s="374" t="s">
        <v>29</v>
      </c>
      <c r="C678" s="374"/>
      <c r="D678" s="374" t="s">
        <v>42</v>
      </c>
      <c r="E678" s="375" t="s">
        <v>266</v>
      </c>
      <c r="F678" s="375" t="s">
        <v>301</v>
      </c>
      <c r="G678" s="83"/>
    </row>
    <row r="679" spans="1:7" ht="21" x14ac:dyDescent="0.4">
      <c r="A679" s="373"/>
      <c r="B679" s="283" t="s">
        <v>32</v>
      </c>
      <c r="C679" s="283" t="s">
        <v>31</v>
      </c>
      <c r="D679" s="374"/>
      <c r="E679" s="375"/>
      <c r="F679" s="37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41" t="s">
        <v>459</v>
      </c>
      <c r="B704" s="441"/>
      <c r="C704" s="441"/>
      <c r="D704" s="441"/>
      <c r="E704" s="441"/>
      <c r="F704" s="44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8" t="s">
        <v>28</v>
      </c>
      <c r="B706" s="411" t="s">
        <v>29</v>
      </c>
      <c r="C706" s="411"/>
      <c r="D706" s="374" t="s">
        <v>42</v>
      </c>
      <c r="E706" s="375" t="s">
        <v>266</v>
      </c>
      <c r="F706" s="375" t="s">
        <v>301</v>
      </c>
      <c r="G706" s="184"/>
    </row>
    <row r="707" spans="1:7" ht="21" x14ac:dyDescent="0.4">
      <c r="A707" s="373"/>
      <c r="B707" s="283" t="s">
        <v>32</v>
      </c>
      <c r="C707" s="283" t="s">
        <v>31</v>
      </c>
      <c r="D707" s="374"/>
      <c r="E707" s="375"/>
      <c r="F707" s="37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4" t="s">
        <v>305</v>
      </c>
      <c r="B709" s="415"/>
      <c r="C709" s="415"/>
      <c r="D709" s="415"/>
      <c r="E709" s="415"/>
      <c r="F709" s="41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43"/>
      <c r="C715" s="44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43"/>
      <c r="C716" s="44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4" t="s">
        <v>306</v>
      </c>
      <c r="B718" s="415"/>
      <c r="C718" s="415"/>
      <c r="D718" s="415"/>
      <c r="E718" s="415"/>
      <c r="F718" s="41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HoumetSouk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Mohamed Fdhil Dir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43635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64" t="e">
        <f>D199</f>
        <v>#DIV/0!</v>
      </c>
      <c r="C11" s="464"/>
      <c r="D11" s="464"/>
      <c r="E11" s="464"/>
      <c r="F11" s="464"/>
      <c r="G11" s="66"/>
    </row>
    <row r="12" spans="1:7" s="2" customFormat="1" ht="22.5" x14ac:dyDescent="0.45">
      <c r="A12" s="1"/>
      <c r="D12" s="393"/>
      <c r="E12" s="393"/>
      <c r="F12" s="393"/>
      <c r="G12" s="39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160</v>
      </c>
      <c r="F13" s="466" t="s">
        <v>161</v>
      </c>
    </row>
    <row r="14" spans="1:7" s="2" customFormat="1" ht="12.75" customHeight="1" x14ac:dyDescent="0.3">
      <c r="A14" s="465"/>
      <c r="B14" s="336" t="s">
        <v>32</v>
      </c>
      <c r="C14" s="336" t="s">
        <v>31</v>
      </c>
      <c r="D14" s="466"/>
      <c r="E14" s="466"/>
      <c r="F14" s="466"/>
      <c r="G14" s="65"/>
    </row>
    <row r="15" spans="1:7" x14ac:dyDescent="0.3">
      <c r="A15" s="479"/>
      <c r="B15" s="480"/>
      <c r="C15" s="480"/>
      <c r="D15" s="480"/>
      <c r="E15" s="480"/>
      <c r="F15" s="480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4" t="s">
        <v>34</v>
      </c>
      <c r="B22" s="468"/>
      <c r="C22" s="469"/>
      <c r="D22" s="334">
        <f>SUM(B17:C21)</f>
        <v>0</v>
      </c>
    </row>
    <row r="23" spans="1:7" x14ac:dyDescent="0.3">
      <c r="A23" s="467" t="s">
        <v>251</v>
      </c>
      <c r="B23" s="470"/>
      <c r="C23" s="47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67" t="s">
        <v>34</v>
      </c>
      <c r="B33" s="470"/>
      <c r="C33" s="471"/>
      <c r="D33" s="331">
        <f>SUM(B26:C32)</f>
        <v>0</v>
      </c>
    </row>
    <row r="34" spans="1:6" x14ac:dyDescent="0.3">
      <c r="A34" s="467" t="s">
        <v>251</v>
      </c>
      <c r="B34" s="470"/>
      <c r="C34" s="47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75" t="s">
        <v>180</v>
      </c>
      <c r="B36" s="476"/>
      <c r="C36" s="476"/>
      <c r="D36" s="476"/>
      <c r="E36" s="476"/>
      <c r="F36" s="47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7" t="s">
        <v>34</v>
      </c>
      <c r="B42" s="470"/>
      <c r="C42" s="471"/>
      <c r="D42" s="331">
        <f>SUM(B37:C41)</f>
        <v>0</v>
      </c>
    </row>
    <row r="43" spans="1:6" x14ac:dyDescent="0.3">
      <c r="A43" s="467" t="s">
        <v>251</v>
      </c>
      <c r="B43" s="470"/>
      <c r="C43" s="47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7" t="s">
        <v>19</v>
      </c>
      <c r="B45" s="478"/>
      <c r="C45" s="478"/>
      <c r="D45" s="478"/>
      <c r="E45" s="478"/>
      <c r="F45" s="47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67" t="s">
        <v>34</v>
      </c>
      <c r="B52" s="470"/>
      <c r="C52" s="471"/>
      <c r="D52" s="331">
        <f>SUM(B46:C51)</f>
        <v>0</v>
      </c>
    </row>
    <row r="53" spans="1:6" x14ac:dyDescent="0.3">
      <c r="A53" s="467" t="s">
        <v>251</v>
      </c>
      <c r="B53" s="470"/>
      <c r="C53" s="47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75" t="s">
        <v>8</v>
      </c>
      <c r="B55" s="476"/>
      <c r="C55" s="476"/>
      <c r="D55" s="476"/>
      <c r="E55" s="476"/>
      <c r="F55" s="47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67" t="s">
        <v>34</v>
      </c>
      <c r="B63" s="470"/>
      <c r="C63" s="471"/>
      <c r="D63" s="331">
        <f>SUM(B56:C62)</f>
        <v>0</v>
      </c>
    </row>
    <row r="64" spans="1:6" x14ac:dyDescent="0.3">
      <c r="A64" s="467" t="s">
        <v>251</v>
      </c>
      <c r="B64" s="470"/>
      <c r="C64" s="47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75" t="s">
        <v>111</v>
      </c>
      <c r="B66" s="476"/>
      <c r="C66" s="476"/>
      <c r="D66" s="476"/>
      <c r="E66" s="476"/>
      <c r="F66" s="47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7" t="s">
        <v>34</v>
      </c>
      <c r="B84" s="470"/>
      <c r="C84" s="471"/>
      <c r="D84" s="331">
        <f>SUM(B67:C83)</f>
        <v>0</v>
      </c>
    </row>
    <row r="85" spans="1:6" x14ac:dyDescent="0.3">
      <c r="A85" s="467" t="s">
        <v>251</v>
      </c>
      <c r="B85" s="470"/>
      <c r="C85" s="47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5" t="s">
        <v>172</v>
      </c>
      <c r="B87" s="476"/>
      <c r="C87" s="476"/>
      <c r="D87" s="476"/>
      <c r="E87" s="476"/>
      <c r="F87" s="47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7" t="s">
        <v>34</v>
      </c>
      <c r="B102" s="470"/>
      <c r="C102" s="471"/>
      <c r="D102" s="331">
        <f>SUM(B88:C101)</f>
        <v>0</v>
      </c>
    </row>
    <row r="103" spans="1:6" x14ac:dyDescent="0.3">
      <c r="A103" s="467" t="s">
        <v>251</v>
      </c>
      <c r="B103" s="470"/>
      <c r="C103" s="47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5" t="s">
        <v>173</v>
      </c>
      <c r="B106" s="476"/>
      <c r="C106" s="476"/>
      <c r="D106" s="476"/>
      <c r="E106" s="476"/>
      <c r="F106" s="47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7" t="s">
        <v>34</v>
      </c>
      <c r="B118" s="470"/>
      <c r="C118" s="471"/>
      <c r="D118" s="331">
        <f>SUM(B107:C117)</f>
        <v>0</v>
      </c>
    </row>
    <row r="119" spans="1:6" x14ac:dyDescent="0.3">
      <c r="A119" s="467" t="s">
        <v>251</v>
      </c>
      <c r="B119" s="470"/>
      <c r="C119" s="47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5" t="s">
        <v>156</v>
      </c>
      <c r="B121" s="476"/>
      <c r="C121" s="476"/>
      <c r="D121" s="476"/>
      <c r="E121" s="476"/>
      <c r="F121" s="47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7" t="s">
        <v>34</v>
      </c>
      <c r="B133" s="470"/>
      <c r="C133" s="471"/>
      <c r="D133" s="331">
        <f>SUM(B122:C132)</f>
        <v>0</v>
      </c>
    </row>
    <row r="134" spans="1:6" x14ac:dyDescent="0.3">
      <c r="A134" s="467" t="s">
        <v>251</v>
      </c>
      <c r="B134" s="470"/>
      <c r="C134" s="47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5" t="s">
        <v>61</v>
      </c>
      <c r="B136" s="476"/>
      <c r="C136" s="476"/>
      <c r="D136" s="476"/>
      <c r="E136" s="476"/>
      <c r="F136" s="47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7" t="s">
        <v>34</v>
      </c>
      <c r="B149" s="470"/>
      <c r="C149" s="471"/>
      <c r="D149" s="331">
        <f>SUM(B137:C148)</f>
        <v>0</v>
      </c>
    </row>
    <row r="150" spans="1:6" x14ac:dyDescent="0.3">
      <c r="A150" s="467" t="s">
        <v>251</v>
      </c>
      <c r="B150" s="470"/>
      <c r="C150" s="47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5" t="s">
        <v>178</v>
      </c>
      <c r="B152" s="476"/>
      <c r="C152" s="476"/>
      <c r="D152" s="476"/>
      <c r="E152" s="476"/>
      <c r="F152" s="47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67" t="s">
        <v>34</v>
      </c>
      <c r="B161" s="468"/>
      <c r="C161" s="469"/>
      <c r="D161" s="334">
        <f>SUM(B153:C160)</f>
        <v>0</v>
      </c>
    </row>
    <row r="162" spans="1:6" x14ac:dyDescent="0.3">
      <c r="A162" s="467" t="s">
        <v>251</v>
      </c>
      <c r="B162" s="470"/>
      <c r="C162" s="47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5" t="s">
        <v>64</v>
      </c>
      <c r="B164" s="476"/>
      <c r="C164" s="476"/>
      <c r="D164" s="476"/>
      <c r="E164" s="476"/>
      <c r="F164" s="47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7" t="s">
        <v>34</v>
      </c>
      <c r="B169" s="470"/>
      <c r="C169" s="471"/>
      <c r="D169" s="331">
        <f>SUM(B165:C168)</f>
        <v>0</v>
      </c>
    </row>
    <row r="170" spans="1:6" x14ac:dyDescent="0.3">
      <c r="A170" s="467" t="s">
        <v>251</v>
      </c>
      <c r="B170" s="470"/>
      <c r="C170" s="47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81" t="s">
        <v>15</v>
      </c>
      <c r="B172" s="482"/>
      <c r="C172" s="482"/>
      <c r="D172" s="482"/>
      <c r="E172" s="482"/>
      <c r="F172" s="48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67" t="s">
        <v>34</v>
      </c>
      <c r="B177" s="470"/>
      <c r="C177" s="471"/>
      <c r="D177" s="331">
        <f>SUM(B173:C176)</f>
        <v>0</v>
      </c>
    </row>
    <row r="178" spans="1:7" x14ac:dyDescent="0.3">
      <c r="A178" s="467" t="s">
        <v>251</v>
      </c>
      <c r="B178" s="470"/>
      <c r="C178" s="47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5" t="s">
        <v>65</v>
      </c>
      <c r="B180" s="476"/>
      <c r="C180" s="476"/>
      <c r="D180" s="476"/>
      <c r="E180" s="476"/>
      <c r="F180" s="47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67" t="s">
        <v>34</v>
      </c>
      <c r="B186" s="470"/>
      <c r="C186" s="471"/>
      <c r="D186" s="331">
        <f>SUM(B181:C185)</f>
        <v>0</v>
      </c>
    </row>
    <row r="187" spans="1:7" x14ac:dyDescent="0.3">
      <c r="A187" s="467" t="s">
        <v>251</v>
      </c>
      <c r="B187" s="470"/>
      <c r="C187" s="47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5" t="s">
        <v>177</v>
      </c>
      <c r="B189" s="476"/>
      <c r="C189" s="476"/>
      <c r="D189" s="476"/>
      <c r="E189" s="476"/>
      <c r="F189" s="47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7" t="s">
        <v>34</v>
      </c>
      <c r="B194" s="470"/>
      <c r="C194" s="471"/>
      <c r="D194" s="335">
        <f>SUM(B190:C193)</f>
        <v>0</v>
      </c>
    </row>
    <row r="195" spans="1:6" x14ac:dyDescent="0.3">
      <c r="A195" s="467" t="s">
        <v>251</v>
      </c>
      <c r="B195" s="470"/>
      <c r="C195" s="47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93"/>
      <c r="E1" s="393"/>
      <c r="F1" s="393"/>
      <c r="G1" s="39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94" t="s">
        <v>151</v>
      </c>
      <c r="B7" s="394"/>
      <c r="C7" s="394"/>
      <c r="D7" s="394"/>
      <c r="E7" s="394"/>
      <c r="F7" s="394"/>
      <c r="G7" s="82"/>
    </row>
    <row r="8" spans="1:7" ht="22.5" x14ac:dyDescent="0.45">
      <c r="A8" s="395" t="str">
        <f>'Page de garde'!D18</f>
        <v>HoumetSouk</v>
      </c>
      <c r="B8" s="395"/>
      <c r="C8" s="395"/>
      <c r="D8" s="395"/>
      <c r="E8" s="395"/>
      <c r="F8" s="395"/>
      <c r="G8" s="82"/>
    </row>
    <row r="9" spans="1:7" ht="22.5" x14ac:dyDescent="0.45">
      <c r="A9" s="278" t="s">
        <v>39</v>
      </c>
      <c r="B9" s="396"/>
      <c r="C9" s="396"/>
      <c r="D9" s="396"/>
      <c r="E9" s="396"/>
      <c r="F9" s="396"/>
      <c r="G9" s="82"/>
    </row>
    <row r="10" spans="1:7" ht="22.5" x14ac:dyDescent="0.45">
      <c r="A10" s="279" t="s">
        <v>41</v>
      </c>
      <c r="B10" s="397"/>
      <c r="C10" s="397"/>
      <c r="D10" s="397"/>
      <c r="E10" s="397"/>
      <c r="F10" s="397"/>
      <c r="G10" s="82"/>
    </row>
    <row r="11" spans="1:7" ht="22.5" x14ac:dyDescent="0.45">
      <c r="A11" s="278" t="s">
        <v>40</v>
      </c>
      <c r="B11" s="392"/>
      <c r="C11" s="392"/>
      <c r="D11" s="392"/>
      <c r="E11" s="392"/>
      <c r="F11" s="392"/>
      <c r="G11" s="82"/>
    </row>
    <row r="12" spans="1:7" ht="22.5" x14ac:dyDescent="0.45">
      <c r="A12" s="278" t="s">
        <v>200</v>
      </c>
      <c r="B12" s="398" t="e">
        <f>D730</f>
        <v>#DIV/0!</v>
      </c>
      <c r="C12" s="398"/>
      <c r="D12" s="398"/>
      <c r="E12" s="398"/>
      <c r="F12" s="398"/>
      <c r="G12" s="82"/>
    </row>
    <row r="13" spans="1:7" ht="22.5" x14ac:dyDescent="0.45">
      <c r="A13" s="81"/>
      <c r="B13" s="79"/>
      <c r="C13" s="79"/>
      <c r="D13" s="393"/>
      <c r="E13" s="393"/>
      <c r="F13" s="393"/>
      <c r="G13" s="39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266</v>
      </c>
      <c r="F17" s="375" t="s">
        <v>299</v>
      </c>
      <c r="G17" s="83"/>
    </row>
    <row r="18" spans="1:8" ht="16.5" customHeight="1" x14ac:dyDescent="0.4">
      <c r="A18" s="373"/>
      <c r="B18" s="283" t="s">
        <v>32</v>
      </c>
      <c r="C18" s="283" t="s">
        <v>31</v>
      </c>
      <c r="D18" s="374"/>
      <c r="E18" s="375"/>
      <c r="F18" s="37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266</v>
      </c>
      <c r="F52" s="375" t="s">
        <v>301</v>
      </c>
      <c r="G52" s="83"/>
    </row>
    <row r="53" spans="1:7" ht="21" x14ac:dyDescent="0.4">
      <c r="A53" s="373"/>
      <c r="B53" s="283" t="s">
        <v>32</v>
      </c>
      <c r="C53" s="283" t="s">
        <v>31</v>
      </c>
      <c r="D53" s="374"/>
      <c r="E53" s="375"/>
      <c r="F53" s="37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49"/>
      <c r="B64" s="450"/>
      <c r="C64" s="450"/>
      <c r="D64" s="450"/>
      <c r="E64" s="450"/>
      <c r="F64" s="450"/>
      <c r="G64" s="450"/>
    </row>
    <row r="65" spans="1:7" ht="43.5" customHeight="1" x14ac:dyDescent="0.4">
      <c r="A65" s="387" t="s">
        <v>350</v>
      </c>
      <c r="B65" s="387"/>
      <c r="C65" s="387"/>
      <c r="D65" s="387"/>
      <c r="E65" s="387"/>
      <c r="F65" s="38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400"/>
      <c r="B83" s="400"/>
      <c r="C83" s="400"/>
      <c r="D83" s="400"/>
      <c r="E83" s="400"/>
      <c r="F83" s="400"/>
      <c r="G83" s="400"/>
    </row>
    <row r="84" spans="1:7" ht="45" customHeight="1" x14ac:dyDescent="0.45">
      <c r="A84" s="388" t="s">
        <v>351</v>
      </c>
      <c r="B84" s="388"/>
      <c r="C84" s="388"/>
      <c r="D84" s="388"/>
      <c r="E84" s="388"/>
      <c r="F84" s="38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53"/>
      <c r="B103" s="451"/>
      <c r="C103" s="451"/>
      <c r="D103" s="451"/>
      <c r="E103" s="451"/>
      <c r="F103" s="457"/>
      <c r="G103" s="83"/>
    </row>
    <row r="104" spans="1:7" ht="46.5" customHeight="1" x14ac:dyDescent="0.4">
      <c r="A104" s="387" t="s">
        <v>352</v>
      </c>
      <c r="B104" s="387"/>
      <c r="C104" s="387"/>
      <c r="D104" s="387"/>
      <c r="E104" s="387"/>
      <c r="F104" s="38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53"/>
      <c r="B111" s="451"/>
      <c r="C111" s="451"/>
      <c r="D111" s="451"/>
      <c r="E111" s="451"/>
      <c r="F111" s="457"/>
      <c r="G111" s="83"/>
    </row>
    <row r="112" spans="1:7" ht="39.75" customHeight="1" x14ac:dyDescent="0.4">
      <c r="A112" s="387" t="s">
        <v>390</v>
      </c>
      <c r="B112" s="387"/>
      <c r="C112" s="387"/>
      <c r="D112" s="387"/>
      <c r="E112" s="387"/>
      <c r="F112" s="38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51"/>
      <c r="B120" s="451"/>
      <c r="C120" s="451"/>
      <c r="D120" s="451"/>
      <c r="E120" s="451"/>
      <c r="F120" s="451"/>
      <c r="G120" s="83"/>
    </row>
    <row r="121" spans="1:7" ht="22.5" x14ac:dyDescent="0.4">
      <c r="A121" s="387" t="s">
        <v>310</v>
      </c>
      <c r="B121" s="387"/>
      <c r="C121" s="387"/>
      <c r="D121" s="387"/>
      <c r="E121" s="387"/>
      <c r="F121" s="38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52"/>
      <c r="B132" s="452"/>
      <c r="C132" s="452"/>
      <c r="D132" s="452"/>
      <c r="E132" s="452"/>
      <c r="F132" s="452"/>
      <c r="G132" s="83"/>
    </row>
    <row r="133" spans="1:16384" ht="22.5" customHeight="1" x14ac:dyDescent="0.4">
      <c r="A133" s="389" t="s">
        <v>424</v>
      </c>
      <c r="B133" s="389"/>
      <c r="C133" s="389"/>
      <c r="D133" s="389"/>
      <c r="E133" s="389"/>
      <c r="F133" s="389"/>
      <c r="G133" s="83"/>
    </row>
    <row r="134" spans="1:16384" ht="22.5" customHeight="1" x14ac:dyDescent="0.4">
      <c r="A134" s="390"/>
      <c r="B134" s="390"/>
      <c r="C134" s="390"/>
      <c r="D134" s="390"/>
      <c r="E134" s="390"/>
      <c r="F134" s="390"/>
      <c r="G134" s="83"/>
    </row>
    <row r="135" spans="1:16384" s="216" customFormat="1" ht="22.5" customHeight="1" x14ac:dyDescent="0.25">
      <c r="A135" s="373" t="s">
        <v>28</v>
      </c>
      <c r="B135" s="374" t="s">
        <v>29</v>
      </c>
      <c r="C135" s="374"/>
      <c r="D135" s="374" t="s">
        <v>42</v>
      </c>
      <c r="E135" s="375" t="s">
        <v>266</v>
      </c>
      <c r="F135" s="375" t="s">
        <v>301</v>
      </c>
    </row>
    <row r="136" spans="1:16384" s="216" customFormat="1" ht="22.5" customHeight="1" x14ac:dyDescent="0.25">
      <c r="A136" s="373"/>
      <c r="B136" s="283" t="s">
        <v>32</v>
      </c>
      <c r="C136" s="283" t="s">
        <v>31</v>
      </c>
      <c r="D136" s="374"/>
      <c r="E136" s="375"/>
      <c r="F136" s="37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91" t="s">
        <v>461</v>
      </c>
      <c r="B139" s="391"/>
      <c r="C139" s="391"/>
      <c r="D139" s="391"/>
      <c r="E139" s="391"/>
      <c r="F139" s="39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22" t="s">
        <v>349</v>
      </c>
      <c r="B147" s="422"/>
      <c r="C147" s="422"/>
      <c r="D147" s="422"/>
      <c r="E147" s="422"/>
      <c r="F147" s="42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53"/>
      <c r="B165" s="451"/>
      <c r="C165" s="451"/>
      <c r="D165" s="451"/>
      <c r="E165" s="451"/>
      <c r="F165" s="451"/>
      <c r="G165" s="83"/>
    </row>
    <row r="166" spans="1:7" ht="32.25" customHeight="1" x14ac:dyDescent="0.4">
      <c r="A166" s="391" t="s">
        <v>462</v>
      </c>
      <c r="B166" s="391"/>
      <c r="C166" s="391"/>
      <c r="D166" s="391"/>
      <c r="E166" s="391"/>
      <c r="F166" s="39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54"/>
      <c r="B176" s="455"/>
      <c r="C176" s="455"/>
      <c r="D176" s="455"/>
      <c r="E176" s="455"/>
      <c r="F176" s="455"/>
      <c r="G176" s="83"/>
    </row>
    <row r="177" spans="1:7" ht="32.25" customHeight="1" x14ac:dyDescent="0.4">
      <c r="A177" s="391" t="s">
        <v>310</v>
      </c>
      <c r="B177" s="391"/>
      <c r="C177" s="391"/>
      <c r="D177" s="391"/>
      <c r="E177" s="391"/>
      <c r="F177" s="39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23"/>
      <c r="C186" s="42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56"/>
      <c r="B188" s="456"/>
      <c r="C188" s="456"/>
      <c r="D188" s="456"/>
      <c r="E188" s="456"/>
      <c r="F188" s="4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73" t="s">
        <v>28</v>
      </c>
      <c r="B191" s="374" t="s">
        <v>29</v>
      </c>
      <c r="C191" s="374"/>
      <c r="D191" s="374" t="s">
        <v>42</v>
      </c>
      <c r="E191" s="375" t="s">
        <v>266</v>
      </c>
      <c r="F191" s="375" t="s">
        <v>301</v>
      </c>
      <c r="G191" s="83"/>
    </row>
    <row r="192" spans="1:7" ht="21" x14ac:dyDescent="0.4">
      <c r="A192" s="373"/>
      <c r="B192" s="283" t="s">
        <v>32</v>
      </c>
      <c r="C192" s="283" t="s">
        <v>31</v>
      </c>
      <c r="D192" s="374"/>
      <c r="E192" s="375"/>
      <c r="F192" s="37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0" t="s">
        <v>34</v>
      </c>
      <c r="B203" s="381"/>
      <c r="C203" s="38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402"/>
      <c r="B205" s="402"/>
      <c r="C205" s="402"/>
      <c r="D205" s="402"/>
      <c r="E205" s="402"/>
      <c r="F205" s="40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0" t="s">
        <v>34</v>
      </c>
      <c r="B227" s="381"/>
      <c r="C227" s="38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402"/>
      <c r="B229" s="402"/>
      <c r="C229" s="402"/>
      <c r="D229" s="402"/>
      <c r="E229" s="402"/>
      <c r="F229" s="40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83" t="s">
        <v>310</v>
      </c>
      <c r="B236" s="384"/>
      <c r="C236" s="384"/>
      <c r="D236" s="38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0" t="s">
        <v>34</v>
      </c>
      <c r="B245" s="381"/>
      <c r="C245" s="38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402"/>
      <c r="B250" s="402"/>
      <c r="C250" s="402"/>
      <c r="D250" s="402"/>
      <c r="E250" s="402"/>
      <c r="F250" s="40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73" t="s">
        <v>28</v>
      </c>
      <c r="B253" s="374" t="s">
        <v>29</v>
      </c>
      <c r="C253" s="374"/>
      <c r="D253" s="374" t="s">
        <v>42</v>
      </c>
      <c r="E253" s="375" t="s">
        <v>266</v>
      </c>
      <c r="F253" s="375" t="s">
        <v>301</v>
      </c>
      <c r="G253" s="83"/>
    </row>
    <row r="254" spans="1:7" ht="21" x14ac:dyDescent="0.4">
      <c r="A254" s="373"/>
      <c r="B254" s="283" t="s">
        <v>32</v>
      </c>
      <c r="C254" s="283" t="s">
        <v>31</v>
      </c>
      <c r="D254" s="374"/>
      <c r="E254" s="375"/>
      <c r="F254" s="37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0" t="s">
        <v>34</v>
      </c>
      <c r="B265" s="381"/>
      <c r="C265" s="38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27"/>
      <c r="B290" s="427"/>
      <c r="C290" s="427"/>
      <c r="D290" s="427"/>
      <c r="E290" s="427"/>
      <c r="F290" s="427"/>
      <c r="G290" s="83"/>
    </row>
    <row r="291" spans="1:7" ht="31.5" customHeight="1" x14ac:dyDescent="0.4">
      <c r="A291" s="386" t="s">
        <v>310</v>
      </c>
      <c r="B291" s="386"/>
      <c r="C291" s="386"/>
      <c r="D291" s="386"/>
      <c r="E291" s="386"/>
      <c r="F291" s="38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73" t="s">
        <v>28</v>
      </c>
      <c r="B308" s="374" t="s">
        <v>29</v>
      </c>
      <c r="C308" s="374"/>
      <c r="D308" s="374" t="s">
        <v>42</v>
      </c>
      <c r="E308" s="375" t="s">
        <v>266</v>
      </c>
      <c r="F308" s="375" t="s">
        <v>301</v>
      </c>
      <c r="G308" s="83"/>
    </row>
    <row r="309" spans="1:7" ht="21" x14ac:dyDescent="0.4">
      <c r="A309" s="373"/>
      <c r="B309" s="283" t="s">
        <v>32</v>
      </c>
      <c r="C309" s="283" t="s">
        <v>31</v>
      </c>
      <c r="D309" s="374"/>
      <c r="E309" s="375"/>
      <c r="F309" s="37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404"/>
      <c r="B357" s="404"/>
      <c r="C357" s="404"/>
      <c r="D357" s="404"/>
      <c r="E357" s="404"/>
      <c r="F357" s="404"/>
      <c r="G357" s="404"/>
    </row>
    <row r="358" spans="1:7" ht="32.25" customHeight="1" x14ac:dyDescent="0.4">
      <c r="A358" s="372" t="s">
        <v>310</v>
      </c>
      <c r="B358" s="372"/>
      <c r="C358" s="372"/>
      <c r="D358" s="372"/>
      <c r="E358" s="372"/>
      <c r="F358" s="37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73" t="s">
        <v>28</v>
      </c>
      <c r="B375" s="374" t="s">
        <v>29</v>
      </c>
      <c r="C375" s="374"/>
      <c r="D375" s="374" t="s">
        <v>42</v>
      </c>
      <c r="E375" s="375" t="s">
        <v>266</v>
      </c>
      <c r="F375" s="375" t="s">
        <v>301</v>
      </c>
      <c r="G375" s="83"/>
    </row>
    <row r="376" spans="1:7" ht="21" x14ac:dyDescent="0.4">
      <c r="A376" s="373"/>
      <c r="B376" s="283" t="s">
        <v>32</v>
      </c>
      <c r="C376" s="283" t="s">
        <v>31</v>
      </c>
      <c r="D376" s="374"/>
      <c r="E376" s="375"/>
      <c r="F376" s="37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99"/>
      <c r="B415" s="400"/>
      <c r="C415" s="400"/>
      <c r="D415" s="400"/>
      <c r="E415" s="400"/>
      <c r="F415" s="400"/>
      <c r="G415" s="400"/>
    </row>
    <row r="416" spans="1:7" ht="24.75" x14ac:dyDescent="0.4">
      <c r="A416" s="368" t="s">
        <v>319</v>
      </c>
      <c r="B416" s="368"/>
      <c r="C416" s="368"/>
      <c r="D416" s="368"/>
      <c r="E416" s="368"/>
      <c r="F416" s="36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73" t="s">
        <v>28</v>
      </c>
      <c r="B433" s="374" t="s">
        <v>29</v>
      </c>
      <c r="C433" s="374"/>
      <c r="D433" s="374" t="s">
        <v>42</v>
      </c>
      <c r="E433" s="375" t="s">
        <v>266</v>
      </c>
      <c r="F433" s="375" t="s">
        <v>301</v>
      </c>
      <c r="G433" s="83"/>
    </row>
    <row r="434" spans="1:7" ht="21" x14ac:dyDescent="0.4">
      <c r="A434" s="373"/>
      <c r="B434" s="283" t="s">
        <v>32</v>
      </c>
      <c r="C434" s="283" t="s">
        <v>31</v>
      </c>
      <c r="D434" s="374"/>
      <c r="E434" s="375"/>
      <c r="F434" s="37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68" t="s">
        <v>310</v>
      </c>
      <c r="B464" s="368"/>
      <c r="C464" s="368"/>
      <c r="D464" s="368"/>
      <c r="E464" s="368"/>
      <c r="F464" s="36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78" t="s">
        <v>425</v>
      </c>
      <c r="B478" s="378"/>
      <c r="C478" s="378"/>
      <c r="D478" s="378"/>
      <c r="E478" s="378"/>
      <c r="F478" s="37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69" t="s">
        <v>28</v>
      </c>
      <c r="B480" s="370" t="s">
        <v>29</v>
      </c>
      <c r="C480" s="370"/>
      <c r="D480" s="370" t="s">
        <v>42</v>
      </c>
      <c r="E480" s="371" t="s">
        <v>266</v>
      </c>
      <c r="F480" s="371" t="s">
        <v>301</v>
      </c>
      <c r="G480" s="83"/>
    </row>
    <row r="481" spans="1:7" ht="21" x14ac:dyDescent="0.4">
      <c r="A481" s="369"/>
      <c r="B481" s="291" t="s">
        <v>32</v>
      </c>
      <c r="C481" s="291" t="s">
        <v>31</v>
      </c>
      <c r="D481" s="370"/>
      <c r="E481" s="371"/>
      <c r="F481" s="37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34" t="s">
        <v>463</v>
      </c>
      <c r="B491" s="435"/>
      <c r="C491" s="435"/>
      <c r="D491" s="435"/>
      <c r="E491" s="435"/>
      <c r="F491" s="43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6" t="s">
        <v>23</v>
      </c>
      <c r="B505" s="407"/>
      <c r="C505" s="407"/>
      <c r="D505" s="407"/>
      <c r="E505" s="407"/>
      <c r="F505" s="40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401"/>
      <c r="B517" s="401"/>
      <c r="C517" s="401"/>
      <c r="D517" s="401"/>
      <c r="E517" s="401"/>
      <c r="F517" s="401"/>
      <c r="G517" s="401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79" t="s">
        <v>97</v>
      </c>
      <c r="B530" s="379"/>
      <c r="C530" s="379"/>
      <c r="D530" s="379"/>
      <c r="E530" s="379"/>
      <c r="F530" s="37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09" t="s">
        <v>28</v>
      </c>
      <c r="B532" s="411" t="s">
        <v>29</v>
      </c>
      <c r="C532" s="412"/>
      <c r="D532" s="374" t="s">
        <v>42</v>
      </c>
      <c r="E532" s="375" t="s">
        <v>266</v>
      </c>
      <c r="F532" s="375" t="s">
        <v>301</v>
      </c>
      <c r="G532" s="83"/>
    </row>
    <row r="533" spans="1:7" ht="21" x14ac:dyDescent="0.4">
      <c r="A533" s="410"/>
      <c r="B533" s="292" t="s">
        <v>32</v>
      </c>
      <c r="C533" s="293" t="s">
        <v>31</v>
      </c>
      <c r="D533" s="374"/>
      <c r="E533" s="375"/>
      <c r="F533" s="37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76"/>
      <c r="D535" s="376"/>
      <c r="E535" s="376"/>
      <c r="F535" s="37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0" t="s">
        <v>34</v>
      </c>
      <c r="B542" s="381"/>
      <c r="C542" s="38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0" t="s">
        <v>33</v>
      </c>
      <c r="B543" s="381"/>
      <c r="C543" s="38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402"/>
      <c r="B544" s="402"/>
      <c r="C544" s="402"/>
      <c r="D544" s="402"/>
      <c r="E544" s="402"/>
      <c r="F544" s="40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404"/>
      <c r="C556" s="404"/>
      <c r="D556" s="404"/>
      <c r="E556" s="404"/>
      <c r="F556" s="404"/>
      <c r="G556" s="404"/>
    </row>
    <row r="557" spans="1:7" ht="35.25" customHeight="1" x14ac:dyDescent="0.4">
      <c r="A557" s="246" t="s">
        <v>310</v>
      </c>
      <c r="B557" s="222"/>
      <c r="C557" s="439"/>
      <c r="D557" s="439"/>
      <c r="E557" s="439"/>
      <c r="F557" s="44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25" t="s">
        <v>34</v>
      </c>
      <c r="B566" s="425"/>
      <c r="C566" s="426"/>
      <c r="D566" s="296">
        <f>SUM(B558:C565,B546:C555)</f>
        <v>0</v>
      </c>
      <c r="E566" s="79"/>
      <c r="F566" s="83"/>
      <c r="G566" s="83"/>
    </row>
    <row r="567" spans="1:7" ht="21" x14ac:dyDescent="0.4">
      <c r="A567" s="425" t="s">
        <v>33</v>
      </c>
      <c r="B567" s="425"/>
      <c r="C567" s="42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402"/>
      <c r="B572" s="402"/>
      <c r="C572" s="402"/>
      <c r="D572" s="402"/>
      <c r="E572" s="402"/>
      <c r="F572" s="402"/>
      <c r="G572" s="83"/>
    </row>
    <row r="573" spans="1:7" ht="22.5" x14ac:dyDescent="0.45">
      <c r="A573" s="365" t="s">
        <v>19</v>
      </c>
      <c r="B573" s="365"/>
      <c r="C573" s="365"/>
      <c r="D573" s="365"/>
      <c r="E573" s="365"/>
      <c r="F573" s="36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69" t="s">
        <v>28</v>
      </c>
      <c r="B575" s="370" t="s">
        <v>29</v>
      </c>
      <c r="C575" s="370"/>
      <c r="D575" s="370" t="s">
        <v>42</v>
      </c>
      <c r="E575" s="371" t="s">
        <v>266</v>
      </c>
      <c r="F575" s="371" t="s">
        <v>301</v>
      </c>
      <c r="G575" s="83"/>
    </row>
    <row r="576" spans="1:7" ht="21" x14ac:dyDescent="0.4">
      <c r="A576" s="369"/>
      <c r="B576" s="291" t="s">
        <v>32</v>
      </c>
      <c r="C576" s="291" t="s">
        <v>31</v>
      </c>
      <c r="D576" s="370"/>
      <c r="E576" s="371"/>
      <c r="F576" s="37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28" t="s">
        <v>10</v>
      </c>
      <c r="B578" s="429"/>
      <c r="C578" s="429"/>
      <c r="D578" s="429"/>
      <c r="E578" s="429"/>
      <c r="F578" s="43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25" t="s">
        <v>34</v>
      </c>
      <c r="B588" s="425"/>
      <c r="C588" s="426"/>
      <c r="D588" s="296">
        <f>SUM(B579:C587)</f>
        <v>0</v>
      </c>
      <c r="E588" s="79"/>
      <c r="F588" s="83"/>
      <c r="G588" s="83"/>
    </row>
    <row r="589" spans="1:7" ht="21" x14ac:dyDescent="0.4">
      <c r="A589" s="425" t="s">
        <v>33</v>
      </c>
      <c r="B589" s="425"/>
      <c r="C589" s="42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31" t="s">
        <v>23</v>
      </c>
      <c r="B591" s="432"/>
      <c r="C591" s="432"/>
      <c r="D591" s="432"/>
      <c r="E591" s="432"/>
      <c r="F591" s="43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66" t="s">
        <v>383</v>
      </c>
      <c r="B598" s="367"/>
      <c r="C598" s="367"/>
      <c r="D598" s="367"/>
      <c r="E598" s="367"/>
      <c r="F598" s="367"/>
      <c r="G598" s="36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25" t="s">
        <v>34</v>
      </c>
      <c r="B606" s="425"/>
      <c r="C606" s="426"/>
      <c r="D606" s="296">
        <f>SUM(B592:C605)</f>
        <v>0</v>
      </c>
      <c r="E606" s="79"/>
      <c r="F606" s="83"/>
      <c r="G606" s="83"/>
    </row>
    <row r="607" spans="1:7" ht="21" x14ac:dyDescent="0.4">
      <c r="A607" s="425" t="s">
        <v>33</v>
      </c>
      <c r="B607" s="425"/>
      <c r="C607" s="42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36" t="s">
        <v>170</v>
      </c>
      <c r="B610" s="437"/>
      <c r="C610" s="43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65" t="s">
        <v>8</v>
      </c>
      <c r="B612" s="365"/>
      <c r="C612" s="365"/>
      <c r="D612" s="365"/>
      <c r="E612" s="365"/>
      <c r="F612" s="36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73" t="s">
        <v>28</v>
      </c>
      <c r="B614" s="374" t="s">
        <v>29</v>
      </c>
      <c r="C614" s="374"/>
      <c r="D614" s="374" t="s">
        <v>42</v>
      </c>
      <c r="E614" s="375" t="s">
        <v>266</v>
      </c>
      <c r="F614" s="375" t="s">
        <v>301</v>
      </c>
      <c r="G614" s="83"/>
    </row>
    <row r="615" spans="1:7" ht="18.75" customHeight="1" x14ac:dyDescent="0.4">
      <c r="A615" s="373"/>
      <c r="B615" s="283" t="s">
        <v>32</v>
      </c>
      <c r="C615" s="283" t="s">
        <v>31</v>
      </c>
      <c r="D615" s="374"/>
      <c r="E615" s="375"/>
      <c r="F615" s="37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20"/>
      <c r="D617" s="420"/>
      <c r="E617" s="420"/>
      <c r="F617" s="42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25" t="s">
        <v>34</v>
      </c>
      <c r="B627" s="425"/>
      <c r="C627" s="425"/>
      <c r="D627" s="296">
        <f>SUM(B618:C626)</f>
        <v>0</v>
      </c>
      <c r="E627" s="446"/>
      <c r="F627" s="427"/>
      <c r="G627" s="83"/>
    </row>
    <row r="628" spans="1:7" ht="21" x14ac:dyDescent="0.4">
      <c r="A628" s="425" t="s">
        <v>33</v>
      </c>
      <c r="B628" s="425"/>
      <c r="C628" s="425"/>
      <c r="D628" s="295" t="e">
        <f>D627/(COUNT(B618:C626)*2)</f>
        <v>#DIV/0!</v>
      </c>
      <c r="E628" s="447"/>
      <c r="F628" s="401"/>
      <c r="G628" s="83"/>
    </row>
    <row r="629" spans="1:7" ht="21" x14ac:dyDescent="0.4">
      <c r="A629" s="104"/>
      <c r="B629" s="83"/>
      <c r="C629" s="445"/>
      <c r="D629" s="445"/>
      <c r="E629" s="445"/>
      <c r="F629" s="44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0" t="s">
        <v>34</v>
      </c>
      <c r="B639" s="381"/>
      <c r="C639" s="38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20"/>
      <c r="D642" s="420"/>
      <c r="E642" s="420"/>
      <c r="F642" s="42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0" t="s">
        <v>34</v>
      </c>
      <c r="B650" s="381"/>
      <c r="C650" s="38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42"/>
      <c r="B652" s="442"/>
      <c r="C652" s="442"/>
      <c r="D652" s="442"/>
      <c r="E652" s="442"/>
      <c r="F652" s="442"/>
      <c r="G652" s="442"/>
    </row>
    <row r="653" spans="1:16382" ht="24.75" x14ac:dyDescent="0.4">
      <c r="A653" s="241" t="s">
        <v>26</v>
      </c>
      <c r="B653" s="420"/>
      <c r="C653" s="420"/>
      <c r="D653" s="420"/>
      <c r="E653" s="420"/>
      <c r="F653" s="42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17" t="s">
        <v>310</v>
      </c>
      <c r="B661" s="418"/>
      <c r="C661" s="418"/>
      <c r="D661" s="418"/>
      <c r="E661" s="418"/>
      <c r="F661" s="41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65" t="s">
        <v>355</v>
      </c>
      <c r="B676" s="365"/>
      <c r="C676" s="365"/>
      <c r="D676" s="365"/>
      <c r="E676" s="365"/>
      <c r="F676" s="36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73" t="s">
        <v>28</v>
      </c>
      <c r="B678" s="374" t="s">
        <v>29</v>
      </c>
      <c r="C678" s="374"/>
      <c r="D678" s="374" t="s">
        <v>42</v>
      </c>
      <c r="E678" s="375" t="s">
        <v>266</v>
      </c>
      <c r="F678" s="375" t="s">
        <v>301</v>
      </c>
      <c r="G678" s="83"/>
    </row>
    <row r="679" spans="1:7" ht="21" x14ac:dyDescent="0.4">
      <c r="A679" s="373"/>
      <c r="B679" s="283" t="s">
        <v>32</v>
      </c>
      <c r="C679" s="283" t="s">
        <v>31</v>
      </c>
      <c r="D679" s="374"/>
      <c r="E679" s="375"/>
      <c r="F679" s="37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41" t="s">
        <v>459</v>
      </c>
      <c r="B704" s="441"/>
      <c r="C704" s="441"/>
      <c r="D704" s="441"/>
      <c r="E704" s="441"/>
      <c r="F704" s="44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48" t="s">
        <v>28</v>
      </c>
      <c r="B706" s="411" t="s">
        <v>29</v>
      </c>
      <c r="C706" s="411"/>
      <c r="D706" s="374" t="s">
        <v>42</v>
      </c>
      <c r="E706" s="375" t="s">
        <v>266</v>
      </c>
      <c r="F706" s="375" t="s">
        <v>301</v>
      </c>
      <c r="G706" s="184"/>
    </row>
    <row r="707" spans="1:7" ht="21" x14ac:dyDescent="0.4">
      <c r="A707" s="373"/>
      <c r="B707" s="283" t="s">
        <v>32</v>
      </c>
      <c r="C707" s="283" t="s">
        <v>31</v>
      </c>
      <c r="D707" s="374"/>
      <c r="E707" s="375"/>
      <c r="F707" s="37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14" t="s">
        <v>305</v>
      </c>
      <c r="B709" s="415"/>
      <c r="C709" s="415"/>
      <c r="D709" s="415"/>
      <c r="E709" s="415"/>
      <c r="F709" s="41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43"/>
      <c r="C715" s="44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43"/>
      <c r="C716" s="44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14" t="s">
        <v>306</v>
      </c>
      <c r="B718" s="415"/>
      <c r="C718" s="415"/>
      <c r="D718" s="415"/>
      <c r="E718" s="415"/>
      <c r="F718" s="41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HoumetSouk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Mohamed Fdhil Dir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43635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64" t="e">
        <f>D199</f>
        <v>#DIV/0!</v>
      </c>
      <c r="C11" s="464"/>
      <c r="D11" s="464"/>
      <c r="E11" s="464"/>
      <c r="F11" s="464"/>
      <c r="G11" s="66"/>
    </row>
    <row r="12" spans="1:7" s="2" customFormat="1" ht="22.5" x14ac:dyDescent="0.45">
      <c r="A12" s="1"/>
      <c r="D12" s="393"/>
      <c r="E12" s="393"/>
      <c r="F12" s="393"/>
      <c r="G12" s="39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160</v>
      </c>
      <c r="F13" s="466" t="s">
        <v>161</v>
      </c>
    </row>
    <row r="14" spans="1:7" s="2" customFormat="1" ht="12.75" customHeight="1" x14ac:dyDescent="0.3">
      <c r="A14" s="465"/>
      <c r="B14" s="336" t="s">
        <v>32</v>
      </c>
      <c r="C14" s="336" t="s">
        <v>31</v>
      </c>
      <c r="D14" s="466"/>
      <c r="E14" s="466"/>
      <c r="F14" s="466"/>
      <c r="G14" s="65"/>
    </row>
    <row r="15" spans="1:7" x14ac:dyDescent="0.3">
      <c r="A15" s="479"/>
      <c r="B15" s="480"/>
      <c r="C15" s="480"/>
      <c r="D15" s="480"/>
      <c r="E15" s="480"/>
      <c r="F15" s="480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74" t="s">
        <v>34</v>
      </c>
      <c r="B22" s="468"/>
      <c r="C22" s="469"/>
      <c r="D22" s="334">
        <f>SUM(B17:C21)</f>
        <v>0</v>
      </c>
    </row>
    <row r="23" spans="1:7" x14ac:dyDescent="0.3">
      <c r="A23" s="467" t="s">
        <v>251</v>
      </c>
      <c r="B23" s="470"/>
      <c r="C23" s="47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67" t="s">
        <v>34</v>
      </c>
      <c r="B33" s="470"/>
      <c r="C33" s="471"/>
      <c r="D33" s="331">
        <f>SUM(B26:C32)</f>
        <v>0</v>
      </c>
    </row>
    <row r="34" spans="1:6" x14ac:dyDescent="0.3">
      <c r="A34" s="467" t="s">
        <v>251</v>
      </c>
      <c r="B34" s="470"/>
      <c r="C34" s="47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75" t="s">
        <v>180</v>
      </c>
      <c r="B36" s="476"/>
      <c r="C36" s="476"/>
      <c r="D36" s="476"/>
      <c r="E36" s="476"/>
      <c r="F36" s="47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67" t="s">
        <v>34</v>
      </c>
      <c r="B42" s="470"/>
      <c r="C42" s="471"/>
      <c r="D42" s="331">
        <f>SUM(B37:C41)</f>
        <v>0</v>
      </c>
    </row>
    <row r="43" spans="1:6" x14ac:dyDescent="0.3">
      <c r="A43" s="467" t="s">
        <v>251</v>
      </c>
      <c r="B43" s="470"/>
      <c r="C43" s="47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77" t="s">
        <v>19</v>
      </c>
      <c r="B45" s="478"/>
      <c r="C45" s="478"/>
      <c r="D45" s="478"/>
      <c r="E45" s="478"/>
      <c r="F45" s="47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67" t="s">
        <v>34</v>
      </c>
      <c r="B52" s="470"/>
      <c r="C52" s="471"/>
      <c r="D52" s="331">
        <f>SUM(B46:C51)</f>
        <v>0</v>
      </c>
    </row>
    <row r="53" spans="1:6" x14ac:dyDescent="0.3">
      <c r="A53" s="467" t="s">
        <v>251</v>
      </c>
      <c r="B53" s="470"/>
      <c r="C53" s="47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75" t="s">
        <v>8</v>
      </c>
      <c r="B55" s="476"/>
      <c r="C55" s="476"/>
      <c r="D55" s="476"/>
      <c r="E55" s="476"/>
      <c r="F55" s="47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67" t="s">
        <v>34</v>
      </c>
      <c r="B63" s="470"/>
      <c r="C63" s="471"/>
      <c r="D63" s="331">
        <f>SUM(B56:C62)</f>
        <v>0</v>
      </c>
    </row>
    <row r="64" spans="1:6" x14ac:dyDescent="0.3">
      <c r="A64" s="467" t="s">
        <v>251</v>
      </c>
      <c r="B64" s="470"/>
      <c r="C64" s="47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75" t="s">
        <v>111</v>
      </c>
      <c r="B66" s="476"/>
      <c r="C66" s="476"/>
      <c r="D66" s="476"/>
      <c r="E66" s="476"/>
      <c r="F66" s="47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67" t="s">
        <v>34</v>
      </c>
      <c r="B84" s="470"/>
      <c r="C84" s="471"/>
      <c r="D84" s="331">
        <f>SUM(B67:C83)</f>
        <v>0</v>
      </c>
    </row>
    <row r="85" spans="1:6" x14ac:dyDescent="0.3">
      <c r="A85" s="467" t="s">
        <v>251</v>
      </c>
      <c r="B85" s="470"/>
      <c r="C85" s="47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75" t="s">
        <v>172</v>
      </c>
      <c r="B87" s="476"/>
      <c r="C87" s="476"/>
      <c r="D87" s="476"/>
      <c r="E87" s="476"/>
      <c r="F87" s="47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67" t="s">
        <v>34</v>
      </c>
      <c r="B102" s="470"/>
      <c r="C102" s="471"/>
      <c r="D102" s="331">
        <f>SUM(B88:C101)</f>
        <v>0</v>
      </c>
    </row>
    <row r="103" spans="1:6" x14ac:dyDescent="0.3">
      <c r="A103" s="467" t="s">
        <v>251</v>
      </c>
      <c r="B103" s="470"/>
      <c r="C103" s="47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75" t="s">
        <v>173</v>
      </c>
      <c r="B106" s="476"/>
      <c r="C106" s="476"/>
      <c r="D106" s="476"/>
      <c r="E106" s="476"/>
      <c r="F106" s="47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67" t="s">
        <v>34</v>
      </c>
      <c r="B118" s="470"/>
      <c r="C118" s="471"/>
      <c r="D118" s="331">
        <f>SUM(B107:C117)</f>
        <v>0</v>
      </c>
    </row>
    <row r="119" spans="1:6" x14ac:dyDescent="0.3">
      <c r="A119" s="467" t="s">
        <v>251</v>
      </c>
      <c r="B119" s="470"/>
      <c r="C119" s="47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75" t="s">
        <v>156</v>
      </c>
      <c r="B121" s="476"/>
      <c r="C121" s="476"/>
      <c r="D121" s="476"/>
      <c r="E121" s="476"/>
      <c r="F121" s="47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67" t="s">
        <v>34</v>
      </c>
      <c r="B133" s="470"/>
      <c r="C133" s="471"/>
      <c r="D133" s="331">
        <f>SUM(B122:C132)</f>
        <v>0</v>
      </c>
    </row>
    <row r="134" spans="1:6" x14ac:dyDescent="0.3">
      <c r="A134" s="467" t="s">
        <v>251</v>
      </c>
      <c r="B134" s="470"/>
      <c r="C134" s="47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75" t="s">
        <v>61</v>
      </c>
      <c r="B136" s="476"/>
      <c r="C136" s="476"/>
      <c r="D136" s="476"/>
      <c r="E136" s="476"/>
      <c r="F136" s="47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67" t="s">
        <v>34</v>
      </c>
      <c r="B149" s="470"/>
      <c r="C149" s="471"/>
      <c r="D149" s="331">
        <f>SUM(B137:C148)</f>
        <v>0</v>
      </c>
    </row>
    <row r="150" spans="1:6" x14ac:dyDescent="0.3">
      <c r="A150" s="467" t="s">
        <v>251</v>
      </c>
      <c r="B150" s="470"/>
      <c r="C150" s="47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75" t="s">
        <v>178</v>
      </c>
      <c r="B152" s="476"/>
      <c r="C152" s="476"/>
      <c r="D152" s="476"/>
      <c r="E152" s="476"/>
      <c r="F152" s="47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67" t="s">
        <v>34</v>
      </c>
      <c r="B161" s="468"/>
      <c r="C161" s="469"/>
      <c r="D161" s="334">
        <f>SUM(B153:C160)</f>
        <v>0</v>
      </c>
    </row>
    <row r="162" spans="1:6" x14ac:dyDescent="0.3">
      <c r="A162" s="467" t="s">
        <v>251</v>
      </c>
      <c r="B162" s="470"/>
      <c r="C162" s="47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75" t="s">
        <v>64</v>
      </c>
      <c r="B164" s="476"/>
      <c r="C164" s="476"/>
      <c r="D164" s="476"/>
      <c r="E164" s="476"/>
      <c r="F164" s="47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67" t="s">
        <v>34</v>
      </c>
      <c r="B169" s="470"/>
      <c r="C169" s="471"/>
      <c r="D169" s="331">
        <f>SUM(B165:C168)</f>
        <v>0</v>
      </c>
    </row>
    <row r="170" spans="1:6" x14ac:dyDescent="0.3">
      <c r="A170" s="467" t="s">
        <v>251</v>
      </c>
      <c r="B170" s="470"/>
      <c r="C170" s="47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81" t="s">
        <v>15</v>
      </c>
      <c r="B172" s="482"/>
      <c r="C172" s="482"/>
      <c r="D172" s="482"/>
      <c r="E172" s="482"/>
      <c r="F172" s="48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67" t="s">
        <v>34</v>
      </c>
      <c r="B177" s="470"/>
      <c r="C177" s="471"/>
      <c r="D177" s="331">
        <f>SUM(B173:C176)</f>
        <v>0</v>
      </c>
    </row>
    <row r="178" spans="1:7" x14ac:dyDescent="0.3">
      <c r="A178" s="467" t="s">
        <v>251</v>
      </c>
      <c r="B178" s="470"/>
      <c r="C178" s="47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75" t="s">
        <v>65</v>
      </c>
      <c r="B180" s="476"/>
      <c r="C180" s="476"/>
      <c r="D180" s="476"/>
      <c r="E180" s="476"/>
      <c r="F180" s="47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67" t="s">
        <v>34</v>
      </c>
      <c r="B186" s="470"/>
      <c r="C186" s="471"/>
      <c r="D186" s="331">
        <f>SUM(B181:C185)</f>
        <v>0</v>
      </c>
    </row>
    <row r="187" spans="1:7" x14ac:dyDescent="0.3">
      <c r="A187" s="467" t="s">
        <v>251</v>
      </c>
      <c r="B187" s="470"/>
      <c r="C187" s="47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75" t="s">
        <v>177</v>
      </c>
      <c r="B189" s="476"/>
      <c r="C189" s="476"/>
      <c r="D189" s="476"/>
      <c r="E189" s="476"/>
      <c r="F189" s="47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67" t="s">
        <v>34</v>
      </c>
      <c r="B194" s="470"/>
      <c r="C194" s="471"/>
      <c r="D194" s="335">
        <f>SUM(B190:C193)</f>
        <v>0</v>
      </c>
    </row>
    <row r="195" spans="1:6" x14ac:dyDescent="0.3">
      <c r="A195" s="467" t="s">
        <v>251</v>
      </c>
      <c r="B195" s="470"/>
      <c r="C195" s="47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2019-11-27T11:13:47Z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793801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