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Fouchana\2019\4\"/>
    </mc:Choice>
  </mc:AlternateContent>
  <bookViews>
    <workbookView xWindow="-120" yWindow="-120" windowWidth="20730" windowHeight="11160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33" i="29" l="1"/>
  <c r="B124" i="29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565" i="36"/>
  <c r="B525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65" i="36"/>
  <c r="D525" i="36"/>
  <c r="D424" i="36"/>
  <c r="D366" i="36"/>
  <c r="D299" i="36"/>
  <c r="D244" i="36"/>
  <c r="D185" i="36"/>
  <c r="B185" i="36" s="1"/>
  <c r="D129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669" i="38"/>
  <c r="D670" i="38" s="1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D606" i="36" s="1"/>
  <c r="D607" i="36" s="1"/>
  <c r="C596" i="36"/>
  <c r="D726" i="36" l="1"/>
  <c r="B170" i="29" s="1"/>
  <c r="D588" i="36"/>
  <c r="D589" i="36" s="1"/>
  <c r="D609" i="36"/>
  <c r="D610" i="36" s="1"/>
  <c r="B142" i="29" s="1"/>
  <c r="D569" i="36"/>
  <c r="D570" i="36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<sst xmlns="http://schemas.openxmlformats.org/spreadsheetml/2006/main" count="5887" uniqueCount="525">
  <si>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</si>
  <si>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</si>
  <si>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</si>
  <si>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</si>
  <si>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</si>
  <si>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</si>
  <si>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</si>
  <si>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</si>
  <si>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</si>
  <si>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</si>
  <si>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</si>
  <si>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</si>
  <si>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</si>
  <si>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</si>
  <si>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</si>
  <si>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</si>
  <si>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</si>
  <si>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</si>
  <si>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</si>
  <si>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</si>
  <si>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</si>
  <si>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</si>
  <si>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</si>
  <si>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</si>
  <si>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</si>
  <si>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</si>
  <si>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</si>
  <si>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</si>
  <si>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</si>
  <si>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</si>
  <si>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</si>
  <si>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</si>
  <si>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</si>
  <si>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</si>
  <si>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</si>
  <si>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</si>
  <si>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</si>
  <si>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</si>
  <si>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</si>
  <si>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</si>
  <si>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</si>
  <si>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</si>
  <si>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</si>
  <si>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</si>
  <si>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</si>
  <si>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</si>
  <si>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</si>
  <si>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</si>
  <si>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</si>
  <si>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</si>
  <si>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</si>
  <si>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</si>
  <si>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</si>
  <si>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</si>
  <si>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</si>
  <si>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</si>
  <si>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</si>
  <si>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</si>
  <si>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</si>
  <si>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</si>
  <si>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</si>
  <si>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</si>
  <si>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</si>
  <si>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</si>
  <si>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</si>
  <si>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</si>
  <si>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</si>
  <si>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</si>
  <si>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</si>
  <si>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</si>
  <si>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</si>
  <si>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</si>
  <si>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</si>
  <si>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</si>
  <si>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</si>
  <si>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</si>
  <si>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</si>
  <si>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</si>
  <si>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</si>
  <si>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</si>
  <si>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</si>
  <si>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</si>
  <si>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</si>
  <si>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</si>
  <si>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</si>
  <si>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</si>
  <si>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</si>
  <si>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</si>
  <si>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</si>
  <si>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</si>
  <si>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</si>
  <si>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</si>
  <si>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</si>
  <si>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</si>
  <si>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</si>
  <si>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</si>
  <si>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</si>
  <si>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</si>
  <si>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</si>
  <si>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</si>
  <si>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</si>
  <si>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</si>
  <si>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</si>
  <si>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</si>
  <si>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</si>
  <si>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</si>
  <si>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</si>
  <si>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</si>
  <si>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</si>
  <si>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</si>
  <si>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</si>
  <si>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</si>
  <si>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</si>
  <si>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</si>
  <si>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</si>
  <si>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</si>
  <si>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</si>
  <si>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</si>
  <si>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</si>
  <si>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</si>
  <si>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</si>
  <si>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</si>
  <si>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</si>
  <si>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</si>
  <si>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</si>
  <si>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</si>
  <si>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</si>
  <si>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</si>
  <si>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</si>
  <si>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</si>
  <si>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</si>
  <si>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</si>
  <si>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</si>
  <si>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</si>
  <si>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</si>
  <si>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</si>
  <si>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</si>
  <si>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</si>
  <si>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</si>
  <si>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</si>
  <si>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</si>
  <si>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</si>
  <si>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</si>
  <si>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</si>
  <si>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</si>
  <si>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</si>
  <si>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</si>
  <si>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</si>
  <si>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</si>
  <si>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</si>
  <si>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</si>
  <si>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</si>
  <si>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</si>
  <si>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</si>
  <si>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</si>
  <si>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</si>
  <si>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</si>
  <si>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</si>
  <si>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</si>
  <si>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</si>
  <si>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</si>
  <si>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</si>
  <si>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</si>
  <si>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</si>
  <si>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</si>
  <si>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</si>
  <si>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</si>
  <si>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</si>
  <si>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</si>
  <si>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</si>
  <si>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</si>
  <si>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</si>
  <si>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</si>
  <si>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</si>
  <si>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</si>
  <si>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</si>
  <si>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</si>
  <si>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</si>
  <si>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</si>
  <si>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</si>
  <si>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</si>
  <si>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</si>
  <si>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</si>
  <si>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</si>
  <si>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</si>
  <si>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</si>
  <si>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</si>
  <si>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</si>
  <si>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</si>
  <si>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</si>
  <si>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</si>
  <si>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</si>
  <si>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</si>
  <si>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</si>
  <si>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</si>
  <si>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</si>
  <si>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</si>
  <si>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</si>
  <si>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</si>
  <si>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</si>
  <si>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</si>
  <si>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</si>
  <si>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</si>
  <si>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</si>
  <si>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</si>
  <si>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</si>
  <si>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</si>
  <si>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</si>
  <si>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</si>
  <si>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</si>
  <si>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</si>
  <si>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</si>
  <si>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</si>
  <si>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</si>
  <si>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</si>
  <si>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</si>
  <si>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</si>
  <si>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</si>
  <si>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</si>
  <si>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</si>
  <si>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</si>
  <si>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</si>
  <si>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</si>
  <si>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</si>
  <si>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</si>
  <si>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</si>
  <si>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</si>
  <si>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</si>
  <si>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</si>
  <si>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</si>
  <si>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</si>
  <si>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</si>
  <si>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</si>
  <si>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</si>
  <si>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</si>
  <si>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</si>
  <si>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</si>
  <si>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</si>
  <si>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</si>
  <si>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</si>
  <si>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</si>
  <si>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</si>
  <si>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</si>
  <si>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</si>
  <si>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</si>
  <si>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</si>
  <si>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</si>
  <si>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</si>
  <si>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</si>
  <si>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</si>
  <si>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</si>
  <si>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</si>
  <si>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</si>
  <si>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</si>
  <si>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</si>
  <si>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</si>
  <si>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</si>
  <si>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</si>
  <si>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</si>
  <si>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</si>
  <si>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</si>
  <si>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</si>
  <si>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</si>
  <si>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</si>
  <si>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</si>
  <si>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</si>
  <si>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</si>
  <si>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</si>
  <si>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</si>
  <si>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</si>
  <si>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</si>
  <si>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</si>
  <si>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</si>
  <si>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</si>
  <si>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</si>
  <si>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</si>
  <si>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</si>
  <si>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</si>
  <si>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</si>
  <si>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</si>
  <si>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</si>
  <si>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</si>
  <si>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</si>
  <si>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</si>
  <si>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</si>
  <si>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</si>
  <si>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</si>
  <si>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</si>
  <si>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</si>
  <si>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</si>
  <si>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</si>
  <si>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</si>
  <si>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</si>
  <si>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</si>
  <si>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</si>
  <si>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</si>
  <si>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</si>
  <si>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</si>
  <si>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</si>
  <si>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</si>
  <si>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</si>
  <si>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</si>
  <si>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</si>
  <si>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</si>
  <si>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</si>
  <si>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</si>
  <si>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</si>
  <si>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</si>
  <si>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</si>
  <si>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</si>
  <si>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</si>
  <si>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</si>
  <si>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</si>
  <si>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</si>
  <si>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</si>
  <si>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</si>
  <si>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</si>
  <si>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</si>
  <si>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</si>
  <si>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</si>
  <si>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</si>
  <si>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</si>
  <si>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</si>
  <si>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</si>
  <si>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</si>
  <si>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</si>
  <si>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</si>
  <si>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</si>
  <si>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</si>
  <si>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</si>
  <si>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</si>
  <si>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</si>
  <si>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</si>
  <si>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</si>
  <si>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</si>
  <si>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</si>
  <si>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</si>
  <si>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</si>
  <si>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</si>
  <si>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</si>
  <si>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</si>
  <si>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</si>
  <si>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</si>
  <si>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</si>
  <si>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</si>
  <si>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</si>
  <si>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</si>
  <si>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</si>
  <si>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</si>
  <si>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</si>
  <si>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</si>
  <si>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</si>
  <si>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</si>
  <si>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</si>
  <si>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</si>
  <si>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</si>
  <si>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</si>
  <si>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</si>
  <si>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</si>
  <si>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</si>
  <si>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</si>
  <si>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</si>
  <si>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</si>
  <si>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</si>
  <si>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</si>
  <si>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</si>
  <si>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</si>
  <si>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</si>
  <si>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</si>
  <si>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</si>
  <si>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</si>
  <si>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</si>
  <si>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</si>
  <si>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</si>
  <si>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</si>
  <si>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</si>
  <si>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</si>
  <si>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</si>
  <si>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</si>
  <si>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</si>
  <si>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</si>
  <si>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</si>
  <si>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</si>
  <si>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</si>
  <si>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</si>
  <si>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</si>
  <si>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</si>
  <si>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</si>
  <si>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</si>
  <si>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</si>
  <si>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</si>
  <si>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</si>
  <si>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</si>
  <si>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</si>
  <si>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</si>
  <si>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</si>
  <si>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</si>
  <si>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</si>
  <si>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</si>
  <si>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</si>
  <si>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</si>
  <si>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</si>
  <si>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</si>
  <si>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</si>
  <si>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</si>
  <si>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</si>
  <si>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</si>
  <si>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</si>
  <si>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</si>
  <si>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</si>
  <si>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</si>
  <si>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</si>
  <si>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</si>
  <si>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</si>
  <si>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</si>
  <si>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</si>
  <si>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</si>
  <si>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</si>
  <si>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</si>
  <si>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</si>
  <si>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</si>
  <si>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</si>
  <si>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</si>
  <si>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</si>
  <si>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</si>
  <si>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</si>
  <si>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</si>
  <si>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</si>
  <si>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</si>
  <si>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</si>
  <si>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</si>
  <si>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</si>
  <si>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</si>
  <si>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</si>
  <si>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</si>
  <si>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</si>
  <si>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</si>
  <si>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</si>
  <si>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</si>
  <si>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</si>
  <si>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</si>
  <si>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</si>
  <si>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</si>
  <si>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</si>
  <si>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</si>
  <si>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</si>
  <si>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</si>
  <si>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</si>
  <si>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</si>
  <si>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</si>
  <si>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</si>
  <si>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</si>
  <si>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</si>
  <si>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</si>
  <si>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</si>
  <si>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</si>
  <si>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</si>
  <si>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</si>
  <si>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</si>
  <si>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</si>
  <si>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</si>
  <si>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</si>
  <si>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</si>
  <si>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</si>
  <si>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</si>
  <si>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</si>
  <si>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</si>
  <si>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</si>
  <si>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</si>
  <si>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</si>
  <si>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</si>
  <si>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</si>
  <si>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</si>
  <si>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</si>
  <si>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</si>
  <si>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CE FOUCHANA</t>
  </si>
  <si>
    <t>M Dhia Mechlaoui</t>
  </si>
  <si>
    <t>M Ahmed Hmida (gestionnaire du stock)</t>
  </si>
  <si>
    <t>Le référentiel qualité 2019 n'était pas affiché.</t>
  </si>
  <si>
    <t>Afficher le référentiel.</t>
  </si>
  <si>
    <t>L'autocontrôle de N/D du 18/04/19 n'était pas réalisé.</t>
  </si>
  <si>
    <t>L'enregistrement des autocontrôles de N/D est quotidien.</t>
  </si>
  <si>
    <t>Afficher les prix sur les produits exposés.</t>
  </si>
  <si>
    <t>Renforcer le triage.</t>
  </si>
  <si>
    <t>Stocker les produits d'entretien dans l'espace dédié sous le poste de pesage.</t>
  </si>
  <si>
    <t>Les légumes sont stockés dans la CF PLS, toutefois, l'enregistrement des températures de la chaîne du froid de la CF n'était pas effectué.</t>
  </si>
  <si>
    <t>Réaliser l'enregistrement des températures de la CF.</t>
  </si>
  <si>
    <t xml:space="preserve">L’espace sous les étagères de rangement n’était pas propre.
</t>
  </si>
  <si>
    <t>Renforcer le nettoyage à ce niveau.</t>
  </si>
  <si>
    <t>Manque de propreté du linéaire des biscuits.</t>
  </si>
  <si>
    <t>Procéder au nettoyage.</t>
  </si>
  <si>
    <t>Afficher le référentiel qualité.</t>
  </si>
  <si>
    <t>Minimiser les attentes prolongées à température ambiantes.</t>
  </si>
  <si>
    <t>Le thermomètre infrarouge était non fonctionnel.
Utilisation du thermomètre du rayon PLS dans la réception.</t>
  </si>
  <si>
    <t>Meuble froid négatif PLS: développement du givre au meuble.</t>
  </si>
  <si>
    <t>Dégivrer et entretenir le meuble.</t>
  </si>
  <si>
    <t>FLEG: les deux DEIVs étaient en panne.</t>
  </si>
  <si>
    <t>Renforcer l'étanchéité a ce niveau.</t>
  </si>
  <si>
    <t>Le sol était crevassé à plusieurs niveaux.</t>
  </si>
  <si>
    <t>Réparer le revêtement du sol.</t>
  </si>
  <si>
    <t>Entretenir le meuble.</t>
  </si>
  <si>
    <t>Le revêtement du meuble d’exposition était rouillé.</t>
  </si>
  <si>
    <t>Réparer l'afficheur.
Revoir le bon fonctionnement du meuble, assurer une T° de stockage inférieure à 10°C.</t>
  </si>
  <si>
    <t>Meuble froid négatif:
T° affichée: -22°C
T° mesurée: -15°C</t>
  </si>
  <si>
    <t>Assurer au minimum une T° de -18°C.</t>
  </si>
  <si>
    <t>Suite à l’attente prolongée des yaourts réceptionnés, il y a développement de signes de rupture de la chaine du froid (gouttelettes d’eau sur les pots de yaourt).
La température de surface mesurée était à 14,5°C.</t>
  </si>
  <si>
    <t>Respecter la charte vestimentaire.</t>
  </si>
  <si>
    <t>Réparer le thermomètre infrarouge.
Fournir un thermomètre à sonde pour la réception.</t>
  </si>
  <si>
    <t xml:space="preserve">Le prix n’était pas affiché pour la fraise et banane exposé.
L’afficheur était défaillant.
</t>
  </si>
  <si>
    <t xml:space="preserve">Une pomme de terre exposée était altérée, développement des bourgeons, 
</t>
  </si>
  <si>
    <t>Renforcer le contrôle de l'étiquetage des produits exposés.</t>
  </si>
  <si>
    <t xml:space="preserve">Les DF et DLC étaient illisibles pour une unité de « mille cake, moulin d’or ».
</t>
  </si>
  <si>
    <t>Le gestionnaire du stock et deux opératrices ne portaient pas leurs badges.</t>
  </si>
  <si>
    <t>L'afficheur du meuble était non fonctionnel.
Meuble d'exposition des fraises et bannane:
T° mesurée: entre 9,5°C et 11,5°C.</t>
  </si>
  <si>
    <t>Réparer ces DEIVs.</t>
  </si>
  <si>
    <t xml:space="preserve">Manque de propreté du meuble d’exposition des produits pour animaux. </t>
  </si>
  <si>
    <t>Meuble surgelé: la jointure du meuble négatif n’était pas propre</t>
  </si>
  <si>
    <t xml:space="preserve">Le sol était crevassé.
Présence d’infiltration d’eau au niveau du plafond de la surface de vente. 
</t>
  </si>
  <si>
    <t>Réparer le revêtement et entretenir le plafond abimé par l'humidité.</t>
  </si>
  <si>
    <t>Armoire froide produits casse: la jointure était moisie.</t>
  </si>
  <si>
    <t>Procéder au nettoyage des jointures.</t>
  </si>
  <si>
    <t xml:space="preserve">Les mentions légales (DF et DLC) étaient illisibles sur un paquet de datte (Ikram).
Absence des DF et DLC sur un paquet de datte « Dorra ».
</t>
  </si>
  <si>
    <t xml:space="preserve">Stockage du produit de nettoyage près des caisse de légumes. 
</t>
  </si>
  <si>
    <t xml:space="preserve">La date limite de consommation pour un paquet de yaourt était illisible.
Les DF étaient illisibles pour deux pots de « préparation pour cheesecake, Kaiser.
</t>
  </si>
  <si>
    <t>Manque d'étanchéité de la porte de réception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</si>
</sst>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7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33" fillId="0" borderId="1" xfId="0" applyFont="1" applyBorder="1" applyAlignment="1" applyProtection="1">
      <alignment vertical="center" wrapText="1"/>
      <protection locked="0" hidden="1"/>
    </xf>
    <xf numFmtId="165" fontId="35" fillId="0" borderId="1" xfId="0" applyNumberFormat="1" applyFont="1" applyBorder="1" applyAlignment="1" applyProtection="1">
      <alignment horizontal="left" wrapText="1"/>
      <protection hidden="1"/>
    </xf>
    <xf numFmtId="165" fontId="35" fillId="0" borderId="1" xfId="0" applyNumberFormat="1" applyFont="1" applyBorder="1" applyAlignment="1" applyProtection="1">
      <alignment horizontal="left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10" fontId="26" fillId="13" borderId="5" xfId="2" applyNumberFormat="1" applyFont="1" applyFill="1" applyBorder="1" applyAlignment="1">
      <alignment horizontal="center" vertical="center" wrapText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0.8529411764705882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46002592"/>
        <c:axId val="-1446004768"/>
      </c:barChart>
      <c:catAx>
        <c:axId val="-1446002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46004768"/>
        <c:crosses val="autoZero"/>
        <c:auto val="1"/>
        <c:lblAlgn val="ctr"/>
        <c:lblOffset val="100"/>
        <c:noMultiLvlLbl val="0"/>
      </c:catAx>
      <c:valAx>
        <c:axId val="-1446004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46002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94143360"/>
        <c:axId val="-1486736400"/>
      </c:barChart>
      <c:catAx>
        <c:axId val="-1394143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6736400"/>
        <c:crosses val="autoZero"/>
        <c:auto val="1"/>
        <c:lblAlgn val="ctr"/>
        <c:lblOffset val="100"/>
        <c:noMultiLvlLbl val="0"/>
      </c:catAx>
      <c:valAx>
        <c:axId val="-1486736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94143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0.8571428571428571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72086912"/>
        <c:axId val="-1572089632"/>
      </c:barChart>
      <c:catAx>
        <c:axId val="-1572086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72089632"/>
        <c:crosses val="autoZero"/>
        <c:auto val="1"/>
        <c:lblAlgn val="ctr"/>
        <c:lblOffset val="100"/>
        <c:noMultiLvlLbl val="0"/>
      </c:catAx>
      <c:valAx>
        <c:axId val="-1572089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72086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0.71052631578947367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87172160"/>
        <c:axId val="-1387172704"/>
      </c:barChart>
      <c:catAx>
        <c:axId val="-1387172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87172704"/>
        <c:crosses val="autoZero"/>
        <c:auto val="1"/>
        <c:lblAlgn val="ctr"/>
        <c:lblOffset val="100"/>
        <c:noMultiLvlLbl val="0"/>
      </c:catAx>
      <c:valAx>
        <c:axId val="-1387172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87172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87175424"/>
        <c:axId val="-1387180864"/>
      </c:barChart>
      <c:catAx>
        <c:axId val="-138717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87180864"/>
        <c:crosses val="autoZero"/>
        <c:auto val="1"/>
        <c:lblAlgn val="ctr"/>
        <c:lblOffset val="100"/>
        <c:noMultiLvlLbl val="0"/>
      </c:catAx>
      <c:valAx>
        <c:axId val="-1387180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87175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87168352"/>
        <c:axId val="-1387167808"/>
      </c:barChart>
      <c:catAx>
        <c:axId val="-1387168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87167808"/>
        <c:crosses val="autoZero"/>
        <c:auto val="1"/>
        <c:lblAlgn val="ctr"/>
        <c:lblOffset val="100"/>
        <c:noMultiLvlLbl val="0"/>
      </c:catAx>
      <c:valAx>
        <c:axId val="-1387167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87168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0.85555555555555551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87180320"/>
        <c:axId val="-1387178144"/>
      </c:barChart>
      <c:catAx>
        <c:axId val="-1387180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87178144"/>
        <c:crosses val="autoZero"/>
        <c:auto val="1"/>
        <c:lblAlgn val="ctr"/>
        <c:lblOffset val="100"/>
        <c:noMultiLvlLbl val="0"/>
      </c:catAx>
      <c:valAx>
        <c:axId val="-1387178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87180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0.81746031746031744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87179776"/>
        <c:axId val="-1387179232"/>
      </c:barChart>
      <c:catAx>
        <c:axId val="-1387179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87179232"/>
        <c:crosses val="autoZero"/>
        <c:auto val="1"/>
        <c:lblAlgn val="ctr"/>
        <c:lblOffset val="100"/>
        <c:noMultiLvlLbl val="0"/>
      </c:catAx>
      <c:valAx>
        <c:axId val="-1387179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87179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0.83650793650793642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387174880"/>
        <c:axId val="-1387169984"/>
        <c:extLst xmlns:c16r2="http://schemas.microsoft.com/office/drawing/2015/06/chart"/>
      </c:barChart>
      <c:catAx>
        <c:axId val="-13871748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87169984"/>
        <c:crosses val="autoZero"/>
        <c:auto val="1"/>
        <c:lblAlgn val="ctr"/>
        <c:lblOffset val="100"/>
        <c:noMultiLvlLbl val="0"/>
      </c:catAx>
      <c:valAx>
        <c:axId val="-138716998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87174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0.63375000000000004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387177600"/>
        <c:axId val="-1387177056"/>
        <c:extLst xmlns:c16r2="http://schemas.microsoft.com/office/drawing/2015/06/chart"/>
      </c:barChart>
      <c:catAx>
        <c:axId val="-1387177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87177056"/>
        <c:crosses val="autoZero"/>
        <c:auto val="1"/>
        <c:lblAlgn val="ctr"/>
        <c:lblOffset val="100"/>
        <c:noMultiLvlLbl val="0"/>
      </c:catAx>
      <c:valAx>
        <c:axId val="-1387177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87177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46003680"/>
        <c:axId val="-1446006944"/>
      </c:barChart>
      <c:catAx>
        <c:axId val="-1446003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46006944"/>
        <c:crosses val="autoZero"/>
        <c:auto val="1"/>
        <c:lblAlgn val="ctr"/>
        <c:lblOffset val="100"/>
        <c:noMultiLvlLbl val="0"/>
      </c:catAx>
      <c:valAx>
        <c:axId val="-1446006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46003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46010752"/>
        <c:axId val="-1446014016"/>
      </c:barChart>
      <c:catAx>
        <c:axId val="-1446010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46014016"/>
        <c:crosses val="autoZero"/>
        <c:auto val="1"/>
        <c:lblAlgn val="ctr"/>
        <c:lblOffset val="100"/>
        <c:noMultiLvlLbl val="0"/>
      </c:catAx>
      <c:valAx>
        <c:axId val="-1446014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46010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45999872"/>
        <c:axId val="-1445999328"/>
      </c:barChart>
      <c:catAx>
        <c:axId val="-1445999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45999328"/>
        <c:crosses val="autoZero"/>
        <c:auto val="1"/>
        <c:lblAlgn val="ctr"/>
        <c:lblOffset val="100"/>
        <c:noMultiLvlLbl val="0"/>
      </c:catAx>
      <c:valAx>
        <c:axId val="-1445999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45999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46010208"/>
        <c:axId val="-1394156416"/>
      </c:barChart>
      <c:catAx>
        <c:axId val="-1446010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94156416"/>
        <c:crosses val="autoZero"/>
        <c:auto val="1"/>
        <c:lblAlgn val="ctr"/>
        <c:lblOffset val="100"/>
        <c:noMultiLvlLbl val="0"/>
      </c:catAx>
      <c:valAx>
        <c:axId val="-1394156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46010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94148256"/>
        <c:axId val="-1394154784"/>
      </c:barChart>
      <c:catAx>
        <c:axId val="-1394148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94154784"/>
        <c:crosses val="autoZero"/>
        <c:auto val="1"/>
        <c:lblAlgn val="ctr"/>
        <c:lblOffset val="100"/>
        <c:noMultiLvlLbl val="0"/>
      </c:catAx>
      <c:valAx>
        <c:axId val="-1394154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94148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94152608"/>
        <c:axId val="-1394144448"/>
      </c:barChart>
      <c:catAx>
        <c:axId val="-139415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94144448"/>
        <c:crosses val="autoZero"/>
        <c:auto val="1"/>
        <c:lblAlgn val="ctr"/>
        <c:lblOffset val="100"/>
        <c:noMultiLvlLbl val="0"/>
      </c:catAx>
      <c:valAx>
        <c:axId val="-1394144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9415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0.8035714285714286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94150976"/>
        <c:axId val="-1394143904"/>
      </c:barChart>
      <c:catAx>
        <c:axId val="-1394150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94143904"/>
        <c:crosses val="autoZero"/>
        <c:auto val="1"/>
        <c:lblAlgn val="ctr"/>
        <c:lblOffset val="100"/>
        <c:noMultiLvlLbl val="0"/>
      </c:catAx>
      <c:valAx>
        <c:axId val="-1394143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94150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94149888"/>
        <c:axId val="-1394145536"/>
      </c:barChart>
      <c:catAx>
        <c:axId val="-1394149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94145536"/>
        <c:crosses val="autoZero"/>
        <c:auto val="1"/>
        <c:lblAlgn val="ctr"/>
        <c:lblOffset val="100"/>
        <c:noMultiLvlLbl val="0"/>
      </c:catAx>
      <c:valAx>
        <c:axId val="-1394145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94149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=""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7" zoomScaleSheetLayoutView="100" workbookViewId="0">
      <selection activeCell="I7" sqref="I7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1" t="s">
        <v>474</v>
      </c>
      <c r="B18" s="341"/>
      <c r="C18" s="341"/>
      <c r="D18" s="342" t="s">
        <v>475</v>
      </c>
      <c r="E18" s="342"/>
      <c r="F18" s="342"/>
      <c r="G18" s="342"/>
      <c r="H18" s="342"/>
      <c r="I18" s="342"/>
      <c r="J18" s="342"/>
      <c r="K18" s="342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3" t="s">
        <v>277</v>
      </c>
      <c r="B21" s="343"/>
      <c r="C21" s="343"/>
      <c r="D21" s="343"/>
      <c r="E21" s="343"/>
      <c r="F21" s="343"/>
      <c r="G21" s="343"/>
      <c r="H21" s="343"/>
      <c r="I21" s="343"/>
      <c r="J21" s="343"/>
      <c r="K21" s="343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4" t="s">
        <v>279</v>
      </c>
      <c r="C23" s="344"/>
      <c r="D23" s="31"/>
      <c r="E23" s="31"/>
      <c r="F23" s="31"/>
      <c r="G23" s="31"/>
      <c r="H23" s="31"/>
      <c r="I23" s="31"/>
      <c r="J23" t="str">
        <f>D18</f>
        <v>CE FOUCHANA</v>
      </c>
    </row>
    <row r="24" spans="1:11" ht="33" customHeight="1" x14ac:dyDescent="0.25">
      <c r="A24" s="277" t="s">
        <v>280</v>
      </c>
      <c r="B24" s="345">
        <f>AVERAGE('A1 Exploitation'!D730,'A1 Technique'!D199)</f>
        <v>0.83650793650793642</v>
      </c>
      <c r="C24" s="345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5" t="e">
        <f>AVERAGE('A2 Exploitation'!D730,'A2 Technique'!D199)</f>
        <v>#DIV/0!</v>
      </c>
      <c r="C25" s="345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5" t="e">
        <f>AVERAGE('A3 Exploitation'!D730,'A3 Technique'!D199)</f>
        <v>#DIV/0!</v>
      </c>
      <c r="C26" s="345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5" t="e">
        <f>AVERAGE('A4 Exploitation'!D730,'A4 Technique'!D199)</f>
        <v>#DIV/0!</v>
      </c>
      <c r="C27" s="345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5"/>
      <c r="C28" s="345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5"/>
      <c r="C29" s="345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4" t="s">
        <v>286</v>
      </c>
      <c r="C33" s="344"/>
      <c r="D33" s="31"/>
      <c r="E33" s="31"/>
      <c r="F33" s="31"/>
      <c r="G33" s="31"/>
      <c r="H33" s="31"/>
      <c r="I33" s="31"/>
      <c r="J33" t="str">
        <f>D18</f>
        <v>CE FOUCHANA</v>
      </c>
    </row>
    <row r="34" spans="1:10" ht="33" customHeight="1" x14ac:dyDescent="0.25">
      <c r="A34" s="277" t="s">
        <v>280</v>
      </c>
      <c r="B34" s="345">
        <f>'A1 Exploitation'!D730</f>
        <v>0.81746031746031744</v>
      </c>
      <c r="C34" s="345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5" t="e">
        <f>'A2 Exploitation'!D730</f>
        <v>#DIV/0!</v>
      </c>
      <c r="C35" s="345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5" t="e">
        <f>'A3 Exploitation'!D730</f>
        <v>#DIV/0!</v>
      </c>
      <c r="C36" s="345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5" t="e">
        <f>'A4 Exploitation'!D730</f>
        <v>#DIV/0!</v>
      </c>
      <c r="C37" s="345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5"/>
      <c r="C38" s="345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5"/>
      <c r="C39" s="345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6" t="s">
        <v>287</v>
      </c>
      <c r="C42" s="346"/>
      <c r="D42" s="31"/>
      <c r="E42" s="31"/>
      <c r="F42" s="31"/>
      <c r="G42" s="31"/>
      <c r="H42" s="31"/>
      <c r="I42" s="31"/>
      <c r="J42" t="str">
        <f>D18</f>
        <v>CE FOUCHANA</v>
      </c>
    </row>
    <row r="43" spans="1:10" ht="33" customHeight="1" x14ac:dyDescent="0.25">
      <c r="A43" s="277" t="s">
        <v>280</v>
      </c>
      <c r="B43" s="345">
        <f>AVERAGE('A1 Exploitation'!D728, 'A1 Technique'!D197)</f>
        <v>0.63375000000000004</v>
      </c>
      <c r="C43" s="345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5" t="e">
        <f>AVERAGE('A2 Exploitation'!D728, 'A2 Technique'!D197)</f>
        <v>#DIV/0!</v>
      </c>
      <c r="C44" s="345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5" t="e">
        <f>AVERAGE('A3 Exploitation'!D728, 'A3 Technique'!D197)</f>
        <v>#DIV/0!</v>
      </c>
      <c r="C45" s="345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5" t="e">
        <f>AVERAGE('A4 Exploitation'!D728, 'A4 Technique'!D197)</f>
        <v>#DIV/0!</v>
      </c>
      <c r="C46" s="345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5"/>
      <c r="C47" s="345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5"/>
      <c r="C48" s="345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4" t="s">
        <v>288</v>
      </c>
      <c r="C51" s="344"/>
      <c r="D51" s="31"/>
      <c r="E51" s="31"/>
      <c r="F51" s="31"/>
      <c r="G51" s="31"/>
      <c r="H51" s="31"/>
      <c r="I51" s="31"/>
      <c r="J51" t="str">
        <f>D18</f>
        <v>CE FOUCHANA</v>
      </c>
    </row>
    <row r="52" spans="1:10" ht="33" customHeight="1" x14ac:dyDescent="0.25">
      <c r="A52" s="277" t="s">
        <v>280</v>
      </c>
      <c r="B52" s="347">
        <f>'A1 Exploitation'!D48</f>
        <v>0.8529411764705882</v>
      </c>
      <c r="C52" s="347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7" t="e">
        <f>'A2 Exploitation'!D48</f>
        <v>#DIV/0!</v>
      </c>
      <c r="C53" s="347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7" t="e">
        <f>'A3 Exploitation'!D48</f>
        <v>#DIV/0!</v>
      </c>
      <c r="C54" s="347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7" t="e">
        <f>'A4 Exploitation'!D48</f>
        <v>#DIV/0!</v>
      </c>
      <c r="C55" s="347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7"/>
      <c r="C56" s="347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7"/>
      <c r="C57" s="347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4" t="s">
        <v>289</v>
      </c>
      <c r="C60" s="344"/>
      <c r="D60" s="31"/>
      <c r="E60" s="31"/>
      <c r="F60" s="31"/>
      <c r="G60" s="31"/>
      <c r="H60" s="31"/>
      <c r="I60" s="31"/>
      <c r="J60" t="str">
        <f>D18</f>
        <v>CE FOUCHANA</v>
      </c>
    </row>
    <row r="61" spans="1:10" ht="33" customHeight="1" x14ac:dyDescent="0.25">
      <c r="A61" s="277" t="s">
        <v>280</v>
      </c>
      <c r="B61" s="345" t="e">
        <f>'A1 Exploitation'!D131</f>
        <v>#DIV/0!</v>
      </c>
      <c r="C61" s="345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5" t="e">
        <f>'A2 Exploitation'!D131</f>
        <v>#DIV/0!</v>
      </c>
      <c r="C62" s="345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5" t="e">
        <f>'A3 Exploitation'!D131</f>
        <v>#DIV/0!</v>
      </c>
      <c r="C63" s="345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5" t="e">
        <f>'A4 Exploitation'!D131</f>
        <v>#DIV/0!</v>
      </c>
      <c r="C64" s="345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5"/>
      <c r="C65" s="345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5"/>
      <c r="C66" s="345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4" t="s">
        <v>464</v>
      </c>
      <c r="C69" s="344"/>
      <c r="D69" s="31"/>
      <c r="E69" s="31"/>
      <c r="F69" s="31"/>
      <c r="G69" s="31"/>
      <c r="H69" s="31"/>
      <c r="I69" s="31"/>
      <c r="J69" t="str">
        <f>D18</f>
        <v>CE FOUCHANA</v>
      </c>
    </row>
    <row r="70" spans="1:10" ht="33" customHeight="1" x14ac:dyDescent="0.25">
      <c r="A70" s="277" t="s">
        <v>280</v>
      </c>
      <c r="B70" s="345" t="e">
        <f>'A1 Exploitation'!D187</f>
        <v>#DIV/0!</v>
      </c>
      <c r="C70" s="345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5" t="e">
        <f>'A2 Exploitation'!D187</f>
        <v>#DIV/0!</v>
      </c>
      <c r="C71" s="345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5" t="e">
        <f>'A3 Exploitation'!D187</f>
        <v>#DIV/0!</v>
      </c>
      <c r="C72" s="345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5" t="e">
        <f>'A4 Exploitation'!D187</f>
        <v>#DIV/0!</v>
      </c>
      <c r="C73" s="345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5"/>
      <c r="C74" s="345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5"/>
      <c r="C75" s="345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4" t="s">
        <v>465</v>
      </c>
      <c r="C78" s="344"/>
      <c r="D78" s="31"/>
      <c r="E78" s="31"/>
      <c r="F78" s="31"/>
      <c r="G78" s="31"/>
      <c r="H78" s="31"/>
      <c r="I78" s="31"/>
      <c r="J78" t="str">
        <f>D18</f>
        <v>CE FOUCHANA</v>
      </c>
    </row>
    <row r="79" spans="1:10" ht="33" customHeight="1" x14ac:dyDescent="0.25">
      <c r="A79" s="277" t="s">
        <v>280</v>
      </c>
      <c r="B79" s="345" t="e">
        <f>'A1 Exploitation'!D249</f>
        <v>#DIV/0!</v>
      </c>
      <c r="C79" s="345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5" t="e">
        <f>'A2 Exploitation'!D249</f>
        <v>#DIV/0!</v>
      </c>
      <c r="C80" s="345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5" t="e">
        <f>'A3 Exploitation'!D249</f>
        <v>#DIV/0!</v>
      </c>
      <c r="C81" s="345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5" t="e">
        <f>'A4 Exploitation'!D249</f>
        <v>#DIV/0!</v>
      </c>
      <c r="C82" s="345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5"/>
      <c r="C83" s="345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5"/>
      <c r="C84" s="345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4" t="s">
        <v>466</v>
      </c>
      <c r="C87" s="344"/>
      <c r="D87" s="31"/>
      <c r="E87" s="31"/>
      <c r="F87" s="31"/>
      <c r="G87" s="31"/>
      <c r="H87" s="31"/>
      <c r="I87" s="31"/>
      <c r="J87" t="str">
        <f>D18</f>
        <v>CE FOUCHANA</v>
      </c>
    </row>
    <row r="88" spans="1:10" ht="33" customHeight="1" x14ac:dyDescent="0.25">
      <c r="A88" s="277" t="s">
        <v>280</v>
      </c>
      <c r="B88" s="345" t="e">
        <f>'A1 Exploitation'!D304</f>
        <v>#DIV/0!</v>
      </c>
      <c r="C88" s="345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5" t="e">
        <f>'A2 Exploitation'!D304</f>
        <v>#DIV/0!</v>
      </c>
      <c r="C89" s="345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5" t="e">
        <f>'A3 Exploitation'!D304</f>
        <v>#DIV/0!</v>
      </c>
      <c r="C90" s="345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5" t="e">
        <f>'A4 Exploitation'!D304</f>
        <v>#DIV/0!</v>
      </c>
      <c r="C91" s="345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5"/>
      <c r="C92" s="345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5"/>
      <c r="C93" s="345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4" t="s">
        <v>467</v>
      </c>
      <c r="C96" s="344"/>
      <c r="D96" s="31"/>
      <c r="E96" s="31"/>
      <c r="F96" s="31"/>
      <c r="G96" s="31"/>
      <c r="H96" s="31"/>
      <c r="I96" s="31"/>
      <c r="J96" t="str">
        <f>D18</f>
        <v>CE FOUCHANA</v>
      </c>
    </row>
    <row r="97" spans="1:10" ht="33" customHeight="1" x14ac:dyDescent="0.25">
      <c r="A97" s="277" t="s">
        <v>280</v>
      </c>
      <c r="B97" s="345" t="e">
        <f>'A1 Exploitation'!D371</f>
        <v>#DIV/0!</v>
      </c>
      <c r="C97" s="345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5" t="e">
        <f>'A2 Exploitation'!D371</f>
        <v>#DIV/0!</v>
      </c>
      <c r="C98" s="345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5" t="e">
        <f>'A3 Exploitation'!D371</f>
        <v>#DIV/0!</v>
      </c>
      <c r="C99" s="345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5" t="e">
        <f>'A4 Exploitation'!D371</f>
        <v>#DIV/0!</v>
      </c>
      <c r="C100" s="345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5"/>
      <c r="C101" s="345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5"/>
      <c r="C102" s="345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4" t="s">
        <v>468</v>
      </c>
      <c r="C105" s="344"/>
      <c r="D105" s="31"/>
      <c r="E105" s="31"/>
      <c r="F105" s="31"/>
      <c r="G105" s="31"/>
      <c r="H105" s="31"/>
      <c r="I105" s="31"/>
      <c r="J105" t="str">
        <f>D18</f>
        <v>CE FOUCHANA</v>
      </c>
    </row>
    <row r="106" spans="1:10" ht="33" customHeight="1" x14ac:dyDescent="0.25">
      <c r="A106" s="277" t="s">
        <v>280</v>
      </c>
      <c r="B106" s="345" t="e">
        <f>'A1 Exploitation'!D429</f>
        <v>#DIV/0!</v>
      </c>
      <c r="C106" s="345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5" t="e">
        <f>'A2 Exploitation'!D429</f>
        <v>#DIV/0!</v>
      </c>
      <c r="C107" s="345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5" t="e">
        <f>'A3 Exploitation'!D429</f>
        <v>#DIV/0!</v>
      </c>
      <c r="C108" s="345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5" t="e">
        <f>'A4 Exploitation'!D429</f>
        <v>#DIV/0!</v>
      </c>
      <c r="C109" s="345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5"/>
      <c r="C110" s="345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5"/>
      <c r="C111" s="345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4" t="s">
        <v>469</v>
      </c>
      <c r="C114" s="344"/>
      <c r="D114" s="31"/>
      <c r="E114" s="31"/>
      <c r="F114" s="31"/>
      <c r="G114" s="31"/>
      <c r="H114" s="31"/>
      <c r="I114" s="31"/>
      <c r="J114" t="str">
        <f>D18</f>
        <v>CE FOUCHANA</v>
      </c>
    </row>
    <row r="115" spans="1:10" ht="33" customHeight="1" x14ac:dyDescent="0.25">
      <c r="A115" s="277" t="s">
        <v>280</v>
      </c>
      <c r="B115" s="345">
        <f>'A1 Exploitation'!D476</f>
        <v>0.8035714285714286</v>
      </c>
      <c r="C115" s="345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5" t="e">
        <f>'A2 Exploitation'!D476</f>
        <v>#DIV/0!</v>
      </c>
      <c r="C116" s="345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5" t="e">
        <f>'A3 Exploitation'!D476</f>
        <v>#DIV/0!</v>
      </c>
      <c r="C117" s="345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5" t="e">
        <f>'A4 Exploitation'!D476</f>
        <v>#DIV/0!</v>
      </c>
      <c r="C118" s="345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5"/>
      <c r="C119" s="345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5"/>
      <c r="C120" s="345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4" t="s">
        <v>470</v>
      </c>
      <c r="C123" s="344"/>
      <c r="D123" s="31"/>
      <c r="E123" s="31"/>
      <c r="F123" s="31"/>
      <c r="G123" s="31"/>
      <c r="H123" s="31"/>
      <c r="I123" s="31"/>
      <c r="J123" t="str">
        <f>D18</f>
        <v>CE FOUCHANA</v>
      </c>
    </row>
    <row r="124" spans="1:10" ht="33" customHeight="1" x14ac:dyDescent="0.25">
      <c r="A124" s="277" t="s">
        <v>280</v>
      </c>
      <c r="B124" s="345" t="e">
        <f>'A1 Exploitation'!D527</f>
        <v>#DIV/0!</v>
      </c>
      <c r="C124" s="345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5" t="e">
        <f>'A2 Exploitation'!D527</f>
        <v>#DIV/0!</v>
      </c>
      <c r="C125" s="345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5" t="e">
        <f>'A3 Exploitation'!D527</f>
        <v>#DIV/0!</v>
      </c>
      <c r="C126" s="345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5" t="e">
        <f>'A4 Exploitation'!D527</f>
        <v>#DIV/0!</v>
      </c>
      <c r="C127" s="345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5"/>
      <c r="C128" s="345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5"/>
      <c r="C129" s="345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4" t="s">
        <v>471</v>
      </c>
      <c r="C132" s="344"/>
      <c r="D132" s="31"/>
      <c r="E132" s="31"/>
      <c r="F132" s="31"/>
      <c r="G132" s="31"/>
      <c r="H132" s="31"/>
      <c r="I132" s="31"/>
      <c r="J132" t="str">
        <f>D18</f>
        <v>CE FOUCHANA</v>
      </c>
    </row>
    <row r="133" spans="1:10" ht="33" customHeight="1" x14ac:dyDescent="0.25">
      <c r="A133" s="277" t="s">
        <v>280</v>
      </c>
      <c r="B133" s="345" t="e">
        <f>'A1 Exploitation'!D570</f>
        <v>#DIV/0!</v>
      </c>
      <c r="C133" s="345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5" t="e">
        <f>'A2 Exploitation'!D570</f>
        <v>#DIV/0!</v>
      </c>
      <c r="C134" s="345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5" t="e">
        <f>'A3 Exploitation'!D570</f>
        <v>#DIV/0!</v>
      </c>
      <c r="C135" s="345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5" t="e">
        <f>'A4 Exploitation'!D570</f>
        <v>#DIV/0!</v>
      </c>
      <c r="C136" s="345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5"/>
      <c r="C137" s="345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5"/>
      <c r="C138" s="345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4" t="s">
        <v>290</v>
      </c>
      <c r="C141" s="344"/>
      <c r="D141" s="31"/>
      <c r="E141" s="31"/>
      <c r="F141" s="31"/>
      <c r="G141" s="31"/>
      <c r="H141" s="31"/>
      <c r="I141" s="31"/>
      <c r="J141" t="str">
        <f>D18</f>
        <v>CE FOUCHANA</v>
      </c>
    </row>
    <row r="142" spans="1:10" ht="33" customHeight="1" x14ac:dyDescent="0.25">
      <c r="A142" s="277" t="s">
        <v>280</v>
      </c>
      <c r="B142" s="345">
        <f>'A1 Exploitation'!D610</f>
        <v>0.8571428571428571</v>
      </c>
      <c r="C142" s="345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5" t="e">
        <f>'A2 Exploitation'!D610</f>
        <v>#DIV/0!</v>
      </c>
      <c r="C143" s="345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5" t="e">
        <f>'A3 Exploitation'!D610</f>
        <v>#DIV/0!</v>
      </c>
      <c r="C144" s="345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5" t="e">
        <f>'A4 Exploitation'!D610</f>
        <v>#DIV/0!</v>
      </c>
      <c r="C145" s="345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5"/>
      <c r="C146" s="345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5"/>
      <c r="C147" s="345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4" t="s">
        <v>291</v>
      </c>
      <c r="C150" s="344"/>
      <c r="D150" s="31"/>
      <c r="E150" s="31"/>
      <c r="F150" s="31"/>
      <c r="G150" s="31"/>
      <c r="H150" s="31"/>
      <c r="I150" s="31"/>
      <c r="J150" t="str">
        <f>D18</f>
        <v>CE FOUCHANA</v>
      </c>
    </row>
    <row r="151" spans="1:10" ht="33" customHeight="1" x14ac:dyDescent="0.25">
      <c r="A151" s="277" t="s">
        <v>280</v>
      </c>
      <c r="B151" s="345">
        <f>'A1 Exploitation'!D673</f>
        <v>0.71052631578947367</v>
      </c>
      <c r="C151" s="345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5" t="e">
        <f>'A2 Exploitation'!D673</f>
        <v>#DIV/0!</v>
      </c>
      <c r="C152" s="345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5" t="e">
        <f>'A3 Exploitation'!D673</f>
        <v>#DIV/0!</v>
      </c>
      <c r="C153" s="345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5" t="e">
        <f>'A4 Exploitation'!D673</f>
        <v>#DIV/0!</v>
      </c>
      <c r="C154" s="345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5"/>
      <c r="C155" s="345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5"/>
      <c r="C156" s="345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8"/>
      <c r="C159" s="348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4" t="s">
        <v>472</v>
      </c>
      <c r="C160" s="344"/>
      <c r="D160" s="31"/>
      <c r="E160" s="31"/>
      <c r="F160" s="31"/>
      <c r="G160" s="31"/>
      <c r="H160" s="31"/>
      <c r="I160" s="31"/>
      <c r="J160" t="str">
        <f>D18</f>
        <v>CE FOUCHANA</v>
      </c>
    </row>
    <row r="161" spans="1:10" ht="33" customHeight="1" x14ac:dyDescent="0.25">
      <c r="A161" s="277" t="s">
        <v>280</v>
      </c>
      <c r="B161" s="345">
        <f>'A1 Exploitation'!D702</f>
        <v>0.9285714285714286</v>
      </c>
      <c r="C161" s="345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5" t="e">
        <f>'A2 Exploitation'!D702</f>
        <v>#DIV/0!</v>
      </c>
      <c r="C162" s="345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5" t="e">
        <f>'A3 Exploitation'!D702</f>
        <v>#DIV/0!</v>
      </c>
      <c r="C163" s="345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5" t="e">
        <f>'A4 Exploitation'!D702</f>
        <v>#DIV/0!</v>
      </c>
      <c r="C164" s="345"/>
    </row>
    <row r="165" spans="1:10" ht="33" customHeight="1" x14ac:dyDescent="0.25">
      <c r="A165" s="276" t="s">
        <v>284</v>
      </c>
      <c r="B165" s="345"/>
      <c r="C165" s="345"/>
    </row>
    <row r="166" spans="1:10" ht="18" x14ac:dyDescent="0.25">
      <c r="A166" s="276" t="s">
        <v>285</v>
      </c>
      <c r="B166" s="345"/>
      <c r="C166" s="345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4" t="s">
        <v>473</v>
      </c>
      <c r="C169" s="344"/>
      <c r="J169" t="str">
        <f>D18</f>
        <v>CE FOUCHANA</v>
      </c>
    </row>
    <row r="170" spans="1:10" ht="33" customHeight="1" x14ac:dyDescent="0.25">
      <c r="A170" s="277" t="s">
        <v>280</v>
      </c>
      <c r="B170" s="345">
        <f>'A1 Exploitation'!D726</f>
        <v>1</v>
      </c>
      <c r="C170" s="345"/>
    </row>
    <row r="171" spans="1:10" ht="33" customHeight="1" x14ac:dyDescent="0.25">
      <c r="A171" s="276" t="s">
        <v>281</v>
      </c>
      <c r="B171" s="345" t="e">
        <f>'A2 Exploitation'!D726</f>
        <v>#DIV/0!</v>
      </c>
      <c r="C171" s="345"/>
    </row>
    <row r="172" spans="1:10" ht="33" customHeight="1" x14ac:dyDescent="0.25">
      <c r="A172" s="277" t="s">
        <v>282</v>
      </c>
      <c r="B172" s="345" t="e">
        <f>'A3 Exploitation'!D726</f>
        <v>#DIV/0!</v>
      </c>
      <c r="C172" s="345"/>
    </row>
    <row r="173" spans="1:10" ht="33" customHeight="1" x14ac:dyDescent="0.25">
      <c r="A173" s="277" t="s">
        <v>283</v>
      </c>
      <c r="B173" s="345" t="e">
        <f>'A4 Exploitation'!D726</f>
        <v>#DIV/0!</v>
      </c>
      <c r="C173" s="345"/>
    </row>
    <row r="174" spans="1:10" ht="33" customHeight="1" x14ac:dyDescent="0.25">
      <c r="A174" s="276" t="s">
        <v>284</v>
      </c>
      <c r="B174" s="345"/>
      <c r="C174" s="345"/>
    </row>
    <row r="175" spans="1:10" ht="18" x14ac:dyDescent="0.25">
      <c r="A175" s="276" t="s">
        <v>285</v>
      </c>
      <c r="B175" s="345"/>
      <c r="C175" s="345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4" t="s">
        <v>292</v>
      </c>
      <c r="C178" s="344"/>
      <c r="J178" t="str">
        <f>D18</f>
        <v>CE FOUCHANA</v>
      </c>
    </row>
    <row r="179" spans="1:10" ht="33" customHeight="1" x14ac:dyDescent="0.25">
      <c r="A179" s="277" t="s">
        <v>280</v>
      </c>
      <c r="B179" s="345">
        <f>'A1 Technique'!D199</f>
        <v>0.85555555555555551</v>
      </c>
      <c r="C179" s="345"/>
    </row>
    <row r="180" spans="1:10" ht="33" customHeight="1" x14ac:dyDescent="0.25">
      <c r="A180" s="276" t="s">
        <v>281</v>
      </c>
      <c r="B180" s="345" t="e">
        <f>'A2 Technique'!D199</f>
        <v>#DIV/0!</v>
      </c>
      <c r="C180" s="345"/>
    </row>
    <row r="181" spans="1:10" ht="33" customHeight="1" x14ac:dyDescent="0.25">
      <c r="A181" s="277" t="s">
        <v>282</v>
      </c>
      <c r="B181" s="345" t="e">
        <f>'A3 Technique'!D199</f>
        <v>#DIV/0!</v>
      </c>
      <c r="C181" s="345"/>
    </row>
    <row r="182" spans="1:10" ht="33" customHeight="1" x14ac:dyDescent="0.25">
      <c r="A182" s="277" t="s">
        <v>283</v>
      </c>
      <c r="B182" s="345" t="e">
        <f>'A4 Technique'!D199</f>
        <v>#DIV/0!</v>
      </c>
      <c r="C182" s="345"/>
    </row>
    <row r="183" spans="1:10" ht="33" customHeight="1" x14ac:dyDescent="0.25">
      <c r="A183" s="276" t="s">
        <v>284</v>
      </c>
      <c r="B183" s="345"/>
      <c r="C183" s="345"/>
    </row>
    <row r="184" spans="1:10" ht="18" x14ac:dyDescent="0.25">
      <c r="A184" s="276" t="s">
        <v>285</v>
      </c>
      <c r="B184" s="345"/>
      <c r="C184" s="345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22" sqref="D2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7"/>
      <c r="E1" s="377"/>
      <c r="F1" s="377"/>
      <c r="G1" s="37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8" t="s">
        <v>151</v>
      </c>
      <c r="B7" s="378"/>
      <c r="C7" s="378"/>
      <c r="D7" s="378"/>
      <c r="E7" s="378"/>
      <c r="F7" s="378"/>
      <c r="G7" s="82"/>
    </row>
    <row r="8" spans="1:7" ht="22.5" x14ac:dyDescent="0.45">
      <c r="A8" s="379" t="str">
        <f>'Page de garde'!D18</f>
        <v>CE FOUCHANA</v>
      </c>
      <c r="B8" s="379"/>
      <c r="C8" s="379"/>
      <c r="D8" s="379"/>
      <c r="E8" s="379"/>
      <c r="F8" s="379"/>
      <c r="G8" s="82"/>
    </row>
    <row r="9" spans="1:7" ht="22.5" x14ac:dyDescent="0.45">
      <c r="A9" s="278" t="s">
        <v>39</v>
      </c>
      <c r="B9" s="380" t="s">
        <v>476</v>
      </c>
      <c r="C9" s="380"/>
      <c r="D9" s="380"/>
      <c r="E9" s="380"/>
      <c r="F9" s="380"/>
      <c r="G9" s="82"/>
    </row>
    <row r="10" spans="1:7" ht="22.5" x14ac:dyDescent="0.45">
      <c r="A10" s="279" t="s">
        <v>41</v>
      </c>
      <c r="B10" s="381" t="s">
        <v>477</v>
      </c>
      <c r="C10" s="381"/>
      <c r="D10" s="381"/>
      <c r="E10" s="381"/>
      <c r="F10" s="381"/>
      <c r="G10" s="82"/>
    </row>
    <row r="11" spans="1:7" ht="22.5" x14ac:dyDescent="0.45">
      <c r="A11" s="278" t="s">
        <v>40</v>
      </c>
      <c r="B11" s="376">
        <v>43574</v>
      </c>
      <c r="C11" s="376"/>
      <c r="D11" s="376"/>
      <c r="E11" s="376"/>
      <c r="F11" s="376"/>
      <c r="G11" s="82"/>
    </row>
    <row r="12" spans="1:7" ht="22.5" x14ac:dyDescent="0.45">
      <c r="A12" s="278" t="s">
        <v>200</v>
      </c>
      <c r="B12" s="382">
        <f>D730</f>
        <v>0.81746031746031744</v>
      </c>
      <c r="C12" s="382"/>
      <c r="D12" s="382"/>
      <c r="E12" s="382"/>
      <c r="F12" s="382"/>
      <c r="G12" s="82"/>
    </row>
    <row r="13" spans="1:7" ht="22.5" x14ac:dyDescent="0.45">
      <c r="A13" s="81"/>
      <c r="B13" s="79"/>
      <c r="C13" s="79"/>
      <c r="D13" s="377"/>
      <c r="E13" s="377"/>
      <c r="F13" s="377"/>
      <c r="G13" s="37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43574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147" x14ac:dyDescent="0.4">
      <c r="A33" s="88" t="s">
        <v>47</v>
      </c>
      <c r="B33" s="89">
        <v>0</v>
      </c>
      <c r="C33" s="89"/>
      <c r="D33" s="96" t="s">
        <v>493</v>
      </c>
      <c r="E33" s="90" t="s">
        <v>507</v>
      </c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42" x14ac:dyDescent="0.4">
      <c r="A39" s="92" t="s">
        <v>328</v>
      </c>
      <c r="B39" s="89">
        <v>0</v>
      </c>
      <c r="C39" s="89"/>
      <c r="D39" s="90" t="s">
        <v>478</v>
      </c>
      <c r="E39" s="90" t="s">
        <v>479</v>
      </c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69.75" customHeight="1" x14ac:dyDescent="0.4">
      <c r="A41" s="88" t="s">
        <v>312</v>
      </c>
      <c r="B41" s="89">
        <v>1</v>
      </c>
      <c r="C41" s="89"/>
      <c r="D41" s="90" t="s">
        <v>480</v>
      </c>
      <c r="E41" s="90" t="s">
        <v>481</v>
      </c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2</v>
      </c>
      <c r="C43" s="89"/>
      <c r="D43" s="271">
        <v>1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21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0.80769230769230771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29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0.8529411764705882</v>
      </c>
      <c r="E48" s="79"/>
      <c r="F48" s="83"/>
      <c r="G48" s="83"/>
    </row>
    <row r="49" spans="1:7" ht="21" x14ac:dyDescent="0.3">
      <c r="A49" s="386"/>
      <c r="B49" s="386"/>
      <c r="C49" s="386"/>
      <c r="D49" s="386"/>
      <c r="E49" s="386"/>
      <c r="F49" s="386"/>
      <c r="G49" s="386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43574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3"/>
      <c r="B64" s="434"/>
      <c r="C64" s="434"/>
      <c r="D64" s="434"/>
      <c r="E64" s="434"/>
      <c r="F64" s="434"/>
      <c r="G64" s="434"/>
    </row>
    <row r="65" spans="1:7" ht="43.5" customHeight="1" x14ac:dyDescent="0.4">
      <c r="A65" s="371" t="s">
        <v>350</v>
      </c>
      <c r="B65" s="371"/>
      <c r="C65" s="371"/>
      <c r="D65" s="371"/>
      <c r="E65" s="371"/>
      <c r="F65" s="371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4"/>
      <c r="B83" s="384"/>
      <c r="C83" s="384"/>
      <c r="D83" s="384"/>
      <c r="E83" s="384"/>
      <c r="F83" s="384"/>
      <c r="G83" s="384"/>
    </row>
    <row r="84" spans="1:7" ht="45" customHeight="1" x14ac:dyDescent="0.45">
      <c r="A84" s="372" t="s">
        <v>351</v>
      </c>
      <c r="B84" s="372"/>
      <c r="C84" s="372"/>
      <c r="D84" s="372"/>
      <c r="E84" s="372"/>
      <c r="F84" s="372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7"/>
      <c r="B103" s="435"/>
      <c r="C103" s="435"/>
      <c r="D103" s="435"/>
      <c r="E103" s="435"/>
      <c r="F103" s="441"/>
      <c r="G103" s="83"/>
    </row>
    <row r="104" spans="1:7" ht="46.5" customHeight="1" x14ac:dyDescent="0.4">
      <c r="A104" s="371" t="s">
        <v>352</v>
      </c>
      <c r="B104" s="371"/>
      <c r="C104" s="371"/>
      <c r="D104" s="371"/>
      <c r="E104" s="371"/>
      <c r="F104" s="371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7"/>
      <c r="B111" s="435"/>
      <c r="C111" s="435"/>
      <c r="D111" s="435"/>
      <c r="E111" s="435"/>
      <c r="F111" s="441"/>
      <c r="G111" s="83"/>
    </row>
    <row r="112" spans="1:7" ht="39.75" customHeight="1" x14ac:dyDescent="0.4">
      <c r="A112" s="371" t="s">
        <v>390</v>
      </c>
      <c r="B112" s="371"/>
      <c r="C112" s="371"/>
      <c r="D112" s="371"/>
      <c r="E112" s="371"/>
      <c r="F112" s="371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5"/>
      <c r="B120" s="435"/>
      <c r="C120" s="435"/>
      <c r="D120" s="435"/>
      <c r="E120" s="435"/>
      <c r="F120" s="435"/>
      <c r="G120" s="83"/>
    </row>
    <row r="121" spans="1:7" ht="22.5" x14ac:dyDescent="0.4">
      <c r="A121" s="371" t="s">
        <v>310</v>
      </c>
      <c r="B121" s="371"/>
      <c r="C121" s="371"/>
      <c r="D121" s="371"/>
      <c r="E121" s="371"/>
      <c r="F121" s="371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6"/>
      <c r="B132" s="436"/>
      <c r="C132" s="436"/>
      <c r="D132" s="436"/>
      <c r="E132" s="436"/>
      <c r="F132" s="436"/>
      <c r="G132" s="83"/>
    </row>
    <row r="133" spans="1:16384" ht="22.5" customHeight="1" x14ac:dyDescent="0.4">
      <c r="A133" s="373" t="s">
        <v>424</v>
      </c>
      <c r="B133" s="373"/>
      <c r="C133" s="373"/>
      <c r="D133" s="373"/>
      <c r="E133" s="373"/>
      <c r="F133" s="373"/>
      <c r="G133" s="83"/>
    </row>
    <row r="134" spans="1:16384" ht="22.5" customHeight="1" x14ac:dyDescent="0.4">
      <c r="A134" s="374"/>
      <c r="B134" s="374"/>
      <c r="C134" s="374"/>
      <c r="D134" s="374"/>
      <c r="E134" s="374"/>
      <c r="F134" s="374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5" t="s">
        <v>461</v>
      </c>
      <c r="B139" s="375"/>
      <c r="C139" s="375"/>
      <c r="D139" s="375"/>
      <c r="E139" s="375"/>
      <c r="F139" s="375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6" t="s">
        <v>349</v>
      </c>
      <c r="B147" s="406"/>
      <c r="C147" s="406"/>
      <c r="D147" s="406"/>
      <c r="E147" s="406"/>
      <c r="F147" s="406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7"/>
      <c r="B165" s="435"/>
      <c r="C165" s="435"/>
      <c r="D165" s="435"/>
      <c r="E165" s="435"/>
      <c r="F165" s="435"/>
      <c r="G165" s="83"/>
    </row>
    <row r="166" spans="1:7" ht="32.25" customHeight="1" x14ac:dyDescent="0.4">
      <c r="A166" s="375" t="s">
        <v>462</v>
      </c>
      <c r="B166" s="375"/>
      <c r="C166" s="375"/>
      <c r="D166" s="375"/>
      <c r="E166" s="375"/>
      <c r="F166" s="375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8"/>
      <c r="B176" s="439"/>
      <c r="C176" s="439"/>
      <c r="D176" s="439"/>
      <c r="E176" s="439"/>
      <c r="F176" s="439"/>
      <c r="G176" s="83"/>
    </row>
    <row r="177" spans="1:7" ht="32.25" customHeight="1" x14ac:dyDescent="0.4">
      <c r="A177" s="375" t="s">
        <v>310</v>
      </c>
      <c r="B177" s="375"/>
      <c r="C177" s="375"/>
      <c r="D177" s="375"/>
      <c r="E177" s="375"/>
      <c r="F177" s="375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407"/>
      <c r="C186" s="408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0"/>
      <c r="B188" s="440"/>
      <c r="C188" s="440"/>
      <c r="D188" s="440"/>
      <c r="E188" s="440"/>
      <c r="F188" s="440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43574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4" t="s">
        <v>34</v>
      </c>
      <c r="B203" s="365"/>
      <c r="C203" s="36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6"/>
      <c r="B205" s="386"/>
      <c r="C205" s="386"/>
      <c r="D205" s="386"/>
      <c r="E205" s="386"/>
      <c r="F205" s="386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4" t="s">
        <v>34</v>
      </c>
      <c r="B227" s="365"/>
      <c r="C227" s="36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6"/>
      <c r="B229" s="386"/>
      <c r="C229" s="386"/>
      <c r="D229" s="386"/>
      <c r="E229" s="386"/>
      <c r="F229" s="386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7" t="s">
        <v>310</v>
      </c>
      <c r="B236" s="368"/>
      <c r="C236" s="368"/>
      <c r="D236" s="369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64" t="s">
        <v>34</v>
      </c>
      <c r="B245" s="365"/>
      <c r="C245" s="36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6"/>
      <c r="B250" s="386"/>
      <c r="C250" s="386"/>
      <c r="D250" s="386"/>
      <c r="E250" s="386"/>
      <c r="F250" s="386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43574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4" t="s">
        <v>34</v>
      </c>
      <c r="B265" s="365"/>
      <c r="C265" s="36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1"/>
      <c r="B290" s="411"/>
      <c r="C290" s="411"/>
      <c r="D290" s="411"/>
      <c r="E290" s="411"/>
      <c r="F290" s="411"/>
      <c r="G290" s="83"/>
    </row>
    <row r="291" spans="1:7" ht="31.5" customHeight="1" x14ac:dyDescent="0.4">
      <c r="A291" s="370" t="s">
        <v>310</v>
      </c>
      <c r="B291" s="370"/>
      <c r="C291" s="370"/>
      <c r="D291" s="370"/>
      <c r="E291" s="370"/>
      <c r="F291" s="370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43574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8"/>
      <c r="B357" s="388"/>
      <c r="C357" s="388"/>
      <c r="D357" s="388"/>
      <c r="E357" s="388"/>
      <c r="F357" s="388"/>
      <c r="G357" s="388"/>
    </row>
    <row r="358" spans="1:7" ht="32.25" customHeight="1" x14ac:dyDescent="0.4">
      <c r="A358" s="356" t="s">
        <v>310</v>
      </c>
      <c r="B358" s="356"/>
      <c r="C358" s="356"/>
      <c r="D358" s="356"/>
      <c r="E358" s="356"/>
      <c r="F358" s="35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43574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3"/>
      <c r="B415" s="384"/>
      <c r="C415" s="384"/>
      <c r="D415" s="384"/>
      <c r="E415" s="384"/>
      <c r="F415" s="384"/>
      <c r="G415" s="384"/>
    </row>
    <row r="416" spans="1:7" ht="24.75" x14ac:dyDescent="0.4">
      <c r="A416" s="352" t="s">
        <v>319</v>
      </c>
      <c r="B416" s="352"/>
      <c r="C416" s="352"/>
      <c r="D416" s="352"/>
      <c r="E416" s="352"/>
      <c r="F416" s="35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43574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84" x14ac:dyDescent="0.4">
      <c r="A451" s="88" t="s">
        <v>5</v>
      </c>
      <c r="B451" s="89">
        <v>1</v>
      </c>
      <c r="C451" s="89"/>
      <c r="D451" s="111" t="s">
        <v>508</v>
      </c>
      <c r="E451" s="90" t="s">
        <v>482</v>
      </c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84" x14ac:dyDescent="0.4">
      <c r="A453" s="149" t="s">
        <v>361</v>
      </c>
      <c r="B453" s="89">
        <v>1</v>
      </c>
      <c r="C453" s="116" t="str">
        <f>IF(B453=0, -5, "0")</f>
        <v>0</v>
      </c>
      <c r="D453" s="111" t="s">
        <v>509</v>
      </c>
      <c r="E453" s="91" t="s">
        <v>483</v>
      </c>
      <c r="F453" s="90"/>
      <c r="G453" s="83"/>
    </row>
    <row r="454" spans="1:7" ht="126" x14ac:dyDescent="0.4">
      <c r="A454" s="88" t="s">
        <v>85</v>
      </c>
      <c r="B454" s="89">
        <v>0</v>
      </c>
      <c r="C454" s="89"/>
      <c r="D454" s="107" t="s">
        <v>521</v>
      </c>
      <c r="E454" s="90" t="s">
        <v>510</v>
      </c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105" x14ac:dyDescent="0.4">
      <c r="A460" s="88" t="s">
        <v>150</v>
      </c>
      <c r="B460" s="89">
        <v>1</v>
      </c>
      <c r="C460" s="89"/>
      <c r="D460" s="90" t="s">
        <v>522</v>
      </c>
      <c r="E460" s="90" t="s">
        <v>484</v>
      </c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2" t="s">
        <v>310</v>
      </c>
      <c r="B464" s="352"/>
      <c r="C464" s="352"/>
      <c r="D464" s="352"/>
      <c r="E464" s="352"/>
      <c r="F464" s="352"/>
      <c r="G464" s="83"/>
    </row>
    <row r="465" spans="1:7" ht="42" x14ac:dyDescent="0.4">
      <c r="A465" s="88" t="s">
        <v>328</v>
      </c>
      <c r="B465" s="89">
        <v>0</v>
      </c>
      <c r="C465" s="151"/>
      <c r="D465" s="337" t="s">
        <v>478</v>
      </c>
      <c r="E465" s="337" t="s">
        <v>479</v>
      </c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84" x14ac:dyDescent="0.4">
      <c r="A467" s="128" t="s">
        <v>376</v>
      </c>
      <c r="B467" s="89">
        <v>1</v>
      </c>
      <c r="C467" s="99"/>
      <c r="D467" s="120" t="s">
        <v>480</v>
      </c>
      <c r="E467" s="90" t="s">
        <v>481</v>
      </c>
      <c r="F467" s="90"/>
      <c r="G467" s="83"/>
    </row>
    <row r="468" spans="1:7" ht="84" x14ac:dyDescent="0.4">
      <c r="A468" s="128" t="s">
        <v>317</v>
      </c>
      <c r="B468" s="89">
        <v>0</v>
      </c>
      <c r="C468" s="89"/>
      <c r="D468" s="90" t="s">
        <v>485</v>
      </c>
      <c r="E468" s="90" t="s">
        <v>486</v>
      </c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1</v>
      </c>
      <c r="C471" s="89"/>
      <c r="D471" s="271">
        <v>0.75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29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0.72499999999999998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45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0.8035714285714286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2" t="s">
        <v>425</v>
      </c>
      <c r="B478" s="362"/>
      <c r="C478" s="362"/>
      <c r="D478" s="362"/>
      <c r="E478" s="362"/>
      <c r="F478" s="362"/>
      <c r="G478" s="83"/>
    </row>
    <row r="479" spans="1:7" ht="21" customHeight="1" x14ac:dyDescent="0.4">
      <c r="A479" s="162">
        <f>B11</f>
        <v>43574</v>
      </c>
      <c r="F479" s="2"/>
      <c r="G479" s="83"/>
    </row>
    <row r="480" spans="1:7" ht="21" x14ac:dyDescent="0.4">
      <c r="A480" s="353" t="s">
        <v>28</v>
      </c>
      <c r="B480" s="354" t="s">
        <v>29</v>
      </c>
      <c r="C480" s="354"/>
      <c r="D480" s="354" t="s">
        <v>42</v>
      </c>
      <c r="E480" s="355" t="s">
        <v>266</v>
      </c>
      <c r="F480" s="355" t="s">
        <v>301</v>
      </c>
      <c r="G480" s="83"/>
    </row>
    <row r="481" spans="1:7" ht="21" x14ac:dyDescent="0.4">
      <c r="A481" s="353"/>
      <c r="B481" s="291" t="s">
        <v>32</v>
      </c>
      <c r="C481" s="291" t="s">
        <v>31</v>
      </c>
      <c r="D481" s="354"/>
      <c r="E481" s="355"/>
      <c r="F481" s="355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7" t="s">
        <v>52</v>
      </c>
      <c r="B483" s="397"/>
      <c r="C483" s="397"/>
      <c r="D483" s="397"/>
      <c r="E483" s="397"/>
      <c r="F483" s="397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8" t="s">
        <v>463</v>
      </c>
      <c r="B491" s="419"/>
      <c r="C491" s="419"/>
      <c r="D491" s="419"/>
      <c r="E491" s="419"/>
      <c r="F491" s="41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0" t="s">
        <v>23</v>
      </c>
      <c r="B505" s="391"/>
      <c r="C505" s="391"/>
      <c r="D505" s="391"/>
      <c r="E505" s="391"/>
      <c r="F505" s="39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5"/>
      <c r="B517" s="385"/>
      <c r="C517" s="385"/>
      <c r="D517" s="385"/>
      <c r="E517" s="385"/>
      <c r="F517" s="385"/>
      <c r="G517" s="385"/>
    </row>
    <row r="518" spans="1:7" ht="26.25" customHeight="1" x14ac:dyDescent="0.5">
      <c r="A518" s="244" t="s">
        <v>310</v>
      </c>
      <c r="B518" s="389"/>
      <c r="C518" s="389"/>
      <c r="D518" s="389"/>
      <c r="E518" s="389"/>
      <c r="F518" s="389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3" t="s">
        <v>97</v>
      </c>
      <c r="B530" s="363"/>
      <c r="C530" s="363"/>
      <c r="D530" s="363"/>
      <c r="E530" s="363"/>
      <c r="F530" s="363"/>
      <c r="G530" s="83"/>
    </row>
    <row r="531" spans="1:7" ht="22.5" customHeight="1" x14ac:dyDescent="0.4">
      <c r="A531" s="162">
        <f>B11</f>
        <v>43574</v>
      </c>
      <c r="B531" s="83"/>
      <c r="C531" s="83"/>
      <c r="D531" s="95"/>
      <c r="E531" s="95"/>
      <c r="F531" s="95"/>
      <c r="G531" s="83"/>
    </row>
    <row r="532" spans="1:7" ht="21" x14ac:dyDescent="0.4">
      <c r="A532" s="393" t="s">
        <v>28</v>
      </c>
      <c r="B532" s="395" t="s">
        <v>29</v>
      </c>
      <c r="C532" s="396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394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0"/>
      <c r="D535" s="360"/>
      <c r="E535" s="360"/>
      <c r="F535" s="361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4" t="s">
        <v>34</v>
      </c>
      <c r="B542" s="365"/>
      <c r="C542" s="36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4" t="s">
        <v>33</v>
      </c>
      <c r="B543" s="365"/>
      <c r="C543" s="36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6"/>
      <c r="B544" s="386"/>
      <c r="C544" s="386"/>
      <c r="D544" s="386"/>
      <c r="E544" s="386"/>
      <c r="F544" s="386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7"/>
      <c r="B556" s="388"/>
      <c r="C556" s="388"/>
      <c r="D556" s="388"/>
      <c r="E556" s="388"/>
      <c r="F556" s="388"/>
      <c r="G556" s="388"/>
    </row>
    <row r="557" spans="1:7" ht="35.25" customHeight="1" x14ac:dyDescent="0.4">
      <c r="A557" s="246" t="s">
        <v>310</v>
      </c>
      <c r="B557" s="222"/>
      <c r="C557" s="423"/>
      <c r="D557" s="423"/>
      <c r="E557" s="423"/>
      <c r="F557" s="424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409" t="s">
        <v>34</v>
      </c>
      <c r="B566" s="409"/>
      <c r="C566" s="410"/>
      <c r="D566" s="296">
        <f>SUM(B558:C565,B546:C555)</f>
        <v>0</v>
      </c>
      <c r="E566" s="79"/>
      <c r="F566" s="83"/>
      <c r="G566" s="83"/>
    </row>
    <row r="567" spans="1:7" ht="21" x14ac:dyDescent="0.4">
      <c r="A567" s="409" t="s">
        <v>33</v>
      </c>
      <c r="B567" s="409"/>
      <c r="C567" s="40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6"/>
      <c r="B572" s="386"/>
      <c r="C572" s="386"/>
      <c r="D572" s="386"/>
      <c r="E572" s="386"/>
      <c r="F572" s="386"/>
      <c r="G572" s="83"/>
    </row>
    <row r="573" spans="1:7" ht="22.5" x14ac:dyDescent="0.45">
      <c r="A573" s="349" t="s">
        <v>19</v>
      </c>
      <c r="B573" s="349"/>
      <c r="C573" s="349"/>
      <c r="D573" s="349"/>
      <c r="E573" s="349"/>
      <c r="F573" s="349"/>
      <c r="G573" s="83"/>
    </row>
    <row r="574" spans="1:7" ht="22.5" x14ac:dyDescent="0.4">
      <c r="A574" s="169">
        <f>B11</f>
        <v>43574</v>
      </c>
      <c r="B574" s="83"/>
      <c r="C574" s="83"/>
      <c r="D574" s="238"/>
      <c r="E574" s="238"/>
      <c r="F574" s="238"/>
      <c r="G574" s="83"/>
    </row>
    <row r="575" spans="1:7" ht="21" x14ac:dyDescent="0.4">
      <c r="A575" s="353" t="s">
        <v>28</v>
      </c>
      <c r="B575" s="354" t="s">
        <v>29</v>
      </c>
      <c r="C575" s="354"/>
      <c r="D575" s="354" t="s">
        <v>42</v>
      </c>
      <c r="E575" s="355" t="s">
        <v>266</v>
      </c>
      <c r="F575" s="355" t="s">
        <v>301</v>
      </c>
      <c r="G575" s="83"/>
    </row>
    <row r="576" spans="1:7" ht="21" x14ac:dyDescent="0.4">
      <c r="A576" s="353"/>
      <c r="B576" s="291" t="s">
        <v>32</v>
      </c>
      <c r="C576" s="291" t="s">
        <v>31</v>
      </c>
      <c r="D576" s="354"/>
      <c r="E576" s="355"/>
      <c r="F576" s="355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2" t="s">
        <v>10</v>
      </c>
      <c r="B578" s="413"/>
      <c r="C578" s="413"/>
      <c r="D578" s="413"/>
      <c r="E578" s="413"/>
      <c r="F578" s="414"/>
      <c r="G578" s="83"/>
    </row>
    <row r="579" spans="1:7" ht="63" x14ac:dyDescent="0.4">
      <c r="A579" s="88" t="s">
        <v>86</v>
      </c>
      <c r="B579" s="89">
        <v>1</v>
      </c>
      <c r="C579" s="89"/>
      <c r="D579" s="90" t="s">
        <v>487</v>
      </c>
      <c r="E579" s="90" t="s">
        <v>488</v>
      </c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338"/>
      <c r="E586" s="90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409" t="s">
        <v>34</v>
      </c>
      <c r="B588" s="409"/>
      <c r="C588" s="410"/>
      <c r="D588" s="296">
        <f>SUM(B579:C587)</f>
        <v>17</v>
      </c>
      <c r="E588" s="79"/>
      <c r="F588" s="83"/>
      <c r="G588" s="83"/>
    </row>
    <row r="589" spans="1:7" ht="21" x14ac:dyDescent="0.4">
      <c r="A589" s="409" t="s">
        <v>33</v>
      </c>
      <c r="B589" s="409"/>
      <c r="C589" s="409"/>
      <c r="D589" s="295">
        <f>D588/(COUNT(B579:C587)*2)</f>
        <v>0.94444444444444442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5" t="s">
        <v>23</v>
      </c>
      <c r="B591" s="416"/>
      <c r="C591" s="416"/>
      <c r="D591" s="416"/>
      <c r="E591" s="416"/>
      <c r="F591" s="417"/>
      <c r="G591" s="83"/>
    </row>
    <row r="592" spans="1:7" ht="42" x14ac:dyDescent="0.4">
      <c r="A592" s="88" t="s">
        <v>87</v>
      </c>
      <c r="B592" s="89">
        <v>1</v>
      </c>
      <c r="C592" s="89"/>
      <c r="D592" s="90" t="s">
        <v>489</v>
      </c>
      <c r="E592" s="90" t="s">
        <v>490</v>
      </c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0" t="s">
        <v>383</v>
      </c>
      <c r="B598" s="351"/>
      <c r="C598" s="351"/>
      <c r="D598" s="351"/>
      <c r="E598" s="351"/>
      <c r="F598" s="351"/>
      <c r="G598" s="351"/>
    </row>
    <row r="599" spans="1:7" ht="48.75" customHeight="1" x14ac:dyDescent="0.4">
      <c r="A599" s="92" t="s">
        <v>328</v>
      </c>
      <c r="B599" s="89">
        <v>0</v>
      </c>
      <c r="C599" s="181"/>
      <c r="D599" s="337" t="s">
        <v>478</v>
      </c>
      <c r="E599" s="90" t="s">
        <v>491</v>
      </c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84" x14ac:dyDescent="0.4">
      <c r="A602" s="106" t="s">
        <v>376</v>
      </c>
      <c r="B602" s="89">
        <v>1</v>
      </c>
      <c r="C602" s="89"/>
      <c r="D602" s="339" t="s">
        <v>480</v>
      </c>
      <c r="E602" s="340" t="s">
        <v>481</v>
      </c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1</v>
      </c>
      <c r="C605" s="89"/>
      <c r="D605" s="271">
        <v>0.85699999999999998</v>
      </c>
      <c r="E605" s="91"/>
      <c r="F605" s="90"/>
      <c r="G605" s="83"/>
    </row>
    <row r="606" spans="1:7" ht="21" x14ac:dyDescent="0.4">
      <c r="A606" s="409" t="s">
        <v>34</v>
      </c>
      <c r="B606" s="409"/>
      <c r="C606" s="410"/>
      <c r="D606" s="296">
        <f>SUM(B592:C605)</f>
        <v>19</v>
      </c>
      <c r="E606" s="79"/>
      <c r="F606" s="83"/>
      <c r="G606" s="83"/>
    </row>
    <row r="607" spans="1:7" ht="21" x14ac:dyDescent="0.4">
      <c r="A607" s="409" t="s">
        <v>33</v>
      </c>
      <c r="B607" s="409"/>
      <c r="C607" s="409"/>
      <c r="D607" s="295">
        <f>D606/(COUNT(B592:C597,B599:C605)*2)</f>
        <v>0.79166666666666663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36</v>
      </c>
      <c r="E609" s="203"/>
      <c r="F609" s="203"/>
      <c r="G609" s="83"/>
    </row>
    <row r="610" spans="1:7" ht="22.5" x14ac:dyDescent="0.45">
      <c r="A610" s="420" t="s">
        <v>170</v>
      </c>
      <c r="B610" s="421"/>
      <c r="C610" s="422"/>
      <c r="D610" s="305">
        <f>D609/(COUNT(B579:C587,B592:C605)*2)</f>
        <v>0.8571428571428571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9" t="s">
        <v>8</v>
      </c>
      <c r="B612" s="349"/>
      <c r="C612" s="349"/>
      <c r="D612" s="349"/>
      <c r="E612" s="349"/>
      <c r="F612" s="349"/>
      <c r="G612" s="83"/>
    </row>
    <row r="613" spans="1:7" ht="22.5" x14ac:dyDescent="0.4">
      <c r="A613" s="105">
        <f>B11</f>
        <v>43574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4"/>
      <c r="D617" s="404"/>
      <c r="E617" s="404"/>
      <c r="F617" s="405"/>
      <c r="G617" s="83"/>
    </row>
    <row r="618" spans="1:7" ht="63" x14ac:dyDescent="0.4">
      <c r="A618" s="108" t="s">
        <v>89</v>
      </c>
      <c r="B618" s="89">
        <v>1</v>
      </c>
      <c r="C618" s="89"/>
      <c r="D618" s="90" t="s">
        <v>519</v>
      </c>
      <c r="E618" s="90" t="s">
        <v>520</v>
      </c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9" t="s">
        <v>34</v>
      </c>
      <c r="B627" s="409"/>
      <c r="C627" s="409"/>
      <c r="D627" s="296">
        <f>SUM(B618:C626)</f>
        <v>17</v>
      </c>
      <c r="E627" s="430"/>
      <c r="F627" s="411"/>
      <c r="G627" s="83"/>
    </row>
    <row r="628" spans="1:7" ht="21" x14ac:dyDescent="0.4">
      <c r="A628" s="409" t="s">
        <v>33</v>
      </c>
      <c r="B628" s="409"/>
      <c r="C628" s="409"/>
      <c r="D628" s="295">
        <f>D627/(COUNT(B618:C626)*2)</f>
        <v>0.94444444444444442</v>
      </c>
      <c r="E628" s="431"/>
      <c r="F628" s="385"/>
      <c r="G628" s="83"/>
    </row>
    <row r="629" spans="1:7" ht="21" x14ac:dyDescent="0.4">
      <c r="A629" s="104"/>
      <c r="B629" s="83"/>
      <c r="C629" s="429"/>
      <c r="D629" s="429"/>
      <c r="E629" s="429"/>
      <c r="F629" s="429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63" x14ac:dyDescent="0.4">
      <c r="A631" s="88" t="s">
        <v>83</v>
      </c>
      <c r="B631" s="89">
        <v>1</v>
      </c>
      <c r="C631" s="89"/>
      <c r="D631" s="130" t="s">
        <v>515</v>
      </c>
      <c r="E631" s="90" t="s">
        <v>488</v>
      </c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123.75" customHeight="1" x14ac:dyDescent="0.4">
      <c r="A637" s="138" t="s">
        <v>418</v>
      </c>
      <c r="B637" s="89">
        <v>1</v>
      </c>
      <c r="C637" s="99"/>
      <c r="D637" s="109" t="s">
        <v>523</v>
      </c>
      <c r="E637" s="90" t="s">
        <v>510</v>
      </c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4" t="s">
        <v>34</v>
      </c>
      <c r="B639" s="365"/>
      <c r="C639" s="366"/>
      <c r="D639" s="289">
        <f>SUM(B631:C638)</f>
        <v>14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0.875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4"/>
      <c r="D642" s="404"/>
      <c r="E642" s="404"/>
      <c r="F642" s="405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147" x14ac:dyDescent="0.4">
      <c r="A648" s="170" t="s">
        <v>457</v>
      </c>
      <c r="B648" s="89">
        <v>0</v>
      </c>
      <c r="C648" s="99">
        <f>IF(B648=0, -10, "0")</f>
        <v>-10</v>
      </c>
      <c r="D648" s="139" t="s">
        <v>505</v>
      </c>
      <c r="E648" s="90" t="s">
        <v>492</v>
      </c>
      <c r="F648" s="90"/>
      <c r="G648" s="83"/>
    </row>
    <row r="649" spans="1:16382" ht="84" x14ac:dyDescent="0.4">
      <c r="A649" s="138" t="s">
        <v>418</v>
      </c>
      <c r="B649" s="89">
        <v>1</v>
      </c>
      <c r="C649" s="99"/>
      <c r="D649" s="88" t="s">
        <v>511</v>
      </c>
      <c r="E649" s="90" t="s">
        <v>510</v>
      </c>
      <c r="F649" s="90"/>
      <c r="G649" s="83"/>
    </row>
    <row r="650" spans="1:16382" ht="22.5" x14ac:dyDescent="0.4">
      <c r="A650" s="364" t="s">
        <v>34</v>
      </c>
      <c r="B650" s="365"/>
      <c r="C650" s="366"/>
      <c r="D650" s="288">
        <f>SUM(B643:C649)</f>
        <v>1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6.25E-2</v>
      </c>
      <c r="E651" s="83"/>
      <c r="F651" s="83"/>
      <c r="G651" s="83"/>
    </row>
    <row r="652" spans="1:16382" ht="22.5" x14ac:dyDescent="0.3">
      <c r="A652" s="426"/>
      <c r="B652" s="426"/>
      <c r="C652" s="426"/>
      <c r="D652" s="426"/>
      <c r="E652" s="426"/>
      <c r="F652" s="426"/>
      <c r="G652" s="426"/>
    </row>
    <row r="653" spans="1:16382" ht="24.75" x14ac:dyDescent="0.4">
      <c r="A653" s="241" t="s">
        <v>26</v>
      </c>
      <c r="B653" s="404"/>
      <c r="C653" s="404"/>
      <c r="D653" s="404"/>
      <c r="E653" s="404"/>
      <c r="F653" s="405"/>
      <c r="G653" s="79"/>
    </row>
    <row r="654" spans="1:16382" ht="42" x14ac:dyDescent="0.4">
      <c r="A654" s="109" t="s">
        <v>223</v>
      </c>
      <c r="B654" s="89">
        <v>1</v>
      </c>
      <c r="C654" s="89"/>
      <c r="D654" s="111" t="s">
        <v>516</v>
      </c>
      <c r="E654" s="90" t="s">
        <v>490</v>
      </c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42" x14ac:dyDescent="0.4">
      <c r="A662" s="92" t="s">
        <v>328</v>
      </c>
      <c r="B662" s="89">
        <v>0</v>
      </c>
      <c r="C662" s="205"/>
      <c r="D662" s="337" t="s">
        <v>478</v>
      </c>
      <c r="E662" s="90" t="s">
        <v>491</v>
      </c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66.75" customHeight="1" x14ac:dyDescent="0.4">
      <c r="A664" s="106" t="s">
        <v>376</v>
      </c>
      <c r="B664" s="89">
        <v>1</v>
      </c>
      <c r="C664" s="89"/>
      <c r="D664" s="339" t="s">
        <v>480</v>
      </c>
      <c r="E664" s="340" t="s">
        <v>481</v>
      </c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2</v>
      </c>
      <c r="C668" s="89"/>
      <c r="D668" s="271">
        <v>1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22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0.84615384615384615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54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0.71052631578947367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9" t="s">
        <v>355</v>
      </c>
      <c r="B676" s="349"/>
      <c r="C676" s="349"/>
      <c r="D676" s="349"/>
      <c r="E676" s="349"/>
      <c r="F676" s="349"/>
      <c r="G676" s="83"/>
    </row>
    <row r="677" spans="1:7" ht="21" x14ac:dyDescent="0.4">
      <c r="A677" s="169">
        <f>B11</f>
        <v>43574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>
        <v>2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63" x14ac:dyDescent="0.4">
      <c r="A690" s="92" t="s">
        <v>398</v>
      </c>
      <c r="B690" s="89">
        <v>0</v>
      </c>
      <c r="C690" s="133"/>
      <c r="D690" s="188" t="s">
        <v>512</v>
      </c>
      <c r="E690" s="135" t="s">
        <v>506</v>
      </c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2</v>
      </c>
      <c r="C700" s="89"/>
      <c r="D700" s="271">
        <v>1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26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0.9285714285714286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5" t="s">
        <v>459</v>
      </c>
      <c r="B704" s="425"/>
      <c r="C704" s="425"/>
      <c r="D704" s="425"/>
      <c r="E704" s="425"/>
      <c r="F704" s="425"/>
      <c r="G704" s="184"/>
    </row>
    <row r="705" spans="1:7" ht="21" customHeight="1" x14ac:dyDescent="0.4">
      <c r="A705" s="169">
        <f>B11</f>
        <v>43574</v>
      </c>
      <c r="B705" s="83"/>
      <c r="C705" s="83"/>
      <c r="D705" s="183"/>
      <c r="E705" s="183"/>
      <c r="F705" s="183"/>
      <c r="G705" s="184"/>
    </row>
    <row r="706" spans="1:7" ht="21" x14ac:dyDescent="0.4">
      <c r="A706" s="432" t="s">
        <v>28</v>
      </c>
      <c r="B706" s="395" t="s">
        <v>29</v>
      </c>
      <c r="C706" s="395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8" t="s">
        <v>305</v>
      </c>
      <c r="B709" s="399"/>
      <c r="C709" s="399"/>
      <c r="D709" s="399"/>
      <c r="E709" s="399"/>
      <c r="F709" s="400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7"/>
      <c r="C715" s="428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427"/>
      <c r="C716" s="428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8" t="s">
        <v>306</v>
      </c>
      <c r="B718" s="399"/>
      <c r="C718" s="399"/>
      <c r="D718" s="399"/>
      <c r="E718" s="399"/>
      <c r="F718" s="400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16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0.9345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206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0.81746031746031744</v>
      </c>
      <c r="E730" s="3"/>
      <c r="F730" s="3"/>
    </row>
  </sheetData>
  <sheetProtection algorithmName="SHA-512" hashValue="Uhl5mSHOraismJF1AsIhBtTUBF7lKPq9LL31EE0/6O46tSBPYq/QqSENQl1peFANjgvIg6Ly4mRf7jU30QR/Fg==" saltValue="IFxnskp1rhJIVELO8iHYVw==" spinCount="100000" sheet="1" objects="1" scenarios="1" formatCells="0" formatColumns="0" formatRows="0"/>
  <mergeCells count="157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599:B605 B558:B565 B506:B516 B618:B626 B122:B128 B681:B700 B579:B587 B85:B102 B312:B319 B379:B389 B465:B471 B519:B525 B417:B424 B492:B504 B292:B299 B719:B721 B654:B660 B437:B444 B66:B82 B257:B264 B348:B356 B178:B185 B536:B541 B643:B649 B269:B289 B231:B235 B710:B714 B105:B110 B140:B146 B237:B244 B449:B463 B528:B529 B484:B490 B631:B638 B30:B37 B592:B597 B662:B668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0" orientation="portrait" r:id="rId1"/>
  <rowBreaks count="4" manualBreakCount="4">
    <brk id="372" max="6" man="1"/>
    <brk id="463" max="6" man="1"/>
    <brk id="549" max="6" man="1"/>
    <brk id="611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19" sqref="D1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3"/>
      <c r="E1" s="443"/>
      <c r="F1" s="443"/>
      <c r="G1" s="443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4" t="s">
        <v>46</v>
      </c>
      <c r="B6" s="444"/>
      <c r="C6" s="444"/>
      <c r="D6" s="444"/>
      <c r="E6" s="444"/>
      <c r="F6" s="444"/>
      <c r="G6" s="66"/>
    </row>
    <row r="7" spans="1:7" s="2" customFormat="1" ht="21.75" customHeight="1" x14ac:dyDescent="0.45">
      <c r="A7" s="445" t="str">
        <f>'Page de garde'!D18</f>
        <v>CE FOUCHANA</v>
      </c>
      <c r="B7" s="445"/>
      <c r="C7" s="445"/>
      <c r="D7" s="445"/>
      <c r="E7" s="445"/>
      <c r="F7" s="445"/>
      <c r="G7" s="66"/>
    </row>
    <row r="8" spans="1:7" s="2" customFormat="1" ht="24" x14ac:dyDescent="0.45">
      <c r="A8" s="329" t="s">
        <v>39</v>
      </c>
      <c r="B8" s="446" t="str">
        <f>'A1 Exploitation'!B9:F9</f>
        <v>M Dhia Mechlaoui</v>
      </c>
      <c r="C8" s="446"/>
      <c r="D8" s="446"/>
      <c r="E8" s="446"/>
      <c r="F8" s="446"/>
      <c r="G8" s="66"/>
    </row>
    <row r="9" spans="1:7" s="2" customFormat="1" ht="24" x14ac:dyDescent="0.45">
      <c r="A9" s="330" t="s">
        <v>41</v>
      </c>
      <c r="B9" s="447" t="str">
        <f>'A1 Exploitation'!B10:F10</f>
        <v>M Ahmed Hmida (gestionnaire du stock)</v>
      </c>
      <c r="C9" s="447"/>
      <c r="D9" s="447"/>
      <c r="E9" s="447"/>
      <c r="F9" s="447"/>
      <c r="G9" s="66"/>
    </row>
    <row r="10" spans="1:7" s="2" customFormat="1" ht="24" x14ac:dyDescent="0.45">
      <c r="A10" s="329" t="s">
        <v>40</v>
      </c>
      <c r="B10" s="442">
        <f>'A1 Exploitation'!B11:F11</f>
        <v>43574</v>
      </c>
      <c r="C10" s="442"/>
      <c r="D10" s="442"/>
      <c r="E10" s="442"/>
      <c r="F10" s="442"/>
      <c r="G10" s="66"/>
    </row>
    <row r="11" spans="1:7" s="2" customFormat="1" ht="24" x14ac:dyDescent="0.45">
      <c r="A11" s="329" t="s">
        <v>250</v>
      </c>
      <c r="B11" s="448">
        <f>D199</f>
        <v>0.85555555555555551</v>
      </c>
      <c r="C11" s="448"/>
      <c r="D11" s="448"/>
      <c r="E11" s="448"/>
      <c r="F11" s="448"/>
      <c r="G11" s="66"/>
    </row>
    <row r="12" spans="1:7" s="2" customFormat="1" ht="22.5" x14ac:dyDescent="0.45">
      <c r="A12" s="1"/>
      <c r="D12" s="377"/>
      <c r="E12" s="377"/>
      <c r="F12" s="377"/>
      <c r="G12" s="377"/>
    </row>
    <row r="13" spans="1:7" s="2" customFormat="1" ht="11.25" customHeight="1" x14ac:dyDescent="0.3">
      <c r="A13" s="449" t="s">
        <v>28</v>
      </c>
      <c r="B13" s="450" t="s">
        <v>29</v>
      </c>
      <c r="C13" s="450"/>
      <c r="D13" s="450" t="s">
        <v>42</v>
      </c>
      <c r="E13" s="450" t="s">
        <v>160</v>
      </c>
      <c r="F13" s="450" t="s">
        <v>161</v>
      </c>
    </row>
    <row r="14" spans="1:7" s="2" customFormat="1" ht="12.75" customHeight="1" x14ac:dyDescent="0.3">
      <c r="A14" s="449"/>
      <c r="B14" s="336" t="s">
        <v>32</v>
      </c>
      <c r="C14" s="336" t="s">
        <v>31</v>
      </c>
      <c r="D14" s="450"/>
      <c r="E14" s="450"/>
      <c r="F14" s="450"/>
      <c r="G14" s="65"/>
    </row>
    <row r="15" spans="1:7" x14ac:dyDescent="0.3">
      <c r="A15" s="463"/>
      <c r="B15" s="464"/>
      <c r="C15" s="464"/>
      <c r="D15" s="464"/>
      <c r="E15" s="464"/>
      <c r="F15" s="464"/>
    </row>
    <row r="16" spans="1:7" ht="19.5" x14ac:dyDescent="0.4">
      <c r="A16" s="456" t="s">
        <v>0</v>
      </c>
      <c r="B16" s="457"/>
      <c r="C16" s="457"/>
      <c r="D16" s="457"/>
      <c r="E16" s="457"/>
      <c r="F16" s="457"/>
      <c r="G16" s="67" t="s">
        <v>297</v>
      </c>
    </row>
    <row r="17" spans="1:7" ht="49.5" x14ac:dyDescent="0.3">
      <c r="A17" s="4" t="s">
        <v>225</v>
      </c>
      <c r="B17" s="42">
        <v>0</v>
      </c>
      <c r="C17" s="42"/>
      <c r="D17" s="43" t="s">
        <v>524</v>
      </c>
      <c r="E17" s="43" t="s">
        <v>497</v>
      </c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ht="33" x14ac:dyDescent="0.3">
      <c r="A19" s="4" t="s">
        <v>68</v>
      </c>
      <c r="B19" s="42">
        <v>0</v>
      </c>
      <c r="C19" s="42"/>
      <c r="D19" s="43" t="s">
        <v>498</v>
      </c>
      <c r="E19" s="43" t="s">
        <v>499</v>
      </c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8" t="s">
        <v>34</v>
      </c>
      <c r="B22" s="452"/>
      <c r="C22" s="453"/>
      <c r="D22" s="334">
        <f>SUM(B17:C21)</f>
        <v>6</v>
      </c>
    </row>
    <row r="23" spans="1:7" x14ac:dyDescent="0.3">
      <c r="A23" s="451" t="s">
        <v>251</v>
      </c>
      <c r="B23" s="454"/>
      <c r="C23" s="455"/>
      <c r="D23" s="332">
        <f>D22/(COUNT(B17:C21)*2)</f>
        <v>0.6</v>
      </c>
    </row>
    <row r="24" spans="1:7" x14ac:dyDescent="0.3">
      <c r="A24" s="8"/>
      <c r="B24" s="9"/>
      <c r="C24" s="9"/>
      <c r="D24" s="10"/>
    </row>
    <row r="25" spans="1:7" ht="19.5" x14ac:dyDescent="0.4">
      <c r="A25" s="459" t="s">
        <v>4</v>
      </c>
      <c r="B25" s="460"/>
      <c r="C25" s="460"/>
      <c r="D25" s="460"/>
      <c r="E25" s="460"/>
      <c r="F25" s="460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ht="99" x14ac:dyDescent="0.3">
      <c r="A28" s="16" t="s">
        <v>307</v>
      </c>
      <c r="B28" s="42">
        <v>0</v>
      </c>
      <c r="C28" s="42"/>
      <c r="D28" s="43" t="s">
        <v>513</v>
      </c>
      <c r="E28" s="43" t="s">
        <v>502</v>
      </c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51" t="s">
        <v>34</v>
      </c>
      <c r="B33" s="454"/>
      <c r="C33" s="455"/>
      <c r="D33" s="331">
        <f>SUM(B26:C32)</f>
        <v>12</v>
      </c>
    </row>
    <row r="34" spans="1:6" x14ac:dyDescent="0.3">
      <c r="A34" s="451" t="s">
        <v>251</v>
      </c>
      <c r="B34" s="454"/>
      <c r="C34" s="455"/>
      <c r="D34" s="332">
        <f>D33/(COUNT(B26:C32)*2)</f>
        <v>0.8571428571428571</v>
      </c>
    </row>
    <row r="35" spans="1:6" x14ac:dyDescent="0.3">
      <c r="A35" s="8"/>
      <c r="B35" s="9"/>
      <c r="C35" s="9"/>
      <c r="D35" s="10"/>
    </row>
    <row r="36" spans="1:6" ht="19.5" x14ac:dyDescent="0.4">
      <c r="A36" s="459" t="s">
        <v>180</v>
      </c>
      <c r="B36" s="460"/>
      <c r="C36" s="460"/>
      <c r="D36" s="460"/>
      <c r="E36" s="460"/>
      <c r="F36" s="460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1" t="s">
        <v>34</v>
      </c>
      <c r="B42" s="454"/>
      <c r="C42" s="455"/>
      <c r="D42" s="331">
        <f>SUM(B37:C41)</f>
        <v>0</v>
      </c>
    </row>
    <row r="43" spans="1:6" x14ac:dyDescent="0.3">
      <c r="A43" s="451" t="s">
        <v>251</v>
      </c>
      <c r="B43" s="454"/>
      <c r="C43" s="455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1" t="s">
        <v>19</v>
      </c>
      <c r="B45" s="462"/>
      <c r="C45" s="462"/>
      <c r="D45" s="462"/>
      <c r="E45" s="462"/>
      <c r="F45" s="462"/>
    </row>
    <row r="46" spans="1:6" ht="66" x14ac:dyDescent="0.3">
      <c r="A46" s="4" t="s">
        <v>226</v>
      </c>
      <c r="B46" s="42">
        <v>0</v>
      </c>
      <c r="C46" s="42"/>
      <c r="D46" s="43" t="s">
        <v>517</v>
      </c>
      <c r="E46" s="43" t="s">
        <v>518</v>
      </c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1" t="s">
        <v>34</v>
      </c>
      <c r="B52" s="454"/>
      <c r="C52" s="455"/>
      <c r="D52" s="331">
        <f>SUM(B46:C51)</f>
        <v>8</v>
      </c>
    </row>
    <row r="53" spans="1:6" x14ac:dyDescent="0.3">
      <c r="A53" s="451" t="s">
        <v>251</v>
      </c>
      <c r="B53" s="454"/>
      <c r="C53" s="455"/>
      <c r="D53" s="332">
        <f>D52/(COUNT(B46:C51)*2)</f>
        <v>0.8</v>
      </c>
    </row>
    <row r="54" spans="1:6" x14ac:dyDescent="0.3">
      <c r="A54" s="8"/>
      <c r="B54" s="9"/>
      <c r="C54" s="9"/>
      <c r="D54" s="10"/>
    </row>
    <row r="55" spans="1:6" ht="19.5" x14ac:dyDescent="0.4">
      <c r="A55" s="459" t="s">
        <v>8</v>
      </c>
      <c r="B55" s="460"/>
      <c r="C55" s="460"/>
      <c r="D55" s="460"/>
      <c r="E55" s="460"/>
      <c r="F55" s="460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50.25" x14ac:dyDescent="0.35">
      <c r="A60" s="15" t="s">
        <v>182</v>
      </c>
      <c r="B60" s="42">
        <v>1</v>
      </c>
      <c r="C60" s="4" t="str">
        <f>IF(B60=0, -5, "0")</f>
        <v>0</v>
      </c>
      <c r="D60" s="43" t="s">
        <v>503</v>
      </c>
      <c r="E60" s="43" t="s">
        <v>504</v>
      </c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51" t="s">
        <v>34</v>
      </c>
      <c r="B63" s="454"/>
      <c r="C63" s="455"/>
      <c r="D63" s="331">
        <f>SUM(B56:C62)</f>
        <v>13</v>
      </c>
    </row>
    <row r="64" spans="1:6" x14ac:dyDescent="0.3">
      <c r="A64" s="451" t="s">
        <v>251</v>
      </c>
      <c r="B64" s="454"/>
      <c r="C64" s="455"/>
      <c r="D64" s="332">
        <f>D63/(COUNT(B56:C62)*2)</f>
        <v>0.9285714285714286</v>
      </c>
    </row>
    <row r="65" spans="1:6" x14ac:dyDescent="0.3">
      <c r="A65" s="8"/>
      <c r="B65" s="9"/>
      <c r="C65" s="9"/>
      <c r="D65" s="10"/>
    </row>
    <row r="66" spans="1:6" ht="19.5" x14ac:dyDescent="0.4">
      <c r="A66" s="459" t="s">
        <v>111</v>
      </c>
      <c r="B66" s="460"/>
      <c r="C66" s="460"/>
      <c r="D66" s="460"/>
      <c r="E66" s="460"/>
      <c r="F66" s="460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1" t="s">
        <v>34</v>
      </c>
      <c r="B84" s="454"/>
      <c r="C84" s="455"/>
      <c r="D84" s="331">
        <f>SUM(B67:C83)</f>
        <v>0</v>
      </c>
    </row>
    <row r="85" spans="1:6" x14ac:dyDescent="0.3">
      <c r="A85" s="451" t="s">
        <v>251</v>
      </c>
      <c r="B85" s="454"/>
      <c r="C85" s="455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9" t="s">
        <v>172</v>
      </c>
      <c r="B87" s="460"/>
      <c r="C87" s="460"/>
      <c r="D87" s="460"/>
      <c r="E87" s="460"/>
      <c r="F87" s="460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1" t="s">
        <v>34</v>
      </c>
      <c r="B102" s="454"/>
      <c r="C102" s="455"/>
      <c r="D102" s="331">
        <f>SUM(B88:C101)</f>
        <v>0</v>
      </c>
    </row>
    <row r="103" spans="1:6" x14ac:dyDescent="0.3">
      <c r="A103" s="451" t="s">
        <v>251</v>
      </c>
      <c r="B103" s="454"/>
      <c r="C103" s="455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9" t="s">
        <v>173</v>
      </c>
      <c r="B106" s="460"/>
      <c r="C106" s="460"/>
      <c r="D106" s="460"/>
      <c r="E106" s="460"/>
      <c r="F106" s="460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1" t="s">
        <v>34</v>
      </c>
      <c r="B118" s="454"/>
      <c r="C118" s="455"/>
      <c r="D118" s="331">
        <f>SUM(B107:C117)</f>
        <v>0</v>
      </c>
    </row>
    <row r="119" spans="1:6" x14ac:dyDescent="0.3">
      <c r="A119" s="451" t="s">
        <v>251</v>
      </c>
      <c r="B119" s="454"/>
      <c r="C119" s="455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9" t="s">
        <v>156</v>
      </c>
      <c r="B121" s="460"/>
      <c r="C121" s="460"/>
      <c r="D121" s="460"/>
      <c r="E121" s="460"/>
      <c r="F121" s="460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1" t="s">
        <v>34</v>
      </c>
      <c r="B133" s="454"/>
      <c r="C133" s="455"/>
      <c r="D133" s="331">
        <f>SUM(B122:C132)</f>
        <v>0</v>
      </c>
    </row>
    <row r="134" spans="1:6" x14ac:dyDescent="0.3">
      <c r="A134" s="451" t="s">
        <v>251</v>
      </c>
      <c r="B134" s="454"/>
      <c r="C134" s="455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9" t="s">
        <v>61</v>
      </c>
      <c r="B136" s="460"/>
      <c r="C136" s="460"/>
      <c r="D136" s="460"/>
      <c r="E136" s="460"/>
      <c r="F136" s="460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1" t="s">
        <v>34</v>
      </c>
      <c r="B149" s="454"/>
      <c r="C149" s="455"/>
      <c r="D149" s="331">
        <f>SUM(B137:C148)</f>
        <v>0</v>
      </c>
    </row>
    <row r="150" spans="1:6" x14ac:dyDescent="0.3">
      <c r="A150" s="451" t="s">
        <v>251</v>
      </c>
      <c r="B150" s="454"/>
      <c r="C150" s="455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9" t="s">
        <v>178</v>
      </c>
      <c r="B152" s="460"/>
      <c r="C152" s="460"/>
      <c r="D152" s="460"/>
      <c r="E152" s="460"/>
      <c r="F152" s="460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51" t="s">
        <v>34</v>
      </c>
      <c r="B161" s="452"/>
      <c r="C161" s="453"/>
      <c r="D161" s="334">
        <f>SUM(B153:C160)</f>
        <v>16</v>
      </c>
    </row>
    <row r="162" spans="1:6" x14ac:dyDescent="0.3">
      <c r="A162" s="451" t="s">
        <v>251</v>
      </c>
      <c r="B162" s="454"/>
      <c r="C162" s="455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9" t="s">
        <v>64</v>
      </c>
      <c r="B164" s="460"/>
      <c r="C164" s="460"/>
      <c r="D164" s="460"/>
      <c r="E164" s="460"/>
      <c r="F164" s="460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ht="33" x14ac:dyDescent="0.3">
      <c r="A167" s="16" t="s">
        <v>176</v>
      </c>
      <c r="B167" s="42">
        <v>1</v>
      </c>
      <c r="C167" s="42"/>
      <c r="D167" s="43" t="s">
        <v>501</v>
      </c>
      <c r="E167" s="42" t="s">
        <v>500</v>
      </c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1" t="s">
        <v>34</v>
      </c>
      <c r="B169" s="454"/>
      <c r="C169" s="455"/>
      <c r="D169" s="331">
        <f>SUM(B165:C168)</f>
        <v>3</v>
      </c>
    </row>
    <row r="170" spans="1:6" x14ac:dyDescent="0.3">
      <c r="A170" s="451" t="s">
        <v>251</v>
      </c>
      <c r="B170" s="454"/>
      <c r="C170" s="455"/>
      <c r="D170" s="332">
        <f>D169/(COUNT(B165:C168)*2)</f>
        <v>0.75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5" t="s">
        <v>15</v>
      </c>
      <c r="B172" s="466"/>
      <c r="C172" s="466"/>
      <c r="D172" s="466"/>
      <c r="E172" s="466"/>
      <c r="F172" s="466"/>
    </row>
    <row r="173" spans="1:6" x14ac:dyDescent="0.3">
      <c r="A173" s="4" t="s">
        <v>152</v>
      </c>
      <c r="B173" s="42">
        <v>0</v>
      </c>
      <c r="C173" s="42"/>
      <c r="D173" s="68" t="s">
        <v>496</v>
      </c>
      <c r="E173" s="42" t="s">
        <v>514</v>
      </c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51" t="s">
        <v>34</v>
      </c>
      <c r="B177" s="454"/>
      <c r="C177" s="455"/>
      <c r="D177" s="331">
        <f>SUM(B173:C176)</f>
        <v>6</v>
      </c>
    </row>
    <row r="178" spans="1:7" x14ac:dyDescent="0.3">
      <c r="A178" s="451" t="s">
        <v>251</v>
      </c>
      <c r="B178" s="454"/>
      <c r="C178" s="455"/>
      <c r="D178" s="332">
        <f>D177/(COUNT(B173:C176)*2)</f>
        <v>0.75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9" t="s">
        <v>65</v>
      </c>
      <c r="B180" s="460"/>
      <c r="C180" s="460"/>
      <c r="D180" s="460"/>
      <c r="E180" s="460"/>
      <c r="F180" s="460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18.7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51" t="s">
        <v>34</v>
      </c>
      <c r="B186" s="454"/>
      <c r="C186" s="455"/>
      <c r="D186" s="331">
        <f>SUM(B181:C185)</f>
        <v>10</v>
      </c>
    </row>
    <row r="187" spans="1:7" x14ac:dyDescent="0.3">
      <c r="A187" s="451" t="s">
        <v>251</v>
      </c>
      <c r="B187" s="454"/>
      <c r="C187" s="455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9" t="s">
        <v>177</v>
      </c>
      <c r="B189" s="460"/>
      <c r="C189" s="460"/>
      <c r="D189" s="460"/>
      <c r="E189" s="460"/>
      <c r="F189" s="460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ht="33" x14ac:dyDescent="0.3">
      <c r="A192" s="4" t="s">
        <v>267</v>
      </c>
      <c r="B192" s="42">
        <v>1</v>
      </c>
      <c r="C192" s="42"/>
      <c r="D192" s="43" t="s">
        <v>494</v>
      </c>
      <c r="E192" s="43" t="s">
        <v>495</v>
      </c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1" t="s">
        <v>34</v>
      </c>
      <c r="B194" s="454"/>
      <c r="C194" s="455"/>
      <c r="D194" s="335">
        <f>SUM(B190:C193)</f>
        <v>3</v>
      </c>
    </row>
    <row r="195" spans="1:6" x14ac:dyDescent="0.3">
      <c r="A195" s="451" t="s">
        <v>251</v>
      </c>
      <c r="B195" s="454"/>
      <c r="C195" s="455"/>
      <c r="D195" s="332">
        <f>D194/(COUNT(B190:C193)*2)</f>
        <v>0.75</v>
      </c>
    </row>
    <row r="197" spans="1:6" ht="18" x14ac:dyDescent="0.35">
      <c r="A197" s="26" t="s">
        <v>422</v>
      </c>
      <c r="B197" s="25"/>
      <c r="C197" s="25"/>
      <c r="D197" s="75">
        <v>0.33300000000000002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77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0.85555555555555551</v>
      </c>
    </row>
  </sheetData>
  <sheetProtection algorithmName="SHA-512" hashValue="O3105TCuCaYD9eoKN3GWTjoKtCTheThnhQXQMyEBaXki0+Oq18qc5RVMYOOFMEE0DIazGc4aMvFeFpduqjoBlw==" saltValue="e5qMdqZC9ZZ8eNiDPHWKLg==" spinCount="100000" sheet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disablePrompts="1"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34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7"/>
      <c r="E1" s="377"/>
      <c r="F1" s="377"/>
      <c r="G1" s="37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8" t="s">
        <v>151</v>
      </c>
      <c r="B7" s="378"/>
      <c r="C7" s="378"/>
      <c r="D7" s="378"/>
      <c r="E7" s="378"/>
      <c r="F7" s="378"/>
      <c r="G7" s="82"/>
    </row>
    <row r="8" spans="1:7" ht="22.5" x14ac:dyDescent="0.45">
      <c r="A8" s="379" t="str">
        <f>'Page de garde'!D18</f>
        <v>CE FOUCHANA</v>
      </c>
      <c r="B8" s="379"/>
      <c r="C8" s="379"/>
      <c r="D8" s="379"/>
      <c r="E8" s="379"/>
      <c r="F8" s="379"/>
      <c r="G8" s="82"/>
    </row>
    <row r="9" spans="1:7" ht="22.5" x14ac:dyDescent="0.45">
      <c r="A9" s="278" t="s">
        <v>39</v>
      </c>
      <c r="B9" s="380"/>
      <c r="C9" s="380"/>
      <c r="D9" s="380"/>
      <c r="E9" s="380"/>
      <c r="F9" s="380"/>
      <c r="G9" s="82"/>
    </row>
    <row r="10" spans="1:7" ht="22.5" x14ac:dyDescent="0.45">
      <c r="A10" s="279" t="s">
        <v>41</v>
      </c>
      <c r="B10" s="381"/>
      <c r="C10" s="381"/>
      <c r="D10" s="381"/>
      <c r="E10" s="381"/>
      <c r="F10" s="381"/>
      <c r="G10" s="82"/>
    </row>
    <row r="11" spans="1:7" ht="22.5" x14ac:dyDescent="0.45">
      <c r="A11" s="278" t="s">
        <v>40</v>
      </c>
      <c r="B11" s="376"/>
      <c r="C11" s="376"/>
      <c r="D11" s="376"/>
      <c r="E11" s="376"/>
      <c r="F11" s="376"/>
      <c r="G11" s="82"/>
    </row>
    <row r="12" spans="1:7" ht="22.5" x14ac:dyDescent="0.45">
      <c r="A12" s="278" t="s">
        <v>200</v>
      </c>
      <c r="B12" s="382" t="e">
        <f>D730</f>
        <v>#DIV/0!</v>
      </c>
      <c r="C12" s="382"/>
      <c r="D12" s="382"/>
      <c r="E12" s="382"/>
      <c r="F12" s="382"/>
      <c r="G12" s="82"/>
    </row>
    <row r="13" spans="1:7" ht="22.5" x14ac:dyDescent="0.45">
      <c r="A13" s="81"/>
      <c r="B13" s="79"/>
      <c r="C13" s="79"/>
      <c r="D13" s="377"/>
      <c r="E13" s="377"/>
      <c r="F13" s="377"/>
      <c r="G13" s="37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6"/>
      <c r="B49" s="386"/>
      <c r="C49" s="386"/>
      <c r="D49" s="386"/>
      <c r="E49" s="386"/>
      <c r="F49" s="386"/>
      <c r="G49" s="386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3"/>
      <c r="B64" s="434"/>
      <c r="C64" s="434"/>
      <c r="D64" s="434"/>
      <c r="E64" s="434"/>
      <c r="F64" s="434"/>
      <c r="G64" s="434"/>
    </row>
    <row r="65" spans="1:7" ht="43.5" customHeight="1" x14ac:dyDescent="0.4">
      <c r="A65" s="371" t="s">
        <v>350</v>
      </c>
      <c r="B65" s="371"/>
      <c r="C65" s="371"/>
      <c r="D65" s="371"/>
      <c r="E65" s="371"/>
      <c r="F65" s="371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4"/>
      <c r="B83" s="384"/>
      <c r="C83" s="384"/>
      <c r="D83" s="384"/>
      <c r="E83" s="384"/>
      <c r="F83" s="384"/>
      <c r="G83" s="384"/>
    </row>
    <row r="84" spans="1:7" ht="45" customHeight="1" x14ac:dyDescent="0.45">
      <c r="A84" s="372" t="s">
        <v>351</v>
      </c>
      <c r="B84" s="372"/>
      <c r="C84" s="372"/>
      <c r="D84" s="372"/>
      <c r="E84" s="372"/>
      <c r="F84" s="372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7"/>
      <c r="B103" s="435"/>
      <c r="C103" s="435"/>
      <c r="D103" s="435"/>
      <c r="E103" s="435"/>
      <c r="F103" s="441"/>
      <c r="G103" s="83"/>
    </row>
    <row r="104" spans="1:7" ht="46.5" customHeight="1" x14ac:dyDescent="0.4">
      <c r="A104" s="371" t="s">
        <v>352</v>
      </c>
      <c r="B104" s="371"/>
      <c r="C104" s="371"/>
      <c r="D104" s="371"/>
      <c r="E104" s="371"/>
      <c r="F104" s="371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7"/>
      <c r="B111" s="435"/>
      <c r="C111" s="435"/>
      <c r="D111" s="435"/>
      <c r="E111" s="435"/>
      <c r="F111" s="441"/>
      <c r="G111" s="83"/>
    </row>
    <row r="112" spans="1:7" ht="39.75" customHeight="1" x14ac:dyDescent="0.4">
      <c r="A112" s="371" t="s">
        <v>390</v>
      </c>
      <c r="B112" s="371"/>
      <c r="C112" s="371"/>
      <c r="D112" s="371"/>
      <c r="E112" s="371"/>
      <c r="F112" s="371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5"/>
      <c r="B120" s="435"/>
      <c r="C120" s="435"/>
      <c r="D120" s="435"/>
      <c r="E120" s="435"/>
      <c r="F120" s="435"/>
      <c r="G120" s="83"/>
    </row>
    <row r="121" spans="1:7" ht="22.5" x14ac:dyDescent="0.4">
      <c r="A121" s="371" t="s">
        <v>310</v>
      </c>
      <c r="B121" s="371"/>
      <c r="C121" s="371"/>
      <c r="D121" s="371"/>
      <c r="E121" s="371"/>
      <c r="F121" s="371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6"/>
      <c r="B132" s="436"/>
      <c r="C132" s="436"/>
      <c r="D132" s="436"/>
      <c r="E132" s="436"/>
      <c r="F132" s="436"/>
      <c r="G132" s="83"/>
    </row>
    <row r="133" spans="1:16384" ht="22.5" customHeight="1" x14ac:dyDescent="0.4">
      <c r="A133" s="373" t="s">
        <v>424</v>
      </c>
      <c r="B133" s="373"/>
      <c r="C133" s="373"/>
      <c r="D133" s="373"/>
      <c r="E133" s="373"/>
      <c r="F133" s="373"/>
      <c r="G133" s="83"/>
    </row>
    <row r="134" spans="1:16384" ht="22.5" customHeight="1" x14ac:dyDescent="0.4">
      <c r="A134" s="374"/>
      <c r="B134" s="374"/>
      <c r="C134" s="374"/>
      <c r="D134" s="374"/>
      <c r="E134" s="374"/>
      <c r="F134" s="374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5" t="s">
        <v>461</v>
      </c>
      <c r="B139" s="375"/>
      <c r="C139" s="375"/>
      <c r="D139" s="375"/>
      <c r="E139" s="375"/>
      <c r="F139" s="375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6" t="s">
        <v>349</v>
      </c>
      <c r="B147" s="406"/>
      <c r="C147" s="406"/>
      <c r="D147" s="406"/>
      <c r="E147" s="406"/>
      <c r="F147" s="406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7"/>
      <c r="B165" s="435"/>
      <c r="C165" s="435"/>
      <c r="D165" s="435"/>
      <c r="E165" s="435"/>
      <c r="F165" s="435"/>
      <c r="G165" s="83"/>
    </row>
    <row r="166" spans="1:7" ht="32.25" customHeight="1" x14ac:dyDescent="0.4">
      <c r="A166" s="375" t="s">
        <v>462</v>
      </c>
      <c r="B166" s="375"/>
      <c r="C166" s="375"/>
      <c r="D166" s="375"/>
      <c r="E166" s="375"/>
      <c r="F166" s="375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8"/>
      <c r="B176" s="439"/>
      <c r="C176" s="439"/>
      <c r="D176" s="439"/>
      <c r="E176" s="439"/>
      <c r="F176" s="439"/>
      <c r="G176" s="83"/>
    </row>
    <row r="177" spans="1:7" ht="32.25" customHeight="1" x14ac:dyDescent="0.4">
      <c r="A177" s="375" t="s">
        <v>310</v>
      </c>
      <c r="B177" s="375"/>
      <c r="C177" s="375"/>
      <c r="D177" s="375"/>
      <c r="E177" s="375"/>
      <c r="F177" s="375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407"/>
      <c r="C186" s="408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0"/>
      <c r="B188" s="440"/>
      <c r="C188" s="440"/>
      <c r="D188" s="440"/>
      <c r="E188" s="440"/>
      <c r="F188" s="440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4" t="s">
        <v>34</v>
      </c>
      <c r="B203" s="365"/>
      <c r="C203" s="36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6"/>
      <c r="B205" s="386"/>
      <c r="C205" s="386"/>
      <c r="D205" s="386"/>
      <c r="E205" s="386"/>
      <c r="F205" s="386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4" t="s">
        <v>34</v>
      </c>
      <c r="B227" s="365"/>
      <c r="C227" s="36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6"/>
      <c r="B229" s="386"/>
      <c r="C229" s="386"/>
      <c r="D229" s="386"/>
      <c r="E229" s="386"/>
      <c r="F229" s="386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7" t="s">
        <v>310</v>
      </c>
      <c r="B236" s="368"/>
      <c r="C236" s="368"/>
      <c r="D236" s="369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64" t="s">
        <v>34</v>
      </c>
      <c r="B245" s="365"/>
      <c r="C245" s="36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6"/>
      <c r="B250" s="386"/>
      <c r="C250" s="386"/>
      <c r="D250" s="386"/>
      <c r="E250" s="386"/>
      <c r="F250" s="386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4" t="s">
        <v>34</v>
      </c>
      <c r="B265" s="365"/>
      <c r="C265" s="36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1"/>
      <c r="B290" s="411"/>
      <c r="C290" s="411"/>
      <c r="D290" s="411"/>
      <c r="E290" s="411"/>
      <c r="F290" s="411"/>
      <c r="G290" s="83"/>
    </row>
    <row r="291" spans="1:7" ht="31.5" customHeight="1" x14ac:dyDescent="0.4">
      <c r="A291" s="370" t="s">
        <v>310</v>
      </c>
      <c r="B291" s="370"/>
      <c r="C291" s="370"/>
      <c r="D291" s="370"/>
      <c r="E291" s="370"/>
      <c r="F291" s="370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8"/>
      <c r="B357" s="388"/>
      <c r="C357" s="388"/>
      <c r="D357" s="388"/>
      <c r="E357" s="388"/>
      <c r="F357" s="388"/>
      <c r="G357" s="388"/>
    </row>
    <row r="358" spans="1:7" ht="32.25" customHeight="1" x14ac:dyDescent="0.4">
      <c r="A358" s="356" t="s">
        <v>310</v>
      </c>
      <c r="B358" s="356"/>
      <c r="C358" s="356"/>
      <c r="D358" s="356"/>
      <c r="E358" s="356"/>
      <c r="F358" s="35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3"/>
      <c r="B415" s="384"/>
      <c r="C415" s="384"/>
      <c r="D415" s="384"/>
      <c r="E415" s="384"/>
      <c r="F415" s="384"/>
      <c r="G415" s="384"/>
    </row>
    <row r="416" spans="1:7" ht="24.75" x14ac:dyDescent="0.4">
      <c r="A416" s="352" t="s">
        <v>319</v>
      </c>
      <c r="B416" s="352"/>
      <c r="C416" s="352"/>
      <c r="D416" s="352"/>
      <c r="E416" s="352"/>
      <c r="F416" s="35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2" t="s">
        <v>310</v>
      </c>
      <c r="B464" s="352"/>
      <c r="C464" s="352"/>
      <c r="D464" s="352"/>
      <c r="E464" s="352"/>
      <c r="F464" s="352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2" t="s">
        <v>425</v>
      </c>
      <c r="B478" s="362"/>
      <c r="C478" s="362"/>
      <c r="D478" s="362"/>
      <c r="E478" s="362"/>
      <c r="F478" s="362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3" t="s">
        <v>28</v>
      </c>
      <c r="B480" s="354" t="s">
        <v>29</v>
      </c>
      <c r="C480" s="354"/>
      <c r="D480" s="354" t="s">
        <v>42</v>
      </c>
      <c r="E480" s="355" t="s">
        <v>266</v>
      </c>
      <c r="F480" s="355" t="s">
        <v>301</v>
      </c>
      <c r="G480" s="83"/>
    </row>
    <row r="481" spans="1:7" ht="21" x14ac:dyDescent="0.4">
      <c r="A481" s="353"/>
      <c r="B481" s="291" t="s">
        <v>32</v>
      </c>
      <c r="C481" s="291" t="s">
        <v>31</v>
      </c>
      <c r="D481" s="354"/>
      <c r="E481" s="355"/>
      <c r="F481" s="355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7" t="s">
        <v>52</v>
      </c>
      <c r="B483" s="397"/>
      <c r="C483" s="397"/>
      <c r="D483" s="397"/>
      <c r="E483" s="397"/>
      <c r="F483" s="397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8" t="s">
        <v>463</v>
      </c>
      <c r="B491" s="419"/>
      <c r="C491" s="419"/>
      <c r="D491" s="419"/>
      <c r="E491" s="419"/>
      <c r="F491" s="41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0" t="s">
        <v>23</v>
      </c>
      <c r="B505" s="391"/>
      <c r="C505" s="391"/>
      <c r="D505" s="391"/>
      <c r="E505" s="391"/>
      <c r="F505" s="39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5"/>
      <c r="B517" s="385"/>
      <c r="C517" s="385"/>
      <c r="D517" s="385"/>
      <c r="E517" s="385"/>
      <c r="F517" s="385"/>
      <c r="G517" s="385"/>
    </row>
    <row r="518" spans="1:7" ht="26.25" customHeight="1" x14ac:dyDescent="0.5">
      <c r="A518" s="244" t="s">
        <v>310</v>
      </c>
      <c r="B518" s="389"/>
      <c r="C518" s="389"/>
      <c r="D518" s="389"/>
      <c r="E518" s="389"/>
      <c r="F518" s="389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3" t="s">
        <v>97</v>
      </c>
      <c r="B530" s="363"/>
      <c r="C530" s="363"/>
      <c r="D530" s="363"/>
      <c r="E530" s="363"/>
      <c r="F530" s="363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3" t="s">
        <v>28</v>
      </c>
      <c r="B532" s="395" t="s">
        <v>29</v>
      </c>
      <c r="C532" s="396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394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0"/>
      <c r="D535" s="360"/>
      <c r="E535" s="360"/>
      <c r="F535" s="361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4" t="s">
        <v>34</v>
      </c>
      <c r="B542" s="365"/>
      <c r="C542" s="36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4" t="s">
        <v>33</v>
      </c>
      <c r="B543" s="365"/>
      <c r="C543" s="36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6"/>
      <c r="B544" s="386"/>
      <c r="C544" s="386"/>
      <c r="D544" s="386"/>
      <c r="E544" s="386"/>
      <c r="F544" s="386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7"/>
      <c r="B556" s="388"/>
      <c r="C556" s="388"/>
      <c r="D556" s="388"/>
      <c r="E556" s="388"/>
      <c r="F556" s="388"/>
      <c r="G556" s="388"/>
    </row>
    <row r="557" spans="1:7" ht="35.25" customHeight="1" x14ac:dyDescent="0.4">
      <c r="A557" s="246" t="s">
        <v>310</v>
      </c>
      <c r="B557" s="222"/>
      <c r="C557" s="423"/>
      <c r="D557" s="423"/>
      <c r="E557" s="423"/>
      <c r="F557" s="424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409" t="s">
        <v>34</v>
      </c>
      <c r="B566" s="409"/>
      <c r="C566" s="410"/>
      <c r="D566" s="296">
        <f>SUM(B558:C565,B546:C555)</f>
        <v>0</v>
      </c>
      <c r="E566" s="79"/>
      <c r="F566" s="83"/>
      <c r="G566" s="83"/>
    </row>
    <row r="567" spans="1:7" ht="21" x14ac:dyDescent="0.4">
      <c r="A567" s="409" t="s">
        <v>33</v>
      </c>
      <c r="B567" s="409"/>
      <c r="C567" s="40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6"/>
      <c r="B572" s="386"/>
      <c r="C572" s="386"/>
      <c r="D572" s="386"/>
      <c r="E572" s="386"/>
      <c r="F572" s="386"/>
      <c r="G572" s="83"/>
    </row>
    <row r="573" spans="1:7" ht="22.5" x14ac:dyDescent="0.45">
      <c r="A573" s="349" t="s">
        <v>19</v>
      </c>
      <c r="B573" s="349"/>
      <c r="C573" s="349"/>
      <c r="D573" s="349"/>
      <c r="E573" s="349"/>
      <c r="F573" s="349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3" t="s">
        <v>28</v>
      </c>
      <c r="B575" s="354" t="s">
        <v>29</v>
      </c>
      <c r="C575" s="354"/>
      <c r="D575" s="354" t="s">
        <v>42</v>
      </c>
      <c r="E575" s="355" t="s">
        <v>266</v>
      </c>
      <c r="F575" s="355" t="s">
        <v>301</v>
      </c>
      <c r="G575" s="83"/>
    </row>
    <row r="576" spans="1:7" ht="21" x14ac:dyDescent="0.4">
      <c r="A576" s="353"/>
      <c r="B576" s="291" t="s">
        <v>32</v>
      </c>
      <c r="C576" s="291" t="s">
        <v>31</v>
      </c>
      <c r="D576" s="354"/>
      <c r="E576" s="355"/>
      <c r="F576" s="355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2" t="s">
        <v>10</v>
      </c>
      <c r="B578" s="413"/>
      <c r="C578" s="413"/>
      <c r="D578" s="413"/>
      <c r="E578" s="413"/>
      <c r="F578" s="414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9" t="s">
        <v>34</v>
      </c>
      <c r="B588" s="409"/>
      <c r="C588" s="410"/>
      <c r="D588" s="296">
        <f>SUM(B579:C587)</f>
        <v>0</v>
      </c>
      <c r="E588" s="79"/>
      <c r="F588" s="83"/>
      <c r="G588" s="83"/>
    </row>
    <row r="589" spans="1:7" ht="21" x14ac:dyDescent="0.4">
      <c r="A589" s="409" t="s">
        <v>33</v>
      </c>
      <c r="B589" s="409"/>
      <c r="C589" s="409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5" t="s">
        <v>23</v>
      </c>
      <c r="B591" s="416"/>
      <c r="C591" s="416"/>
      <c r="D591" s="416"/>
      <c r="E591" s="416"/>
      <c r="F591" s="417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0" t="s">
        <v>383</v>
      </c>
      <c r="B598" s="351"/>
      <c r="C598" s="351"/>
      <c r="D598" s="351"/>
      <c r="E598" s="351"/>
      <c r="F598" s="351"/>
      <c r="G598" s="351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409" t="s">
        <v>34</v>
      </c>
      <c r="B606" s="409"/>
      <c r="C606" s="410"/>
      <c r="D606" s="296">
        <f>SUM(B592:C605)</f>
        <v>0</v>
      </c>
      <c r="E606" s="79"/>
      <c r="F606" s="83"/>
      <c r="G606" s="83"/>
    </row>
    <row r="607" spans="1:7" ht="21" x14ac:dyDescent="0.4">
      <c r="A607" s="409" t="s">
        <v>33</v>
      </c>
      <c r="B607" s="409"/>
      <c r="C607" s="409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20" t="s">
        <v>170</v>
      </c>
      <c r="B610" s="421"/>
      <c r="C610" s="422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9" t="s">
        <v>8</v>
      </c>
      <c r="B612" s="349"/>
      <c r="C612" s="349"/>
      <c r="D612" s="349"/>
      <c r="E612" s="349"/>
      <c r="F612" s="349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4"/>
      <c r="D617" s="404"/>
      <c r="E617" s="404"/>
      <c r="F617" s="405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9" t="s">
        <v>34</v>
      </c>
      <c r="B627" s="409"/>
      <c r="C627" s="409"/>
      <c r="D627" s="296">
        <f>SUM(B618:C626)</f>
        <v>0</v>
      </c>
      <c r="E627" s="430"/>
      <c r="F627" s="411"/>
      <c r="G627" s="83"/>
    </row>
    <row r="628" spans="1:7" ht="21" x14ac:dyDescent="0.4">
      <c r="A628" s="409" t="s">
        <v>33</v>
      </c>
      <c r="B628" s="409"/>
      <c r="C628" s="409"/>
      <c r="D628" s="295" t="e">
        <f>D627/(COUNT(B618:C626)*2)</f>
        <v>#DIV/0!</v>
      </c>
      <c r="E628" s="431"/>
      <c r="F628" s="385"/>
      <c r="G628" s="83"/>
    </row>
    <row r="629" spans="1:7" ht="21" x14ac:dyDescent="0.4">
      <c r="A629" s="104"/>
      <c r="B629" s="83"/>
      <c r="C629" s="429"/>
      <c r="D629" s="429"/>
      <c r="E629" s="429"/>
      <c r="F629" s="429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4" t="s">
        <v>34</v>
      </c>
      <c r="B639" s="365"/>
      <c r="C639" s="366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4"/>
      <c r="D642" s="404"/>
      <c r="E642" s="404"/>
      <c r="F642" s="405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4" t="s">
        <v>34</v>
      </c>
      <c r="B650" s="365"/>
      <c r="C650" s="366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6"/>
      <c r="B652" s="426"/>
      <c r="C652" s="426"/>
      <c r="D652" s="426"/>
      <c r="E652" s="426"/>
      <c r="F652" s="426"/>
      <c r="G652" s="426"/>
    </row>
    <row r="653" spans="1:16382" ht="24.75" x14ac:dyDescent="0.4">
      <c r="A653" s="241" t="s">
        <v>26</v>
      </c>
      <c r="B653" s="404"/>
      <c r="C653" s="404"/>
      <c r="D653" s="404"/>
      <c r="E653" s="404"/>
      <c r="F653" s="405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9" t="s">
        <v>355</v>
      </c>
      <c r="B676" s="349"/>
      <c r="C676" s="349"/>
      <c r="D676" s="349"/>
      <c r="E676" s="349"/>
      <c r="F676" s="349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5" t="s">
        <v>459</v>
      </c>
      <c r="B704" s="425"/>
      <c r="C704" s="425"/>
      <c r="D704" s="425"/>
      <c r="E704" s="425"/>
      <c r="F704" s="425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2" t="s">
        <v>28</v>
      </c>
      <c r="B706" s="395" t="s">
        <v>29</v>
      </c>
      <c r="C706" s="395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8" t="s">
        <v>305</v>
      </c>
      <c r="B709" s="399"/>
      <c r="C709" s="399"/>
      <c r="D709" s="399"/>
      <c r="E709" s="399"/>
      <c r="F709" s="400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7"/>
      <c r="C715" s="428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7"/>
      <c r="C716" s="428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8" t="s">
        <v>306</v>
      </c>
      <c r="B718" s="399"/>
      <c r="C718" s="399"/>
      <c r="D718" s="399"/>
      <c r="E718" s="399"/>
      <c r="F718" s="400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3"/>
      <c r="E1" s="443"/>
      <c r="F1" s="443"/>
      <c r="G1" s="443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4" t="s">
        <v>46</v>
      </c>
      <c r="B6" s="444"/>
      <c r="C6" s="444"/>
      <c r="D6" s="444"/>
      <c r="E6" s="444"/>
      <c r="F6" s="444"/>
      <c r="G6" s="66"/>
    </row>
    <row r="7" spans="1:7" s="2" customFormat="1" ht="21.75" customHeight="1" x14ac:dyDescent="0.45">
      <c r="A7" s="445" t="str">
        <f>'Page de garde'!D18</f>
        <v>CE FOUCHANA</v>
      </c>
      <c r="B7" s="445"/>
      <c r="C7" s="445"/>
      <c r="D7" s="445"/>
      <c r="E7" s="445"/>
      <c r="F7" s="445"/>
      <c r="G7" s="66"/>
    </row>
    <row r="8" spans="1:7" s="2" customFormat="1" ht="24" x14ac:dyDescent="0.45">
      <c r="A8" s="329" t="s">
        <v>39</v>
      </c>
      <c r="B8" s="446" t="str">
        <f>'A1 Exploitation'!B9:F9</f>
        <v>M Dhia Mechlaoui</v>
      </c>
      <c r="C8" s="446"/>
      <c r="D8" s="446"/>
      <c r="E8" s="446"/>
      <c r="F8" s="446"/>
      <c r="G8" s="66"/>
    </row>
    <row r="9" spans="1:7" s="2" customFormat="1" ht="24" x14ac:dyDescent="0.45">
      <c r="A9" s="330" t="s">
        <v>41</v>
      </c>
      <c r="B9" s="447" t="str">
        <f>'A1 Exploitation'!B10:F10</f>
        <v>M Ahmed Hmida (gestionnaire du stock)</v>
      </c>
      <c r="C9" s="447"/>
      <c r="D9" s="447"/>
      <c r="E9" s="447"/>
      <c r="F9" s="447"/>
      <c r="G9" s="66"/>
    </row>
    <row r="10" spans="1:7" s="2" customFormat="1" ht="24" x14ac:dyDescent="0.45">
      <c r="A10" s="329" t="s">
        <v>40</v>
      </c>
      <c r="B10" s="442">
        <f>'A1 Exploitation'!B11:F11</f>
        <v>43574</v>
      </c>
      <c r="C10" s="442"/>
      <c r="D10" s="442"/>
      <c r="E10" s="442"/>
      <c r="F10" s="442"/>
      <c r="G10" s="66"/>
    </row>
    <row r="11" spans="1:7" s="2" customFormat="1" ht="24" x14ac:dyDescent="0.45">
      <c r="A11" s="329" t="s">
        <v>250</v>
      </c>
      <c r="B11" s="448" t="e">
        <f>D199</f>
        <v>#DIV/0!</v>
      </c>
      <c r="C11" s="448"/>
      <c r="D11" s="448"/>
      <c r="E11" s="448"/>
      <c r="F11" s="448"/>
      <c r="G11" s="66"/>
    </row>
    <row r="12" spans="1:7" s="2" customFormat="1" ht="22.5" x14ac:dyDescent="0.45">
      <c r="A12" s="1"/>
      <c r="D12" s="377"/>
      <c r="E12" s="377"/>
      <c r="F12" s="377"/>
      <c r="G12" s="377"/>
    </row>
    <row r="13" spans="1:7" s="2" customFormat="1" ht="11.25" customHeight="1" x14ac:dyDescent="0.3">
      <c r="A13" s="449" t="s">
        <v>28</v>
      </c>
      <c r="B13" s="450" t="s">
        <v>29</v>
      </c>
      <c r="C13" s="450"/>
      <c r="D13" s="450" t="s">
        <v>42</v>
      </c>
      <c r="E13" s="450" t="s">
        <v>160</v>
      </c>
      <c r="F13" s="450" t="s">
        <v>161</v>
      </c>
    </row>
    <row r="14" spans="1:7" s="2" customFormat="1" ht="12.75" customHeight="1" x14ac:dyDescent="0.3">
      <c r="A14" s="449"/>
      <c r="B14" s="336" t="s">
        <v>32</v>
      </c>
      <c r="C14" s="336" t="s">
        <v>31</v>
      </c>
      <c r="D14" s="450"/>
      <c r="E14" s="450"/>
      <c r="F14" s="450"/>
      <c r="G14" s="65"/>
    </row>
    <row r="15" spans="1:7" x14ac:dyDescent="0.3">
      <c r="A15" s="463"/>
      <c r="B15" s="464"/>
      <c r="C15" s="464"/>
      <c r="D15" s="464"/>
      <c r="E15" s="464"/>
      <c r="F15" s="464"/>
    </row>
    <row r="16" spans="1:7" ht="19.5" x14ac:dyDescent="0.4">
      <c r="A16" s="456" t="s">
        <v>0</v>
      </c>
      <c r="B16" s="457"/>
      <c r="C16" s="457"/>
      <c r="D16" s="457"/>
      <c r="E16" s="457"/>
      <c r="F16" s="457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8" t="s">
        <v>34</v>
      </c>
      <c r="B22" s="452"/>
      <c r="C22" s="453"/>
      <c r="D22" s="334">
        <f>SUM(B17:C21)</f>
        <v>0</v>
      </c>
    </row>
    <row r="23" spans="1:7" x14ac:dyDescent="0.3">
      <c r="A23" s="451" t="s">
        <v>251</v>
      </c>
      <c r="B23" s="454"/>
      <c r="C23" s="455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9" t="s">
        <v>4</v>
      </c>
      <c r="B25" s="460"/>
      <c r="C25" s="460"/>
      <c r="D25" s="460"/>
      <c r="E25" s="460"/>
      <c r="F25" s="460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1" t="s">
        <v>34</v>
      </c>
      <c r="B33" s="454"/>
      <c r="C33" s="455"/>
      <c r="D33" s="331">
        <f>SUM(B26:C32)</f>
        <v>0</v>
      </c>
    </row>
    <row r="34" spans="1:6" x14ac:dyDescent="0.3">
      <c r="A34" s="451" t="s">
        <v>251</v>
      </c>
      <c r="B34" s="454"/>
      <c r="C34" s="455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9" t="s">
        <v>180</v>
      </c>
      <c r="B36" s="460"/>
      <c r="C36" s="460"/>
      <c r="D36" s="460"/>
      <c r="E36" s="460"/>
      <c r="F36" s="460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1" t="s">
        <v>34</v>
      </c>
      <c r="B42" s="454"/>
      <c r="C42" s="455"/>
      <c r="D42" s="331">
        <f>SUM(B37:C41)</f>
        <v>0</v>
      </c>
    </row>
    <row r="43" spans="1:6" x14ac:dyDescent="0.3">
      <c r="A43" s="451" t="s">
        <v>251</v>
      </c>
      <c r="B43" s="454"/>
      <c r="C43" s="455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1" t="s">
        <v>19</v>
      </c>
      <c r="B45" s="462"/>
      <c r="C45" s="462"/>
      <c r="D45" s="462"/>
      <c r="E45" s="462"/>
      <c r="F45" s="462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1" t="s">
        <v>34</v>
      </c>
      <c r="B52" s="454"/>
      <c r="C52" s="455"/>
      <c r="D52" s="331">
        <f>SUM(B46:C51)</f>
        <v>0</v>
      </c>
    </row>
    <row r="53" spans="1:6" x14ac:dyDescent="0.3">
      <c r="A53" s="451" t="s">
        <v>251</v>
      </c>
      <c r="B53" s="454"/>
      <c r="C53" s="455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9" t="s">
        <v>8</v>
      </c>
      <c r="B55" s="460"/>
      <c r="C55" s="460"/>
      <c r="D55" s="460"/>
      <c r="E55" s="460"/>
      <c r="F55" s="460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1" t="s">
        <v>34</v>
      </c>
      <c r="B63" s="454"/>
      <c r="C63" s="455"/>
      <c r="D63" s="331">
        <f>SUM(B56:C62)</f>
        <v>0</v>
      </c>
    </row>
    <row r="64" spans="1:6" x14ac:dyDescent="0.3">
      <c r="A64" s="451" t="s">
        <v>251</v>
      </c>
      <c r="B64" s="454"/>
      <c r="C64" s="455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9" t="s">
        <v>111</v>
      </c>
      <c r="B66" s="460"/>
      <c r="C66" s="460"/>
      <c r="D66" s="460"/>
      <c r="E66" s="460"/>
      <c r="F66" s="460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1" t="s">
        <v>34</v>
      </c>
      <c r="B84" s="454"/>
      <c r="C84" s="455"/>
      <c r="D84" s="331">
        <f>SUM(B67:C83)</f>
        <v>0</v>
      </c>
    </row>
    <row r="85" spans="1:6" x14ac:dyDescent="0.3">
      <c r="A85" s="451" t="s">
        <v>251</v>
      </c>
      <c r="B85" s="454"/>
      <c r="C85" s="455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9" t="s">
        <v>172</v>
      </c>
      <c r="B87" s="460"/>
      <c r="C87" s="460"/>
      <c r="D87" s="460"/>
      <c r="E87" s="460"/>
      <c r="F87" s="460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1" t="s">
        <v>34</v>
      </c>
      <c r="B102" s="454"/>
      <c r="C102" s="455"/>
      <c r="D102" s="331">
        <f>SUM(B88:C101)</f>
        <v>0</v>
      </c>
    </row>
    <row r="103" spans="1:6" x14ac:dyDescent="0.3">
      <c r="A103" s="451" t="s">
        <v>251</v>
      </c>
      <c r="B103" s="454"/>
      <c r="C103" s="455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9" t="s">
        <v>173</v>
      </c>
      <c r="B106" s="460"/>
      <c r="C106" s="460"/>
      <c r="D106" s="460"/>
      <c r="E106" s="460"/>
      <c r="F106" s="460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1" t="s">
        <v>34</v>
      </c>
      <c r="B118" s="454"/>
      <c r="C118" s="455"/>
      <c r="D118" s="331">
        <f>SUM(B107:C117)</f>
        <v>0</v>
      </c>
    </row>
    <row r="119" spans="1:6" x14ac:dyDescent="0.3">
      <c r="A119" s="451" t="s">
        <v>251</v>
      </c>
      <c r="B119" s="454"/>
      <c r="C119" s="455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9" t="s">
        <v>156</v>
      </c>
      <c r="B121" s="460"/>
      <c r="C121" s="460"/>
      <c r="D121" s="460"/>
      <c r="E121" s="460"/>
      <c r="F121" s="460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1" t="s">
        <v>34</v>
      </c>
      <c r="B133" s="454"/>
      <c r="C133" s="455"/>
      <c r="D133" s="331">
        <f>SUM(B122:C132)</f>
        <v>0</v>
      </c>
    </row>
    <row r="134" spans="1:6" x14ac:dyDescent="0.3">
      <c r="A134" s="451" t="s">
        <v>251</v>
      </c>
      <c r="B134" s="454"/>
      <c r="C134" s="455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9" t="s">
        <v>61</v>
      </c>
      <c r="B136" s="460"/>
      <c r="C136" s="460"/>
      <c r="D136" s="460"/>
      <c r="E136" s="460"/>
      <c r="F136" s="460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1" t="s">
        <v>34</v>
      </c>
      <c r="B149" s="454"/>
      <c r="C149" s="455"/>
      <c r="D149" s="331">
        <f>SUM(B137:C148)</f>
        <v>0</v>
      </c>
    </row>
    <row r="150" spans="1:6" x14ac:dyDescent="0.3">
      <c r="A150" s="451" t="s">
        <v>251</v>
      </c>
      <c r="B150" s="454"/>
      <c r="C150" s="455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9" t="s">
        <v>178</v>
      </c>
      <c r="B152" s="460"/>
      <c r="C152" s="460"/>
      <c r="D152" s="460"/>
      <c r="E152" s="460"/>
      <c r="F152" s="460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1" t="s">
        <v>34</v>
      </c>
      <c r="B161" s="452"/>
      <c r="C161" s="453"/>
      <c r="D161" s="334">
        <f>SUM(B153:C160)</f>
        <v>0</v>
      </c>
    </row>
    <row r="162" spans="1:6" x14ac:dyDescent="0.3">
      <c r="A162" s="451" t="s">
        <v>251</v>
      </c>
      <c r="B162" s="454"/>
      <c r="C162" s="455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9" t="s">
        <v>64</v>
      </c>
      <c r="B164" s="460"/>
      <c r="C164" s="460"/>
      <c r="D164" s="460"/>
      <c r="E164" s="460"/>
      <c r="F164" s="460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1" t="s">
        <v>34</v>
      </c>
      <c r="B169" s="454"/>
      <c r="C169" s="455"/>
      <c r="D169" s="331">
        <f>SUM(B165:C168)</f>
        <v>0</v>
      </c>
    </row>
    <row r="170" spans="1:6" x14ac:dyDescent="0.3">
      <c r="A170" s="451" t="s">
        <v>251</v>
      </c>
      <c r="B170" s="454"/>
      <c r="C170" s="455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5" t="s">
        <v>15</v>
      </c>
      <c r="B172" s="466"/>
      <c r="C172" s="466"/>
      <c r="D172" s="466"/>
      <c r="E172" s="466"/>
      <c r="F172" s="466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1" t="s">
        <v>34</v>
      </c>
      <c r="B177" s="454"/>
      <c r="C177" s="455"/>
      <c r="D177" s="331">
        <f>SUM(B173:C176)</f>
        <v>0</v>
      </c>
    </row>
    <row r="178" spans="1:7" x14ac:dyDescent="0.3">
      <c r="A178" s="451" t="s">
        <v>251</v>
      </c>
      <c r="B178" s="454"/>
      <c r="C178" s="455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9" t="s">
        <v>65</v>
      </c>
      <c r="B180" s="460"/>
      <c r="C180" s="460"/>
      <c r="D180" s="460"/>
      <c r="E180" s="460"/>
      <c r="F180" s="460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1" t="s">
        <v>34</v>
      </c>
      <c r="B186" s="454"/>
      <c r="C186" s="455"/>
      <c r="D186" s="331">
        <f>SUM(B181:C185)</f>
        <v>0</v>
      </c>
    </row>
    <row r="187" spans="1:7" x14ac:dyDescent="0.3">
      <c r="A187" s="451" t="s">
        <v>251</v>
      </c>
      <c r="B187" s="454"/>
      <c r="C187" s="455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9" t="s">
        <v>177</v>
      </c>
      <c r="B189" s="460"/>
      <c r="C189" s="460"/>
      <c r="D189" s="460"/>
      <c r="E189" s="460"/>
      <c r="F189" s="460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1" t="s">
        <v>34</v>
      </c>
      <c r="B194" s="454"/>
      <c r="C194" s="455"/>
      <c r="D194" s="335">
        <f>SUM(B190:C193)</f>
        <v>0</v>
      </c>
    </row>
    <row r="195" spans="1:6" x14ac:dyDescent="0.3">
      <c r="A195" s="451" t="s">
        <v>251</v>
      </c>
      <c r="B195" s="454"/>
      <c r="C195" s="455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508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7"/>
      <c r="E1" s="377"/>
      <c r="F1" s="377"/>
      <c r="G1" s="37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8" t="s">
        <v>151</v>
      </c>
      <c r="B7" s="378"/>
      <c r="C7" s="378"/>
      <c r="D7" s="378"/>
      <c r="E7" s="378"/>
      <c r="F7" s="378"/>
      <c r="G7" s="82"/>
    </row>
    <row r="8" spans="1:7" ht="22.5" x14ac:dyDescent="0.45">
      <c r="A8" s="379" t="str">
        <f>'Page de garde'!D18</f>
        <v>CE FOUCHANA</v>
      </c>
      <c r="B8" s="379"/>
      <c r="C8" s="379"/>
      <c r="D8" s="379"/>
      <c r="E8" s="379"/>
      <c r="F8" s="379"/>
      <c r="G8" s="82"/>
    </row>
    <row r="9" spans="1:7" ht="22.5" x14ac:dyDescent="0.45">
      <c r="A9" s="278" t="s">
        <v>39</v>
      </c>
      <c r="B9" s="380"/>
      <c r="C9" s="380"/>
      <c r="D9" s="380"/>
      <c r="E9" s="380"/>
      <c r="F9" s="380"/>
      <c r="G9" s="82"/>
    </row>
    <row r="10" spans="1:7" ht="22.5" x14ac:dyDescent="0.45">
      <c r="A10" s="279" t="s">
        <v>41</v>
      </c>
      <c r="B10" s="381"/>
      <c r="C10" s="381"/>
      <c r="D10" s="381"/>
      <c r="E10" s="381"/>
      <c r="F10" s="381"/>
      <c r="G10" s="82"/>
    </row>
    <row r="11" spans="1:7" ht="22.5" x14ac:dyDescent="0.45">
      <c r="A11" s="278" t="s">
        <v>40</v>
      </c>
      <c r="B11" s="376"/>
      <c r="C11" s="376"/>
      <c r="D11" s="376"/>
      <c r="E11" s="376"/>
      <c r="F11" s="376"/>
      <c r="G11" s="82"/>
    </row>
    <row r="12" spans="1:7" ht="22.5" x14ac:dyDescent="0.45">
      <c r="A12" s="278" t="s">
        <v>200</v>
      </c>
      <c r="B12" s="382" t="e">
        <f>D730</f>
        <v>#DIV/0!</v>
      </c>
      <c r="C12" s="382"/>
      <c r="D12" s="382"/>
      <c r="E12" s="382"/>
      <c r="F12" s="382"/>
      <c r="G12" s="82"/>
    </row>
    <row r="13" spans="1:7" ht="22.5" x14ac:dyDescent="0.45">
      <c r="A13" s="81"/>
      <c r="B13" s="79"/>
      <c r="C13" s="79"/>
      <c r="D13" s="377"/>
      <c r="E13" s="377"/>
      <c r="F13" s="377"/>
      <c r="G13" s="37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6"/>
      <c r="B49" s="386"/>
      <c r="C49" s="386"/>
      <c r="D49" s="386"/>
      <c r="E49" s="386"/>
      <c r="F49" s="386"/>
      <c r="G49" s="386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3"/>
      <c r="B64" s="434"/>
      <c r="C64" s="434"/>
      <c r="D64" s="434"/>
      <c r="E64" s="434"/>
      <c r="F64" s="434"/>
      <c r="G64" s="434"/>
    </row>
    <row r="65" spans="1:7" ht="43.5" customHeight="1" x14ac:dyDescent="0.4">
      <c r="A65" s="371" t="s">
        <v>350</v>
      </c>
      <c r="B65" s="371"/>
      <c r="C65" s="371"/>
      <c r="D65" s="371"/>
      <c r="E65" s="371"/>
      <c r="F65" s="371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4"/>
      <c r="B83" s="384"/>
      <c r="C83" s="384"/>
      <c r="D83" s="384"/>
      <c r="E83" s="384"/>
      <c r="F83" s="384"/>
      <c r="G83" s="384"/>
    </row>
    <row r="84" spans="1:7" ht="45" customHeight="1" x14ac:dyDescent="0.45">
      <c r="A84" s="372" t="s">
        <v>351</v>
      </c>
      <c r="B84" s="372"/>
      <c r="C84" s="372"/>
      <c r="D84" s="372"/>
      <c r="E84" s="372"/>
      <c r="F84" s="372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7"/>
      <c r="B103" s="435"/>
      <c r="C103" s="435"/>
      <c r="D103" s="435"/>
      <c r="E103" s="435"/>
      <c r="F103" s="441"/>
      <c r="G103" s="83"/>
    </row>
    <row r="104" spans="1:7" ht="46.5" customHeight="1" x14ac:dyDescent="0.4">
      <c r="A104" s="371" t="s">
        <v>352</v>
      </c>
      <c r="B104" s="371"/>
      <c r="C104" s="371"/>
      <c r="D104" s="371"/>
      <c r="E104" s="371"/>
      <c r="F104" s="371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7"/>
      <c r="B111" s="435"/>
      <c r="C111" s="435"/>
      <c r="D111" s="435"/>
      <c r="E111" s="435"/>
      <c r="F111" s="441"/>
      <c r="G111" s="83"/>
    </row>
    <row r="112" spans="1:7" ht="39.75" customHeight="1" x14ac:dyDescent="0.4">
      <c r="A112" s="371" t="s">
        <v>390</v>
      </c>
      <c r="B112" s="371"/>
      <c r="C112" s="371"/>
      <c r="D112" s="371"/>
      <c r="E112" s="371"/>
      <c r="F112" s="371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5"/>
      <c r="B120" s="435"/>
      <c r="C120" s="435"/>
      <c r="D120" s="435"/>
      <c r="E120" s="435"/>
      <c r="F120" s="435"/>
      <c r="G120" s="83"/>
    </row>
    <row r="121" spans="1:7" ht="22.5" x14ac:dyDescent="0.4">
      <c r="A121" s="371" t="s">
        <v>310</v>
      </c>
      <c r="B121" s="371"/>
      <c r="C121" s="371"/>
      <c r="D121" s="371"/>
      <c r="E121" s="371"/>
      <c r="F121" s="371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6"/>
      <c r="B132" s="436"/>
      <c r="C132" s="436"/>
      <c r="D132" s="436"/>
      <c r="E132" s="436"/>
      <c r="F132" s="436"/>
      <c r="G132" s="83"/>
    </row>
    <row r="133" spans="1:16384" ht="22.5" customHeight="1" x14ac:dyDescent="0.4">
      <c r="A133" s="373" t="s">
        <v>424</v>
      </c>
      <c r="B133" s="373"/>
      <c r="C133" s="373"/>
      <c r="D133" s="373"/>
      <c r="E133" s="373"/>
      <c r="F133" s="373"/>
      <c r="G133" s="83"/>
    </row>
    <row r="134" spans="1:16384" ht="22.5" customHeight="1" x14ac:dyDescent="0.4">
      <c r="A134" s="374"/>
      <c r="B134" s="374"/>
      <c r="C134" s="374"/>
      <c r="D134" s="374"/>
      <c r="E134" s="374"/>
      <c r="F134" s="374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5" t="s">
        <v>461</v>
      </c>
      <c r="B139" s="375"/>
      <c r="C139" s="375"/>
      <c r="D139" s="375"/>
      <c r="E139" s="375"/>
      <c r="F139" s="375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6" t="s">
        <v>349</v>
      </c>
      <c r="B147" s="406"/>
      <c r="C147" s="406"/>
      <c r="D147" s="406"/>
      <c r="E147" s="406"/>
      <c r="F147" s="406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7"/>
      <c r="B165" s="435"/>
      <c r="C165" s="435"/>
      <c r="D165" s="435"/>
      <c r="E165" s="435"/>
      <c r="F165" s="435"/>
      <c r="G165" s="83"/>
    </row>
    <row r="166" spans="1:7" ht="32.25" customHeight="1" x14ac:dyDescent="0.4">
      <c r="A166" s="375" t="s">
        <v>462</v>
      </c>
      <c r="B166" s="375"/>
      <c r="C166" s="375"/>
      <c r="D166" s="375"/>
      <c r="E166" s="375"/>
      <c r="F166" s="375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8"/>
      <c r="B176" s="439"/>
      <c r="C176" s="439"/>
      <c r="D176" s="439"/>
      <c r="E176" s="439"/>
      <c r="F176" s="439"/>
      <c r="G176" s="83"/>
    </row>
    <row r="177" spans="1:7" ht="32.25" customHeight="1" x14ac:dyDescent="0.4">
      <c r="A177" s="375" t="s">
        <v>310</v>
      </c>
      <c r="B177" s="375"/>
      <c r="C177" s="375"/>
      <c r="D177" s="375"/>
      <c r="E177" s="375"/>
      <c r="F177" s="375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407"/>
      <c r="C186" s="408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0"/>
      <c r="B188" s="440"/>
      <c r="C188" s="440"/>
      <c r="D188" s="440"/>
      <c r="E188" s="440"/>
      <c r="F188" s="440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4" t="s">
        <v>34</v>
      </c>
      <c r="B203" s="365"/>
      <c r="C203" s="36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6"/>
      <c r="B205" s="386"/>
      <c r="C205" s="386"/>
      <c r="D205" s="386"/>
      <c r="E205" s="386"/>
      <c r="F205" s="386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4" t="s">
        <v>34</v>
      </c>
      <c r="B227" s="365"/>
      <c r="C227" s="36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6"/>
      <c r="B229" s="386"/>
      <c r="C229" s="386"/>
      <c r="D229" s="386"/>
      <c r="E229" s="386"/>
      <c r="F229" s="386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7" t="s">
        <v>310</v>
      </c>
      <c r="B236" s="368"/>
      <c r="C236" s="368"/>
      <c r="D236" s="369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64" t="s">
        <v>34</v>
      </c>
      <c r="B245" s="365"/>
      <c r="C245" s="36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6"/>
      <c r="B250" s="386"/>
      <c r="C250" s="386"/>
      <c r="D250" s="386"/>
      <c r="E250" s="386"/>
      <c r="F250" s="386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4" t="s">
        <v>34</v>
      </c>
      <c r="B265" s="365"/>
      <c r="C265" s="36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1"/>
      <c r="B290" s="411"/>
      <c r="C290" s="411"/>
      <c r="D290" s="411"/>
      <c r="E290" s="411"/>
      <c r="F290" s="411"/>
      <c r="G290" s="83"/>
    </row>
    <row r="291" spans="1:7" ht="31.5" customHeight="1" x14ac:dyDescent="0.4">
      <c r="A291" s="370" t="s">
        <v>310</v>
      </c>
      <c r="B291" s="370"/>
      <c r="C291" s="370"/>
      <c r="D291" s="370"/>
      <c r="E291" s="370"/>
      <c r="F291" s="370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8"/>
      <c r="B357" s="388"/>
      <c r="C357" s="388"/>
      <c r="D357" s="388"/>
      <c r="E357" s="388"/>
      <c r="F357" s="388"/>
      <c r="G357" s="388"/>
    </row>
    <row r="358" spans="1:7" ht="32.25" customHeight="1" x14ac:dyDescent="0.4">
      <c r="A358" s="356" t="s">
        <v>310</v>
      </c>
      <c r="B358" s="356"/>
      <c r="C358" s="356"/>
      <c r="D358" s="356"/>
      <c r="E358" s="356"/>
      <c r="F358" s="35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3"/>
      <c r="B415" s="384"/>
      <c r="C415" s="384"/>
      <c r="D415" s="384"/>
      <c r="E415" s="384"/>
      <c r="F415" s="384"/>
      <c r="G415" s="384"/>
    </row>
    <row r="416" spans="1:7" ht="24.75" x14ac:dyDescent="0.4">
      <c r="A416" s="352" t="s">
        <v>319</v>
      </c>
      <c r="B416" s="352"/>
      <c r="C416" s="352"/>
      <c r="D416" s="352"/>
      <c r="E416" s="352"/>
      <c r="F416" s="35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2" t="s">
        <v>310</v>
      </c>
      <c r="B464" s="352"/>
      <c r="C464" s="352"/>
      <c r="D464" s="352"/>
      <c r="E464" s="352"/>
      <c r="F464" s="352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2" t="s">
        <v>425</v>
      </c>
      <c r="B478" s="362"/>
      <c r="C478" s="362"/>
      <c r="D478" s="362"/>
      <c r="E478" s="362"/>
      <c r="F478" s="362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3" t="s">
        <v>28</v>
      </c>
      <c r="B480" s="354" t="s">
        <v>29</v>
      </c>
      <c r="C480" s="354"/>
      <c r="D480" s="354" t="s">
        <v>42</v>
      </c>
      <c r="E480" s="355" t="s">
        <v>266</v>
      </c>
      <c r="F480" s="355" t="s">
        <v>301</v>
      </c>
      <c r="G480" s="83"/>
    </row>
    <row r="481" spans="1:7" ht="21" x14ac:dyDescent="0.4">
      <c r="A481" s="353"/>
      <c r="B481" s="291" t="s">
        <v>32</v>
      </c>
      <c r="C481" s="291" t="s">
        <v>31</v>
      </c>
      <c r="D481" s="354"/>
      <c r="E481" s="355"/>
      <c r="F481" s="355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7" t="s">
        <v>52</v>
      </c>
      <c r="B483" s="397"/>
      <c r="C483" s="397"/>
      <c r="D483" s="397"/>
      <c r="E483" s="397"/>
      <c r="F483" s="397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8" t="s">
        <v>463</v>
      </c>
      <c r="B491" s="419"/>
      <c r="C491" s="419"/>
      <c r="D491" s="419"/>
      <c r="E491" s="419"/>
      <c r="F491" s="41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0" t="s">
        <v>23</v>
      </c>
      <c r="B505" s="391"/>
      <c r="C505" s="391"/>
      <c r="D505" s="391"/>
      <c r="E505" s="391"/>
      <c r="F505" s="39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5"/>
      <c r="B517" s="385"/>
      <c r="C517" s="385"/>
      <c r="D517" s="385"/>
      <c r="E517" s="385"/>
      <c r="F517" s="385"/>
      <c r="G517" s="385"/>
    </row>
    <row r="518" spans="1:7" ht="26.25" customHeight="1" x14ac:dyDescent="0.5">
      <c r="A518" s="244" t="s">
        <v>310</v>
      </c>
      <c r="B518" s="389"/>
      <c r="C518" s="389"/>
      <c r="D518" s="389"/>
      <c r="E518" s="389"/>
      <c r="F518" s="389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3" t="s">
        <v>97</v>
      </c>
      <c r="B530" s="363"/>
      <c r="C530" s="363"/>
      <c r="D530" s="363"/>
      <c r="E530" s="363"/>
      <c r="F530" s="363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3" t="s">
        <v>28</v>
      </c>
      <c r="B532" s="395" t="s">
        <v>29</v>
      </c>
      <c r="C532" s="396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394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0"/>
      <c r="D535" s="360"/>
      <c r="E535" s="360"/>
      <c r="F535" s="361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4" t="s">
        <v>34</v>
      </c>
      <c r="B542" s="365"/>
      <c r="C542" s="36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4" t="s">
        <v>33</v>
      </c>
      <c r="B543" s="365"/>
      <c r="C543" s="36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6"/>
      <c r="B544" s="386"/>
      <c r="C544" s="386"/>
      <c r="D544" s="386"/>
      <c r="E544" s="386"/>
      <c r="F544" s="386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7"/>
      <c r="B556" s="388"/>
      <c r="C556" s="388"/>
      <c r="D556" s="388"/>
      <c r="E556" s="388"/>
      <c r="F556" s="388"/>
      <c r="G556" s="388"/>
    </row>
    <row r="557" spans="1:7" ht="35.25" customHeight="1" x14ac:dyDescent="0.4">
      <c r="A557" s="246" t="s">
        <v>310</v>
      </c>
      <c r="B557" s="222"/>
      <c r="C557" s="423"/>
      <c r="D557" s="423"/>
      <c r="E557" s="423"/>
      <c r="F557" s="424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409" t="s">
        <v>34</v>
      </c>
      <c r="B566" s="409"/>
      <c r="C566" s="410"/>
      <c r="D566" s="296">
        <f>SUM(B558:C565,B546:C555)</f>
        <v>0</v>
      </c>
      <c r="E566" s="79"/>
      <c r="F566" s="83"/>
      <c r="G566" s="83"/>
    </row>
    <row r="567" spans="1:7" ht="21" x14ac:dyDescent="0.4">
      <c r="A567" s="409" t="s">
        <v>33</v>
      </c>
      <c r="B567" s="409"/>
      <c r="C567" s="40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6"/>
      <c r="B572" s="386"/>
      <c r="C572" s="386"/>
      <c r="D572" s="386"/>
      <c r="E572" s="386"/>
      <c r="F572" s="386"/>
      <c r="G572" s="83"/>
    </row>
    <row r="573" spans="1:7" ht="22.5" x14ac:dyDescent="0.45">
      <c r="A573" s="349" t="s">
        <v>19</v>
      </c>
      <c r="B573" s="349"/>
      <c r="C573" s="349"/>
      <c r="D573" s="349"/>
      <c r="E573" s="349"/>
      <c r="F573" s="349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3" t="s">
        <v>28</v>
      </c>
      <c r="B575" s="354" t="s">
        <v>29</v>
      </c>
      <c r="C575" s="354"/>
      <c r="D575" s="354" t="s">
        <v>42</v>
      </c>
      <c r="E575" s="355" t="s">
        <v>266</v>
      </c>
      <c r="F575" s="355" t="s">
        <v>301</v>
      </c>
      <c r="G575" s="83"/>
    </row>
    <row r="576" spans="1:7" ht="21" x14ac:dyDescent="0.4">
      <c r="A576" s="353"/>
      <c r="B576" s="291" t="s">
        <v>32</v>
      </c>
      <c r="C576" s="291" t="s">
        <v>31</v>
      </c>
      <c r="D576" s="354"/>
      <c r="E576" s="355"/>
      <c r="F576" s="355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2" t="s">
        <v>10</v>
      </c>
      <c r="B578" s="413"/>
      <c r="C578" s="413"/>
      <c r="D578" s="413"/>
      <c r="E578" s="413"/>
      <c r="F578" s="414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9" t="s">
        <v>34</v>
      </c>
      <c r="B588" s="409"/>
      <c r="C588" s="410"/>
      <c r="D588" s="296">
        <f>SUM(B579:C587)</f>
        <v>0</v>
      </c>
      <c r="E588" s="79"/>
      <c r="F588" s="83"/>
      <c r="G588" s="83"/>
    </row>
    <row r="589" spans="1:7" ht="21" x14ac:dyDescent="0.4">
      <c r="A589" s="409" t="s">
        <v>33</v>
      </c>
      <c r="B589" s="409"/>
      <c r="C589" s="409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5" t="s">
        <v>23</v>
      </c>
      <c r="B591" s="416"/>
      <c r="C591" s="416"/>
      <c r="D591" s="416"/>
      <c r="E591" s="416"/>
      <c r="F591" s="417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0" t="s">
        <v>383</v>
      </c>
      <c r="B598" s="351"/>
      <c r="C598" s="351"/>
      <c r="D598" s="351"/>
      <c r="E598" s="351"/>
      <c r="F598" s="351"/>
      <c r="G598" s="351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409" t="s">
        <v>34</v>
      </c>
      <c r="B606" s="409"/>
      <c r="C606" s="410"/>
      <c r="D606" s="296">
        <f>SUM(B592:C605)</f>
        <v>0</v>
      </c>
      <c r="E606" s="79"/>
      <c r="F606" s="83"/>
      <c r="G606" s="83"/>
    </row>
    <row r="607" spans="1:7" ht="21" x14ac:dyDescent="0.4">
      <c r="A607" s="409" t="s">
        <v>33</v>
      </c>
      <c r="B607" s="409"/>
      <c r="C607" s="409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20" t="s">
        <v>170</v>
      </c>
      <c r="B610" s="421"/>
      <c r="C610" s="422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9" t="s">
        <v>8</v>
      </c>
      <c r="B612" s="349"/>
      <c r="C612" s="349"/>
      <c r="D612" s="349"/>
      <c r="E612" s="349"/>
      <c r="F612" s="349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4"/>
      <c r="D617" s="404"/>
      <c r="E617" s="404"/>
      <c r="F617" s="405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9" t="s">
        <v>34</v>
      </c>
      <c r="B627" s="409"/>
      <c r="C627" s="409"/>
      <c r="D627" s="296">
        <f>SUM(B618:C626)</f>
        <v>0</v>
      </c>
      <c r="E627" s="430"/>
      <c r="F627" s="411"/>
      <c r="G627" s="83"/>
    </row>
    <row r="628" spans="1:7" ht="21" x14ac:dyDescent="0.4">
      <c r="A628" s="409" t="s">
        <v>33</v>
      </c>
      <c r="B628" s="409"/>
      <c r="C628" s="409"/>
      <c r="D628" s="295" t="e">
        <f>D627/(COUNT(B618:C626)*2)</f>
        <v>#DIV/0!</v>
      </c>
      <c r="E628" s="431"/>
      <c r="F628" s="385"/>
      <c r="G628" s="83"/>
    </row>
    <row r="629" spans="1:7" ht="21" x14ac:dyDescent="0.4">
      <c r="A629" s="104"/>
      <c r="B629" s="83"/>
      <c r="C629" s="429"/>
      <c r="D629" s="429"/>
      <c r="E629" s="429"/>
      <c r="F629" s="429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4" t="s">
        <v>34</v>
      </c>
      <c r="B639" s="365"/>
      <c r="C639" s="366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4"/>
      <c r="D642" s="404"/>
      <c r="E642" s="404"/>
      <c r="F642" s="405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4" t="s">
        <v>34</v>
      </c>
      <c r="B650" s="365"/>
      <c r="C650" s="366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6"/>
      <c r="B652" s="426"/>
      <c r="C652" s="426"/>
      <c r="D652" s="426"/>
      <c r="E652" s="426"/>
      <c r="F652" s="426"/>
      <c r="G652" s="426"/>
    </row>
    <row r="653" spans="1:16382" ht="24.75" x14ac:dyDescent="0.4">
      <c r="A653" s="241" t="s">
        <v>26</v>
      </c>
      <c r="B653" s="404"/>
      <c r="C653" s="404"/>
      <c r="D653" s="404"/>
      <c r="E653" s="404"/>
      <c r="F653" s="405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9" t="s">
        <v>355</v>
      </c>
      <c r="B676" s="349"/>
      <c r="C676" s="349"/>
      <c r="D676" s="349"/>
      <c r="E676" s="349"/>
      <c r="F676" s="349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5" t="s">
        <v>459</v>
      </c>
      <c r="B704" s="425"/>
      <c r="C704" s="425"/>
      <c r="D704" s="425"/>
      <c r="E704" s="425"/>
      <c r="F704" s="425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2" t="s">
        <v>28</v>
      </c>
      <c r="B706" s="395" t="s">
        <v>29</v>
      </c>
      <c r="C706" s="395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8" t="s">
        <v>305</v>
      </c>
      <c r="B709" s="399"/>
      <c r="C709" s="399"/>
      <c r="D709" s="399"/>
      <c r="E709" s="399"/>
      <c r="F709" s="400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7"/>
      <c r="C715" s="428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7"/>
      <c r="C716" s="428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8" t="s">
        <v>306</v>
      </c>
      <c r="B718" s="399"/>
      <c r="C718" s="399"/>
      <c r="D718" s="399"/>
      <c r="E718" s="399"/>
      <c r="F718" s="400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3"/>
      <c r="E1" s="443"/>
      <c r="F1" s="443"/>
      <c r="G1" s="443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4" t="s">
        <v>46</v>
      </c>
      <c r="B6" s="444"/>
      <c r="C6" s="444"/>
      <c r="D6" s="444"/>
      <c r="E6" s="444"/>
      <c r="F6" s="444"/>
      <c r="G6" s="66"/>
    </row>
    <row r="7" spans="1:7" s="2" customFormat="1" ht="21.75" customHeight="1" x14ac:dyDescent="0.45">
      <c r="A7" s="445" t="str">
        <f>'Page de garde'!D18</f>
        <v>CE FOUCHANA</v>
      </c>
      <c r="B7" s="445"/>
      <c r="C7" s="445"/>
      <c r="D7" s="445"/>
      <c r="E7" s="445"/>
      <c r="F7" s="445"/>
      <c r="G7" s="66"/>
    </row>
    <row r="8" spans="1:7" s="2" customFormat="1" ht="24" x14ac:dyDescent="0.45">
      <c r="A8" s="329" t="s">
        <v>39</v>
      </c>
      <c r="B8" s="446" t="str">
        <f>'A1 Exploitation'!B9:F9</f>
        <v>M Dhia Mechlaoui</v>
      </c>
      <c r="C8" s="446"/>
      <c r="D8" s="446"/>
      <c r="E8" s="446"/>
      <c r="F8" s="446"/>
      <c r="G8" s="66"/>
    </row>
    <row r="9" spans="1:7" s="2" customFormat="1" ht="24" x14ac:dyDescent="0.45">
      <c r="A9" s="330" t="s">
        <v>41</v>
      </c>
      <c r="B9" s="447" t="str">
        <f>'A1 Exploitation'!B10:F10</f>
        <v>M Ahmed Hmida (gestionnaire du stock)</v>
      </c>
      <c r="C9" s="447"/>
      <c r="D9" s="447"/>
      <c r="E9" s="447"/>
      <c r="F9" s="447"/>
      <c r="G9" s="66"/>
    </row>
    <row r="10" spans="1:7" s="2" customFormat="1" ht="24" x14ac:dyDescent="0.45">
      <c r="A10" s="329" t="s">
        <v>40</v>
      </c>
      <c r="B10" s="442">
        <f>'A1 Exploitation'!B11:F11</f>
        <v>43574</v>
      </c>
      <c r="C10" s="442"/>
      <c r="D10" s="442"/>
      <c r="E10" s="442"/>
      <c r="F10" s="442"/>
      <c r="G10" s="66"/>
    </row>
    <row r="11" spans="1:7" s="2" customFormat="1" ht="24" x14ac:dyDescent="0.45">
      <c r="A11" s="329" t="s">
        <v>250</v>
      </c>
      <c r="B11" s="448" t="e">
        <f>D199</f>
        <v>#DIV/0!</v>
      </c>
      <c r="C11" s="448"/>
      <c r="D11" s="448"/>
      <c r="E11" s="448"/>
      <c r="F11" s="448"/>
      <c r="G11" s="66"/>
    </row>
    <row r="12" spans="1:7" s="2" customFormat="1" ht="22.5" x14ac:dyDescent="0.45">
      <c r="A12" s="1"/>
      <c r="D12" s="377"/>
      <c r="E12" s="377"/>
      <c r="F12" s="377"/>
      <c r="G12" s="377"/>
    </row>
    <row r="13" spans="1:7" s="2" customFormat="1" ht="11.25" customHeight="1" x14ac:dyDescent="0.3">
      <c r="A13" s="449" t="s">
        <v>28</v>
      </c>
      <c r="B13" s="450" t="s">
        <v>29</v>
      </c>
      <c r="C13" s="450"/>
      <c r="D13" s="450" t="s">
        <v>42</v>
      </c>
      <c r="E13" s="450" t="s">
        <v>160</v>
      </c>
      <c r="F13" s="450" t="s">
        <v>161</v>
      </c>
    </row>
    <row r="14" spans="1:7" s="2" customFormat="1" ht="12.75" customHeight="1" x14ac:dyDescent="0.3">
      <c r="A14" s="449"/>
      <c r="B14" s="336" t="s">
        <v>32</v>
      </c>
      <c r="C14" s="336" t="s">
        <v>31</v>
      </c>
      <c r="D14" s="450"/>
      <c r="E14" s="450"/>
      <c r="F14" s="450"/>
      <c r="G14" s="65"/>
    </row>
    <row r="15" spans="1:7" x14ac:dyDescent="0.3">
      <c r="A15" s="463"/>
      <c r="B15" s="464"/>
      <c r="C15" s="464"/>
      <c r="D15" s="464"/>
      <c r="E15" s="464"/>
      <c r="F15" s="464"/>
    </row>
    <row r="16" spans="1:7" ht="19.5" x14ac:dyDescent="0.4">
      <c r="A16" s="456" t="s">
        <v>0</v>
      </c>
      <c r="B16" s="457"/>
      <c r="C16" s="457"/>
      <c r="D16" s="457"/>
      <c r="E16" s="457"/>
      <c r="F16" s="457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8" t="s">
        <v>34</v>
      </c>
      <c r="B22" s="452"/>
      <c r="C22" s="453"/>
      <c r="D22" s="334">
        <f>SUM(B17:C21)</f>
        <v>0</v>
      </c>
    </row>
    <row r="23" spans="1:7" x14ac:dyDescent="0.3">
      <c r="A23" s="451" t="s">
        <v>251</v>
      </c>
      <c r="B23" s="454"/>
      <c r="C23" s="455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9" t="s">
        <v>4</v>
      </c>
      <c r="B25" s="460"/>
      <c r="C25" s="460"/>
      <c r="D25" s="460"/>
      <c r="E25" s="460"/>
      <c r="F25" s="460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1" t="s">
        <v>34</v>
      </c>
      <c r="B33" s="454"/>
      <c r="C33" s="455"/>
      <c r="D33" s="331">
        <f>SUM(B26:C32)</f>
        <v>0</v>
      </c>
    </row>
    <row r="34" spans="1:6" x14ac:dyDescent="0.3">
      <c r="A34" s="451" t="s">
        <v>251</v>
      </c>
      <c r="B34" s="454"/>
      <c r="C34" s="455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9" t="s">
        <v>180</v>
      </c>
      <c r="B36" s="460"/>
      <c r="C36" s="460"/>
      <c r="D36" s="460"/>
      <c r="E36" s="460"/>
      <c r="F36" s="460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1" t="s">
        <v>34</v>
      </c>
      <c r="B42" s="454"/>
      <c r="C42" s="455"/>
      <c r="D42" s="331">
        <f>SUM(B37:C41)</f>
        <v>0</v>
      </c>
    </row>
    <row r="43" spans="1:6" x14ac:dyDescent="0.3">
      <c r="A43" s="451" t="s">
        <v>251</v>
      </c>
      <c r="B43" s="454"/>
      <c r="C43" s="455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1" t="s">
        <v>19</v>
      </c>
      <c r="B45" s="462"/>
      <c r="C45" s="462"/>
      <c r="D45" s="462"/>
      <c r="E45" s="462"/>
      <c r="F45" s="462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1" t="s">
        <v>34</v>
      </c>
      <c r="B52" s="454"/>
      <c r="C52" s="455"/>
      <c r="D52" s="331">
        <f>SUM(B46:C51)</f>
        <v>0</v>
      </c>
    </row>
    <row r="53" spans="1:6" x14ac:dyDescent="0.3">
      <c r="A53" s="451" t="s">
        <v>251</v>
      </c>
      <c r="B53" s="454"/>
      <c r="C53" s="455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9" t="s">
        <v>8</v>
      </c>
      <c r="B55" s="460"/>
      <c r="C55" s="460"/>
      <c r="D55" s="460"/>
      <c r="E55" s="460"/>
      <c r="F55" s="460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1" t="s">
        <v>34</v>
      </c>
      <c r="B63" s="454"/>
      <c r="C63" s="455"/>
      <c r="D63" s="331">
        <f>SUM(B56:C62)</f>
        <v>0</v>
      </c>
    </row>
    <row r="64" spans="1:6" x14ac:dyDescent="0.3">
      <c r="A64" s="451" t="s">
        <v>251</v>
      </c>
      <c r="B64" s="454"/>
      <c r="C64" s="455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9" t="s">
        <v>111</v>
      </c>
      <c r="B66" s="460"/>
      <c r="C66" s="460"/>
      <c r="D66" s="460"/>
      <c r="E66" s="460"/>
      <c r="F66" s="460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1" t="s">
        <v>34</v>
      </c>
      <c r="B84" s="454"/>
      <c r="C84" s="455"/>
      <c r="D84" s="331">
        <f>SUM(B67:C83)</f>
        <v>0</v>
      </c>
    </row>
    <row r="85" spans="1:6" x14ac:dyDescent="0.3">
      <c r="A85" s="451" t="s">
        <v>251</v>
      </c>
      <c r="B85" s="454"/>
      <c r="C85" s="455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9" t="s">
        <v>172</v>
      </c>
      <c r="B87" s="460"/>
      <c r="C87" s="460"/>
      <c r="D87" s="460"/>
      <c r="E87" s="460"/>
      <c r="F87" s="460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1" t="s">
        <v>34</v>
      </c>
      <c r="B102" s="454"/>
      <c r="C102" s="455"/>
      <c r="D102" s="331">
        <f>SUM(B88:C101)</f>
        <v>0</v>
      </c>
    </row>
    <row r="103" spans="1:6" x14ac:dyDescent="0.3">
      <c r="A103" s="451" t="s">
        <v>251</v>
      </c>
      <c r="B103" s="454"/>
      <c r="C103" s="455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9" t="s">
        <v>173</v>
      </c>
      <c r="B106" s="460"/>
      <c r="C106" s="460"/>
      <c r="D106" s="460"/>
      <c r="E106" s="460"/>
      <c r="F106" s="460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1" t="s">
        <v>34</v>
      </c>
      <c r="B118" s="454"/>
      <c r="C118" s="455"/>
      <c r="D118" s="331">
        <f>SUM(B107:C117)</f>
        <v>0</v>
      </c>
    </row>
    <row r="119" spans="1:6" x14ac:dyDescent="0.3">
      <c r="A119" s="451" t="s">
        <v>251</v>
      </c>
      <c r="B119" s="454"/>
      <c r="C119" s="455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9" t="s">
        <v>156</v>
      </c>
      <c r="B121" s="460"/>
      <c r="C121" s="460"/>
      <c r="D121" s="460"/>
      <c r="E121" s="460"/>
      <c r="F121" s="460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1" t="s">
        <v>34</v>
      </c>
      <c r="B133" s="454"/>
      <c r="C133" s="455"/>
      <c r="D133" s="331">
        <f>SUM(B122:C132)</f>
        <v>0</v>
      </c>
    </row>
    <row r="134" spans="1:6" x14ac:dyDescent="0.3">
      <c r="A134" s="451" t="s">
        <v>251</v>
      </c>
      <c r="B134" s="454"/>
      <c r="C134" s="455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9" t="s">
        <v>61</v>
      </c>
      <c r="B136" s="460"/>
      <c r="C136" s="460"/>
      <c r="D136" s="460"/>
      <c r="E136" s="460"/>
      <c r="F136" s="460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1" t="s">
        <v>34</v>
      </c>
      <c r="B149" s="454"/>
      <c r="C149" s="455"/>
      <c r="D149" s="331">
        <f>SUM(B137:C148)</f>
        <v>0</v>
      </c>
    </row>
    <row r="150" spans="1:6" x14ac:dyDescent="0.3">
      <c r="A150" s="451" t="s">
        <v>251</v>
      </c>
      <c r="B150" s="454"/>
      <c r="C150" s="455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9" t="s">
        <v>178</v>
      </c>
      <c r="B152" s="460"/>
      <c r="C152" s="460"/>
      <c r="D152" s="460"/>
      <c r="E152" s="460"/>
      <c r="F152" s="460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1" t="s">
        <v>34</v>
      </c>
      <c r="B161" s="452"/>
      <c r="C161" s="453"/>
      <c r="D161" s="334">
        <f>SUM(B153:C160)</f>
        <v>0</v>
      </c>
    </row>
    <row r="162" spans="1:6" x14ac:dyDescent="0.3">
      <c r="A162" s="451" t="s">
        <v>251</v>
      </c>
      <c r="B162" s="454"/>
      <c r="C162" s="455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9" t="s">
        <v>64</v>
      </c>
      <c r="B164" s="460"/>
      <c r="C164" s="460"/>
      <c r="D164" s="460"/>
      <c r="E164" s="460"/>
      <c r="F164" s="460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1" t="s">
        <v>34</v>
      </c>
      <c r="B169" s="454"/>
      <c r="C169" s="455"/>
      <c r="D169" s="331">
        <f>SUM(B165:C168)</f>
        <v>0</v>
      </c>
    </row>
    <row r="170" spans="1:6" x14ac:dyDescent="0.3">
      <c r="A170" s="451" t="s">
        <v>251</v>
      </c>
      <c r="B170" s="454"/>
      <c r="C170" s="455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5" t="s">
        <v>15</v>
      </c>
      <c r="B172" s="466"/>
      <c r="C172" s="466"/>
      <c r="D172" s="466"/>
      <c r="E172" s="466"/>
      <c r="F172" s="466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1" t="s">
        <v>34</v>
      </c>
      <c r="B177" s="454"/>
      <c r="C177" s="455"/>
      <c r="D177" s="331">
        <f>SUM(B173:C176)</f>
        <v>0</v>
      </c>
    </row>
    <row r="178" spans="1:7" x14ac:dyDescent="0.3">
      <c r="A178" s="451" t="s">
        <v>251</v>
      </c>
      <c r="B178" s="454"/>
      <c r="C178" s="455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9" t="s">
        <v>65</v>
      </c>
      <c r="B180" s="460"/>
      <c r="C180" s="460"/>
      <c r="D180" s="460"/>
      <c r="E180" s="460"/>
      <c r="F180" s="460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1" t="s">
        <v>34</v>
      </c>
      <c r="B186" s="454"/>
      <c r="C186" s="455"/>
      <c r="D186" s="331">
        <f>SUM(B181:C185)</f>
        <v>0</v>
      </c>
    </row>
    <row r="187" spans="1:7" x14ac:dyDescent="0.3">
      <c r="A187" s="451" t="s">
        <v>251</v>
      </c>
      <c r="B187" s="454"/>
      <c r="C187" s="455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9" t="s">
        <v>177</v>
      </c>
      <c r="B189" s="460"/>
      <c r="C189" s="460"/>
      <c r="D189" s="460"/>
      <c r="E189" s="460"/>
      <c r="F189" s="460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1" t="s">
        <v>34</v>
      </c>
      <c r="B194" s="454"/>
      <c r="C194" s="455"/>
      <c r="D194" s="335">
        <f>SUM(B190:C193)</f>
        <v>0</v>
      </c>
    </row>
    <row r="195" spans="1:6" x14ac:dyDescent="0.3">
      <c r="A195" s="451" t="s">
        <v>251</v>
      </c>
      <c r="B195" s="454"/>
      <c r="C195" s="455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37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7"/>
      <c r="E1" s="377"/>
      <c r="F1" s="377"/>
      <c r="G1" s="37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8" t="s">
        <v>151</v>
      </c>
      <c r="B7" s="378"/>
      <c r="C7" s="378"/>
      <c r="D7" s="378"/>
      <c r="E7" s="378"/>
      <c r="F7" s="378"/>
      <c r="G7" s="82"/>
    </row>
    <row r="8" spans="1:7" ht="22.5" x14ac:dyDescent="0.45">
      <c r="A8" s="379" t="str">
        <f>'Page de garde'!D18</f>
        <v>CE FOUCHANA</v>
      </c>
      <c r="B8" s="379"/>
      <c r="C8" s="379"/>
      <c r="D8" s="379"/>
      <c r="E8" s="379"/>
      <c r="F8" s="379"/>
      <c r="G8" s="82"/>
    </row>
    <row r="9" spans="1:7" ht="22.5" x14ac:dyDescent="0.45">
      <c r="A9" s="278" t="s">
        <v>39</v>
      </c>
      <c r="B9" s="380"/>
      <c r="C9" s="380"/>
      <c r="D9" s="380"/>
      <c r="E9" s="380"/>
      <c r="F9" s="380"/>
      <c r="G9" s="82"/>
    </row>
    <row r="10" spans="1:7" ht="22.5" x14ac:dyDescent="0.45">
      <c r="A10" s="279" t="s">
        <v>41</v>
      </c>
      <c r="B10" s="381"/>
      <c r="C10" s="381"/>
      <c r="D10" s="381"/>
      <c r="E10" s="381"/>
      <c r="F10" s="381"/>
      <c r="G10" s="82"/>
    </row>
    <row r="11" spans="1:7" ht="22.5" x14ac:dyDescent="0.45">
      <c r="A11" s="278" t="s">
        <v>40</v>
      </c>
      <c r="B11" s="376"/>
      <c r="C11" s="376"/>
      <c r="D11" s="376"/>
      <c r="E11" s="376"/>
      <c r="F11" s="376"/>
      <c r="G11" s="82"/>
    </row>
    <row r="12" spans="1:7" ht="22.5" x14ac:dyDescent="0.45">
      <c r="A12" s="278" t="s">
        <v>200</v>
      </c>
      <c r="B12" s="382" t="e">
        <f>D730</f>
        <v>#DIV/0!</v>
      </c>
      <c r="C12" s="382"/>
      <c r="D12" s="382"/>
      <c r="E12" s="382"/>
      <c r="F12" s="382"/>
      <c r="G12" s="82"/>
    </row>
    <row r="13" spans="1:7" ht="22.5" x14ac:dyDescent="0.45">
      <c r="A13" s="81"/>
      <c r="B13" s="79"/>
      <c r="C13" s="79"/>
      <c r="D13" s="377"/>
      <c r="E13" s="377"/>
      <c r="F13" s="377"/>
      <c r="G13" s="37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7" t="s">
        <v>28</v>
      </c>
      <c r="B17" s="358" t="s">
        <v>29</v>
      </c>
      <c r="C17" s="358"/>
      <c r="D17" s="358" t="s">
        <v>42</v>
      </c>
      <c r="E17" s="359" t="s">
        <v>266</v>
      </c>
      <c r="F17" s="359" t="s">
        <v>299</v>
      </c>
      <c r="G17" s="83"/>
    </row>
    <row r="18" spans="1:8" ht="16.5" customHeight="1" x14ac:dyDescent="0.4">
      <c r="A18" s="357"/>
      <c r="B18" s="283" t="s">
        <v>32</v>
      </c>
      <c r="C18" s="283" t="s">
        <v>31</v>
      </c>
      <c r="D18" s="358"/>
      <c r="E18" s="359"/>
      <c r="F18" s="359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6"/>
      <c r="B49" s="386"/>
      <c r="C49" s="386"/>
      <c r="D49" s="386"/>
      <c r="E49" s="386"/>
      <c r="F49" s="386"/>
      <c r="G49" s="386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7" t="s">
        <v>28</v>
      </c>
      <c r="B52" s="358" t="s">
        <v>29</v>
      </c>
      <c r="C52" s="358"/>
      <c r="D52" s="358" t="s">
        <v>42</v>
      </c>
      <c r="E52" s="359" t="s">
        <v>266</v>
      </c>
      <c r="F52" s="359" t="s">
        <v>301</v>
      </c>
      <c r="G52" s="83"/>
    </row>
    <row r="53" spans="1:7" ht="21" x14ac:dyDescent="0.4">
      <c r="A53" s="357"/>
      <c r="B53" s="283" t="s">
        <v>32</v>
      </c>
      <c r="C53" s="283" t="s">
        <v>31</v>
      </c>
      <c r="D53" s="358"/>
      <c r="E53" s="359"/>
      <c r="F53" s="359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3"/>
      <c r="B64" s="434"/>
      <c r="C64" s="434"/>
      <c r="D64" s="434"/>
      <c r="E64" s="434"/>
      <c r="F64" s="434"/>
      <c r="G64" s="434"/>
    </row>
    <row r="65" spans="1:7" ht="43.5" customHeight="1" x14ac:dyDescent="0.4">
      <c r="A65" s="371" t="s">
        <v>350</v>
      </c>
      <c r="B65" s="371"/>
      <c r="C65" s="371"/>
      <c r="D65" s="371"/>
      <c r="E65" s="371"/>
      <c r="F65" s="371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4"/>
      <c r="B83" s="384"/>
      <c r="C83" s="384"/>
      <c r="D83" s="384"/>
      <c r="E83" s="384"/>
      <c r="F83" s="384"/>
      <c r="G83" s="384"/>
    </row>
    <row r="84" spans="1:7" ht="45" customHeight="1" x14ac:dyDescent="0.45">
      <c r="A84" s="372" t="s">
        <v>351</v>
      </c>
      <c r="B84" s="372"/>
      <c r="C84" s="372"/>
      <c r="D84" s="372"/>
      <c r="E84" s="372"/>
      <c r="F84" s="372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7"/>
      <c r="B103" s="435"/>
      <c r="C103" s="435"/>
      <c r="D103" s="435"/>
      <c r="E103" s="435"/>
      <c r="F103" s="441"/>
      <c r="G103" s="83"/>
    </row>
    <row r="104" spans="1:7" ht="46.5" customHeight="1" x14ac:dyDescent="0.4">
      <c r="A104" s="371" t="s">
        <v>352</v>
      </c>
      <c r="B104" s="371"/>
      <c r="C104" s="371"/>
      <c r="D104" s="371"/>
      <c r="E104" s="371"/>
      <c r="F104" s="371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7"/>
      <c r="B111" s="435"/>
      <c r="C111" s="435"/>
      <c r="D111" s="435"/>
      <c r="E111" s="435"/>
      <c r="F111" s="441"/>
      <c r="G111" s="83"/>
    </row>
    <row r="112" spans="1:7" ht="39.75" customHeight="1" x14ac:dyDescent="0.4">
      <c r="A112" s="371" t="s">
        <v>390</v>
      </c>
      <c r="B112" s="371"/>
      <c r="C112" s="371"/>
      <c r="D112" s="371"/>
      <c r="E112" s="371"/>
      <c r="F112" s="371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5"/>
      <c r="B120" s="435"/>
      <c r="C120" s="435"/>
      <c r="D120" s="435"/>
      <c r="E120" s="435"/>
      <c r="F120" s="435"/>
      <c r="G120" s="83"/>
    </row>
    <row r="121" spans="1:7" ht="22.5" x14ac:dyDescent="0.4">
      <c r="A121" s="371" t="s">
        <v>310</v>
      </c>
      <c r="B121" s="371"/>
      <c r="C121" s="371"/>
      <c r="D121" s="371"/>
      <c r="E121" s="371"/>
      <c r="F121" s="371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6"/>
      <c r="B132" s="436"/>
      <c r="C132" s="436"/>
      <c r="D132" s="436"/>
      <c r="E132" s="436"/>
      <c r="F132" s="436"/>
      <c r="G132" s="83"/>
    </row>
    <row r="133" spans="1:16384" ht="22.5" customHeight="1" x14ac:dyDescent="0.4">
      <c r="A133" s="373" t="s">
        <v>424</v>
      </c>
      <c r="B133" s="373"/>
      <c r="C133" s="373"/>
      <c r="D133" s="373"/>
      <c r="E133" s="373"/>
      <c r="F133" s="373"/>
      <c r="G133" s="83"/>
    </row>
    <row r="134" spans="1:16384" ht="22.5" customHeight="1" x14ac:dyDescent="0.4">
      <c r="A134" s="374"/>
      <c r="B134" s="374"/>
      <c r="C134" s="374"/>
      <c r="D134" s="374"/>
      <c r="E134" s="374"/>
      <c r="F134" s="374"/>
      <c r="G134" s="83"/>
    </row>
    <row r="135" spans="1:16384" s="216" customFormat="1" ht="22.5" customHeight="1" x14ac:dyDescent="0.25">
      <c r="A135" s="357" t="s">
        <v>28</v>
      </c>
      <c r="B135" s="358" t="s">
        <v>29</v>
      </c>
      <c r="C135" s="358"/>
      <c r="D135" s="358" t="s">
        <v>42</v>
      </c>
      <c r="E135" s="359" t="s">
        <v>266</v>
      </c>
      <c r="F135" s="359" t="s">
        <v>301</v>
      </c>
    </row>
    <row r="136" spans="1:16384" s="216" customFormat="1" ht="22.5" customHeight="1" x14ac:dyDescent="0.25">
      <c r="A136" s="357"/>
      <c r="B136" s="283" t="s">
        <v>32</v>
      </c>
      <c r="C136" s="283" t="s">
        <v>31</v>
      </c>
      <c r="D136" s="358"/>
      <c r="E136" s="359"/>
      <c r="F136" s="359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5" t="s">
        <v>461</v>
      </c>
      <c r="B139" s="375"/>
      <c r="C139" s="375"/>
      <c r="D139" s="375"/>
      <c r="E139" s="375"/>
      <c r="F139" s="375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6" t="s">
        <v>349</v>
      </c>
      <c r="B147" s="406"/>
      <c r="C147" s="406"/>
      <c r="D147" s="406"/>
      <c r="E147" s="406"/>
      <c r="F147" s="406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7"/>
      <c r="B165" s="435"/>
      <c r="C165" s="435"/>
      <c r="D165" s="435"/>
      <c r="E165" s="435"/>
      <c r="F165" s="435"/>
      <c r="G165" s="83"/>
    </row>
    <row r="166" spans="1:7" ht="32.25" customHeight="1" x14ac:dyDescent="0.4">
      <c r="A166" s="375" t="s">
        <v>462</v>
      </c>
      <c r="B166" s="375"/>
      <c r="C166" s="375"/>
      <c r="D166" s="375"/>
      <c r="E166" s="375"/>
      <c r="F166" s="375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8"/>
      <c r="B176" s="439"/>
      <c r="C176" s="439"/>
      <c r="D176" s="439"/>
      <c r="E176" s="439"/>
      <c r="F176" s="439"/>
      <c r="G176" s="83"/>
    </row>
    <row r="177" spans="1:7" ht="32.25" customHeight="1" x14ac:dyDescent="0.4">
      <c r="A177" s="375" t="s">
        <v>310</v>
      </c>
      <c r="B177" s="375"/>
      <c r="C177" s="375"/>
      <c r="D177" s="375"/>
      <c r="E177" s="375"/>
      <c r="F177" s="375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407"/>
      <c r="C186" s="408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0"/>
      <c r="B188" s="440"/>
      <c r="C188" s="440"/>
      <c r="D188" s="440"/>
      <c r="E188" s="440"/>
      <c r="F188" s="440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7" t="s">
        <v>28</v>
      </c>
      <c r="B191" s="358" t="s">
        <v>29</v>
      </c>
      <c r="C191" s="358"/>
      <c r="D191" s="358" t="s">
        <v>42</v>
      </c>
      <c r="E191" s="359" t="s">
        <v>266</v>
      </c>
      <c r="F191" s="359" t="s">
        <v>301</v>
      </c>
      <c r="G191" s="83"/>
    </row>
    <row r="192" spans="1:7" ht="21" x14ac:dyDescent="0.4">
      <c r="A192" s="357"/>
      <c r="B192" s="283" t="s">
        <v>32</v>
      </c>
      <c r="C192" s="283" t="s">
        <v>31</v>
      </c>
      <c r="D192" s="358"/>
      <c r="E192" s="359"/>
      <c r="F192" s="359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4" t="s">
        <v>34</v>
      </c>
      <c r="B203" s="365"/>
      <c r="C203" s="36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6"/>
      <c r="B205" s="386"/>
      <c r="C205" s="386"/>
      <c r="D205" s="386"/>
      <c r="E205" s="386"/>
      <c r="F205" s="386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4" t="s">
        <v>34</v>
      </c>
      <c r="B227" s="365"/>
      <c r="C227" s="36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6"/>
      <c r="B229" s="386"/>
      <c r="C229" s="386"/>
      <c r="D229" s="386"/>
      <c r="E229" s="386"/>
      <c r="F229" s="386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7" t="s">
        <v>310</v>
      </c>
      <c r="B236" s="368"/>
      <c r="C236" s="368"/>
      <c r="D236" s="369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64" t="s">
        <v>34</v>
      </c>
      <c r="B245" s="365"/>
      <c r="C245" s="36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6"/>
      <c r="B250" s="386"/>
      <c r="C250" s="386"/>
      <c r="D250" s="386"/>
      <c r="E250" s="386"/>
      <c r="F250" s="386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7" t="s">
        <v>28</v>
      </c>
      <c r="B253" s="358" t="s">
        <v>29</v>
      </c>
      <c r="C253" s="358"/>
      <c r="D253" s="358" t="s">
        <v>42</v>
      </c>
      <c r="E253" s="359" t="s">
        <v>266</v>
      </c>
      <c r="F253" s="359" t="s">
        <v>301</v>
      </c>
      <c r="G253" s="83"/>
    </row>
    <row r="254" spans="1:7" ht="21" x14ac:dyDescent="0.4">
      <c r="A254" s="357"/>
      <c r="B254" s="283" t="s">
        <v>32</v>
      </c>
      <c r="C254" s="283" t="s">
        <v>31</v>
      </c>
      <c r="D254" s="358"/>
      <c r="E254" s="359"/>
      <c r="F254" s="359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4" t="s">
        <v>34</v>
      </c>
      <c r="B265" s="365"/>
      <c r="C265" s="36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1"/>
      <c r="B290" s="411"/>
      <c r="C290" s="411"/>
      <c r="D290" s="411"/>
      <c r="E290" s="411"/>
      <c r="F290" s="411"/>
      <c r="G290" s="83"/>
    </row>
    <row r="291" spans="1:7" ht="31.5" customHeight="1" x14ac:dyDescent="0.4">
      <c r="A291" s="370" t="s">
        <v>310</v>
      </c>
      <c r="B291" s="370"/>
      <c r="C291" s="370"/>
      <c r="D291" s="370"/>
      <c r="E291" s="370"/>
      <c r="F291" s="370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7" t="s">
        <v>28</v>
      </c>
      <c r="B308" s="358" t="s">
        <v>29</v>
      </c>
      <c r="C308" s="358"/>
      <c r="D308" s="358" t="s">
        <v>42</v>
      </c>
      <c r="E308" s="359" t="s">
        <v>266</v>
      </c>
      <c r="F308" s="359" t="s">
        <v>301</v>
      </c>
      <c r="G308" s="83"/>
    </row>
    <row r="309" spans="1:7" ht="21" x14ac:dyDescent="0.4">
      <c r="A309" s="357"/>
      <c r="B309" s="283" t="s">
        <v>32</v>
      </c>
      <c r="C309" s="283" t="s">
        <v>31</v>
      </c>
      <c r="D309" s="358"/>
      <c r="E309" s="359"/>
      <c r="F309" s="359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8"/>
      <c r="B357" s="388"/>
      <c r="C357" s="388"/>
      <c r="D357" s="388"/>
      <c r="E357" s="388"/>
      <c r="F357" s="388"/>
      <c r="G357" s="388"/>
    </row>
    <row r="358" spans="1:7" ht="32.25" customHeight="1" x14ac:dyDescent="0.4">
      <c r="A358" s="356" t="s">
        <v>310</v>
      </c>
      <c r="B358" s="356"/>
      <c r="C358" s="356"/>
      <c r="D358" s="356"/>
      <c r="E358" s="356"/>
      <c r="F358" s="35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7" t="s">
        <v>28</v>
      </c>
      <c r="B375" s="358" t="s">
        <v>29</v>
      </c>
      <c r="C375" s="358"/>
      <c r="D375" s="358" t="s">
        <v>42</v>
      </c>
      <c r="E375" s="359" t="s">
        <v>266</v>
      </c>
      <c r="F375" s="359" t="s">
        <v>301</v>
      </c>
      <c r="G375" s="83"/>
    </row>
    <row r="376" spans="1:7" ht="21" x14ac:dyDescent="0.4">
      <c r="A376" s="357"/>
      <c r="B376" s="283" t="s">
        <v>32</v>
      </c>
      <c r="C376" s="283" t="s">
        <v>31</v>
      </c>
      <c r="D376" s="358"/>
      <c r="E376" s="359"/>
      <c r="F376" s="359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3"/>
      <c r="B415" s="384"/>
      <c r="C415" s="384"/>
      <c r="D415" s="384"/>
      <c r="E415" s="384"/>
      <c r="F415" s="384"/>
      <c r="G415" s="384"/>
    </row>
    <row r="416" spans="1:7" ht="24.75" x14ac:dyDescent="0.4">
      <c r="A416" s="352" t="s">
        <v>319</v>
      </c>
      <c r="B416" s="352"/>
      <c r="C416" s="352"/>
      <c r="D416" s="352"/>
      <c r="E416" s="352"/>
      <c r="F416" s="35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7" t="s">
        <v>28</v>
      </c>
      <c r="B433" s="358" t="s">
        <v>29</v>
      </c>
      <c r="C433" s="358"/>
      <c r="D433" s="358" t="s">
        <v>42</v>
      </c>
      <c r="E433" s="359" t="s">
        <v>266</v>
      </c>
      <c r="F433" s="359" t="s">
        <v>301</v>
      </c>
      <c r="G433" s="83"/>
    </row>
    <row r="434" spans="1:7" ht="21" x14ac:dyDescent="0.4">
      <c r="A434" s="357"/>
      <c r="B434" s="283" t="s">
        <v>32</v>
      </c>
      <c r="C434" s="283" t="s">
        <v>31</v>
      </c>
      <c r="D434" s="358"/>
      <c r="E434" s="359"/>
      <c r="F434" s="359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2" t="s">
        <v>310</v>
      </c>
      <c r="B464" s="352"/>
      <c r="C464" s="352"/>
      <c r="D464" s="352"/>
      <c r="E464" s="352"/>
      <c r="F464" s="352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2" t="s">
        <v>425</v>
      </c>
      <c r="B478" s="362"/>
      <c r="C478" s="362"/>
      <c r="D478" s="362"/>
      <c r="E478" s="362"/>
      <c r="F478" s="362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3" t="s">
        <v>28</v>
      </c>
      <c r="B480" s="354" t="s">
        <v>29</v>
      </c>
      <c r="C480" s="354"/>
      <c r="D480" s="354" t="s">
        <v>42</v>
      </c>
      <c r="E480" s="355" t="s">
        <v>266</v>
      </c>
      <c r="F480" s="355" t="s">
        <v>301</v>
      </c>
      <c r="G480" s="83"/>
    </row>
    <row r="481" spans="1:7" ht="21" x14ac:dyDescent="0.4">
      <c r="A481" s="353"/>
      <c r="B481" s="291" t="s">
        <v>32</v>
      </c>
      <c r="C481" s="291" t="s">
        <v>31</v>
      </c>
      <c r="D481" s="354"/>
      <c r="E481" s="355"/>
      <c r="F481" s="355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7" t="s">
        <v>52</v>
      </c>
      <c r="B483" s="397"/>
      <c r="C483" s="397"/>
      <c r="D483" s="397"/>
      <c r="E483" s="397"/>
      <c r="F483" s="397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8" t="s">
        <v>463</v>
      </c>
      <c r="B491" s="419"/>
      <c r="C491" s="419"/>
      <c r="D491" s="419"/>
      <c r="E491" s="419"/>
      <c r="F491" s="41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0" t="s">
        <v>23</v>
      </c>
      <c r="B505" s="391"/>
      <c r="C505" s="391"/>
      <c r="D505" s="391"/>
      <c r="E505" s="391"/>
      <c r="F505" s="39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5"/>
      <c r="B517" s="385"/>
      <c r="C517" s="385"/>
      <c r="D517" s="385"/>
      <c r="E517" s="385"/>
      <c r="F517" s="385"/>
      <c r="G517" s="385"/>
    </row>
    <row r="518" spans="1:7" ht="26.25" customHeight="1" x14ac:dyDescent="0.5">
      <c r="A518" s="244" t="s">
        <v>310</v>
      </c>
      <c r="B518" s="389"/>
      <c r="C518" s="389"/>
      <c r="D518" s="389"/>
      <c r="E518" s="389"/>
      <c r="F518" s="389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3" t="s">
        <v>97</v>
      </c>
      <c r="B530" s="363"/>
      <c r="C530" s="363"/>
      <c r="D530" s="363"/>
      <c r="E530" s="363"/>
      <c r="F530" s="363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3" t="s">
        <v>28</v>
      </c>
      <c r="B532" s="395" t="s">
        <v>29</v>
      </c>
      <c r="C532" s="396"/>
      <c r="D532" s="358" t="s">
        <v>42</v>
      </c>
      <c r="E532" s="359" t="s">
        <v>266</v>
      </c>
      <c r="F532" s="359" t="s">
        <v>301</v>
      </c>
      <c r="G532" s="83"/>
    </row>
    <row r="533" spans="1:7" ht="21" x14ac:dyDescent="0.4">
      <c r="A533" s="394"/>
      <c r="B533" s="292" t="s">
        <v>32</v>
      </c>
      <c r="C533" s="293" t="s">
        <v>31</v>
      </c>
      <c r="D533" s="358"/>
      <c r="E533" s="359"/>
      <c r="F533" s="359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0"/>
      <c r="D535" s="360"/>
      <c r="E535" s="360"/>
      <c r="F535" s="361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4" t="s">
        <v>34</v>
      </c>
      <c r="B542" s="365"/>
      <c r="C542" s="36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4" t="s">
        <v>33</v>
      </c>
      <c r="B543" s="365"/>
      <c r="C543" s="36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6"/>
      <c r="B544" s="386"/>
      <c r="C544" s="386"/>
      <c r="D544" s="386"/>
      <c r="E544" s="386"/>
      <c r="F544" s="386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7"/>
      <c r="B556" s="388"/>
      <c r="C556" s="388"/>
      <c r="D556" s="388"/>
      <c r="E556" s="388"/>
      <c r="F556" s="388"/>
      <c r="G556" s="388"/>
    </row>
    <row r="557" spans="1:7" ht="35.25" customHeight="1" x14ac:dyDescent="0.4">
      <c r="A557" s="246" t="s">
        <v>310</v>
      </c>
      <c r="B557" s="222"/>
      <c r="C557" s="423"/>
      <c r="D557" s="423"/>
      <c r="E557" s="423"/>
      <c r="F557" s="424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409" t="s">
        <v>34</v>
      </c>
      <c r="B566" s="409"/>
      <c r="C566" s="410"/>
      <c r="D566" s="296">
        <f>SUM(B558:C565,B546:C555)</f>
        <v>0</v>
      </c>
      <c r="E566" s="79"/>
      <c r="F566" s="83"/>
      <c r="G566" s="83"/>
    </row>
    <row r="567" spans="1:7" ht="21" x14ac:dyDescent="0.4">
      <c r="A567" s="409" t="s">
        <v>33</v>
      </c>
      <c r="B567" s="409"/>
      <c r="C567" s="40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6"/>
      <c r="B572" s="386"/>
      <c r="C572" s="386"/>
      <c r="D572" s="386"/>
      <c r="E572" s="386"/>
      <c r="F572" s="386"/>
      <c r="G572" s="83"/>
    </row>
    <row r="573" spans="1:7" ht="22.5" x14ac:dyDescent="0.45">
      <c r="A573" s="349" t="s">
        <v>19</v>
      </c>
      <c r="B573" s="349"/>
      <c r="C573" s="349"/>
      <c r="D573" s="349"/>
      <c r="E573" s="349"/>
      <c r="F573" s="349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3" t="s">
        <v>28</v>
      </c>
      <c r="B575" s="354" t="s">
        <v>29</v>
      </c>
      <c r="C575" s="354"/>
      <c r="D575" s="354" t="s">
        <v>42</v>
      </c>
      <c r="E575" s="355" t="s">
        <v>266</v>
      </c>
      <c r="F575" s="355" t="s">
        <v>301</v>
      </c>
      <c r="G575" s="83"/>
    </row>
    <row r="576" spans="1:7" ht="21" x14ac:dyDescent="0.4">
      <c r="A576" s="353"/>
      <c r="B576" s="291" t="s">
        <v>32</v>
      </c>
      <c r="C576" s="291" t="s">
        <v>31</v>
      </c>
      <c r="D576" s="354"/>
      <c r="E576" s="355"/>
      <c r="F576" s="355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2" t="s">
        <v>10</v>
      </c>
      <c r="B578" s="413"/>
      <c r="C578" s="413"/>
      <c r="D578" s="413"/>
      <c r="E578" s="413"/>
      <c r="F578" s="414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9" t="s">
        <v>34</v>
      </c>
      <c r="B588" s="409"/>
      <c r="C588" s="410"/>
      <c r="D588" s="296">
        <f>SUM(B579:C587)</f>
        <v>0</v>
      </c>
      <c r="E588" s="79"/>
      <c r="F588" s="83"/>
      <c r="G588" s="83"/>
    </row>
    <row r="589" spans="1:7" ht="21" x14ac:dyDescent="0.4">
      <c r="A589" s="409" t="s">
        <v>33</v>
      </c>
      <c r="B589" s="409"/>
      <c r="C589" s="409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5" t="s">
        <v>23</v>
      </c>
      <c r="B591" s="416"/>
      <c r="C591" s="416"/>
      <c r="D591" s="416"/>
      <c r="E591" s="416"/>
      <c r="F591" s="417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0" t="s">
        <v>383</v>
      </c>
      <c r="B598" s="351"/>
      <c r="C598" s="351"/>
      <c r="D598" s="351"/>
      <c r="E598" s="351"/>
      <c r="F598" s="351"/>
      <c r="G598" s="351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409" t="s">
        <v>34</v>
      </c>
      <c r="B606" s="409"/>
      <c r="C606" s="410"/>
      <c r="D606" s="296">
        <f>SUM(B592:C605)</f>
        <v>0</v>
      </c>
      <c r="E606" s="79"/>
      <c r="F606" s="83"/>
      <c r="G606" s="83"/>
    </row>
    <row r="607" spans="1:7" ht="21" x14ac:dyDescent="0.4">
      <c r="A607" s="409" t="s">
        <v>33</v>
      </c>
      <c r="B607" s="409"/>
      <c r="C607" s="409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20" t="s">
        <v>170</v>
      </c>
      <c r="B610" s="421"/>
      <c r="C610" s="422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9" t="s">
        <v>8</v>
      </c>
      <c r="B612" s="349"/>
      <c r="C612" s="349"/>
      <c r="D612" s="349"/>
      <c r="E612" s="349"/>
      <c r="F612" s="349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7" t="s">
        <v>28</v>
      </c>
      <c r="B614" s="358" t="s">
        <v>29</v>
      </c>
      <c r="C614" s="358"/>
      <c r="D614" s="358" t="s">
        <v>42</v>
      </c>
      <c r="E614" s="359" t="s">
        <v>266</v>
      </c>
      <c r="F614" s="359" t="s">
        <v>301</v>
      </c>
      <c r="G614" s="83"/>
    </row>
    <row r="615" spans="1:7" ht="18.75" customHeight="1" x14ac:dyDescent="0.4">
      <c r="A615" s="357"/>
      <c r="B615" s="283" t="s">
        <v>32</v>
      </c>
      <c r="C615" s="283" t="s">
        <v>31</v>
      </c>
      <c r="D615" s="358"/>
      <c r="E615" s="359"/>
      <c r="F615" s="359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4"/>
      <c r="D617" s="404"/>
      <c r="E617" s="404"/>
      <c r="F617" s="405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9" t="s">
        <v>34</v>
      </c>
      <c r="B627" s="409"/>
      <c r="C627" s="409"/>
      <c r="D627" s="296">
        <f>SUM(B618:C626)</f>
        <v>0</v>
      </c>
      <c r="E627" s="430"/>
      <c r="F627" s="411"/>
      <c r="G627" s="83"/>
    </row>
    <row r="628" spans="1:7" ht="21" x14ac:dyDescent="0.4">
      <c r="A628" s="409" t="s">
        <v>33</v>
      </c>
      <c r="B628" s="409"/>
      <c r="C628" s="409"/>
      <c r="D628" s="295" t="e">
        <f>D627/(COUNT(B618:C626)*2)</f>
        <v>#DIV/0!</v>
      </c>
      <c r="E628" s="431"/>
      <c r="F628" s="385"/>
      <c r="G628" s="83"/>
    </row>
    <row r="629" spans="1:7" ht="21" x14ac:dyDescent="0.4">
      <c r="A629" s="104"/>
      <c r="B629" s="83"/>
      <c r="C629" s="429"/>
      <c r="D629" s="429"/>
      <c r="E629" s="429"/>
      <c r="F629" s="429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4" t="s">
        <v>34</v>
      </c>
      <c r="B639" s="365"/>
      <c r="C639" s="366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4"/>
      <c r="D642" s="404"/>
      <c r="E642" s="404"/>
      <c r="F642" s="405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4" t="s">
        <v>34</v>
      </c>
      <c r="B650" s="365"/>
      <c r="C650" s="366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6"/>
      <c r="B652" s="426"/>
      <c r="C652" s="426"/>
      <c r="D652" s="426"/>
      <c r="E652" s="426"/>
      <c r="F652" s="426"/>
      <c r="G652" s="426"/>
    </row>
    <row r="653" spans="1:16382" ht="24.75" x14ac:dyDescent="0.4">
      <c r="A653" s="241" t="s">
        <v>26</v>
      </c>
      <c r="B653" s="404"/>
      <c r="C653" s="404"/>
      <c r="D653" s="404"/>
      <c r="E653" s="404"/>
      <c r="F653" s="405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9" t="s">
        <v>355</v>
      </c>
      <c r="B676" s="349"/>
      <c r="C676" s="349"/>
      <c r="D676" s="349"/>
      <c r="E676" s="349"/>
      <c r="F676" s="349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7" t="s">
        <v>28</v>
      </c>
      <c r="B678" s="358" t="s">
        <v>29</v>
      </c>
      <c r="C678" s="358"/>
      <c r="D678" s="358" t="s">
        <v>42</v>
      </c>
      <c r="E678" s="359" t="s">
        <v>266</v>
      </c>
      <c r="F678" s="359" t="s">
        <v>301</v>
      </c>
      <c r="G678" s="83"/>
    </row>
    <row r="679" spans="1:7" ht="21" x14ac:dyDescent="0.4">
      <c r="A679" s="357"/>
      <c r="B679" s="283" t="s">
        <v>32</v>
      </c>
      <c r="C679" s="283" t="s">
        <v>31</v>
      </c>
      <c r="D679" s="358"/>
      <c r="E679" s="359"/>
      <c r="F679" s="359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5" t="s">
        <v>459</v>
      </c>
      <c r="B704" s="425"/>
      <c r="C704" s="425"/>
      <c r="D704" s="425"/>
      <c r="E704" s="425"/>
      <c r="F704" s="425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2" t="s">
        <v>28</v>
      </c>
      <c r="B706" s="395" t="s">
        <v>29</v>
      </c>
      <c r="C706" s="395"/>
      <c r="D706" s="358" t="s">
        <v>42</v>
      </c>
      <c r="E706" s="359" t="s">
        <v>266</v>
      </c>
      <c r="F706" s="359" t="s">
        <v>301</v>
      </c>
      <c r="G706" s="184"/>
    </row>
    <row r="707" spans="1:7" ht="21" x14ac:dyDescent="0.4">
      <c r="A707" s="357"/>
      <c r="B707" s="283" t="s">
        <v>32</v>
      </c>
      <c r="C707" s="283" t="s">
        <v>31</v>
      </c>
      <c r="D707" s="358"/>
      <c r="E707" s="359"/>
      <c r="F707" s="359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8" t="s">
        <v>305</v>
      </c>
      <c r="B709" s="399"/>
      <c r="C709" s="399"/>
      <c r="D709" s="399"/>
      <c r="E709" s="399"/>
      <c r="F709" s="400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7"/>
      <c r="C715" s="428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7"/>
      <c r="C716" s="428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8" t="s">
        <v>306</v>
      </c>
      <c r="B718" s="399"/>
      <c r="C718" s="399"/>
      <c r="D718" s="399"/>
      <c r="E718" s="399"/>
      <c r="F718" s="400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3"/>
      <c r="E1" s="443"/>
      <c r="F1" s="443"/>
      <c r="G1" s="443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4" t="s">
        <v>46</v>
      </c>
      <c r="B6" s="444"/>
      <c r="C6" s="444"/>
      <c r="D6" s="444"/>
      <c r="E6" s="444"/>
      <c r="F6" s="444"/>
      <c r="G6" s="66"/>
    </row>
    <row r="7" spans="1:7" s="2" customFormat="1" ht="21.75" customHeight="1" x14ac:dyDescent="0.45">
      <c r="A7" s="445" t="str">
        <f>'Page de garde'!D18</f>
        <v>CE FOUCHANA</v>
      </c>
      <c r="B7" s="445"/>
      <c r="C7" s="445"/>
      <c r="D7" s="445"/>
      <c r="E7" s="445"/>
      <c r="F7" s="445"/>
      <c r="G7" s="66"/>
    </row>
    <row r="8" spans="1:7" s="2" customFormat="1" ht="24" x14ac:dyDescent="0.45">
      <c r="A8" s="329" t="s">
        <v>39</v>
      </c>
      <c r="B8" s="446" t="str">
        <f>'A1 Exploitation'!B9:F9</f>
        <v>M Dhia Mechlaoui</v>
      </c>
      <c r="C8" s="446"/>
      <c r="D8" s="446"/>
      <c r="E8" s="446"/>
      <c r="F8" s="446"/>
      <c r="G8" s="66"/>
    </row>
    <row r="9" spans="1:7" s="2" customFormat="1" ht="24" x14ac:dyDescent="0.45">
      <c r="A9" s="330" t="s">
        <v>41</v>
      </c>
      <c r="B9" s="447" t="str">
        <f>'A1 Exploitation'!B10:F10</f>
        <v>M Ahmed Hmida (gestionnaire du stock)</v>
      </c>
      <c r="C9" s="447"/>
      <c r="D9" s="447"/>
      <c r="E9" s="447"/>
      <c r="F9" s="447"/>
      <c r="G9" s="66"/>
    </row>
    <row r="10" spans="1:7" s="2" customFormat="1" ht="24" x14ac:dyDescent="0.45">
      <c r="A10" s="329" t="s">
        <v>40</v>
      </c>
      <c r="B10" s="442">
        <f>'A1 Exploitation'!B11:F11</f>
        <v>43574</v>
      </c>
      <c r="C10" s="442"/>
      <c r="D10" s="442"/>
      <c r="E10" s="442"/>
      <c r="F10" s="442"/>
      <c r="G10" s="66"/>
    </row>
    <row r="11" spans="1:7" s="2" customFormat="1" ht="24" x14ac:dyDescent="0.45">
      <c r="A11" s="329" t="s">
        <v>250</v>
      </c>
      <c r="B11" s="448" t="e">
        <f>D199</f>
        <v>#DIV/0!</v>
      </c>
      <c r="C11" s="448"/>
      <c r="D11" s="448"/>
      <c r="E11" s="448"/>
      <c r="F11" s="448"/>
      <c r="G11" s="66"/>
    </row>
    <row r="12" spans="1:7" s="2" customFormat="1" ht="22.5" x14ac:dyDescent="0.45">
      <c r="A12" s="1"/>
      <c r="D12" s="377"/>
      <c r="E12" s="377"/>
      <c r="F12" s="377"/>
      <c r="G12" s="377"/>
    </row>
    <row r="13" spans="1:7" s="2" customFormat="1" ht="11.25" customHeight="1" x14ac:dyDescent="0.3">
      <c r="A13" s="449" t="s">
        <v>28</v>
      </c>
      <c r="B13" s="450" t="s">
        <v>29</v>
      </c>
      <c r="C13" s="450"/>
      <c r="D13" s="450" t="s">
        <v>42</v>
      </c>
      <c r="E13" s="450" t="s">
        <v>160</v>
      </c>
      <c r="F13" s="450" t="s">
        <v>161</v>
      </c>
    </row>
    <row r="14" spans="1:7" s="2" customFormat="1" ht="12.75" customHeight="1" x14ac:dyDescent="0.3">
      <c r="A14" s="449"/>
      <c r="B14" s="336" t="s">
        <v>32</v>
      </c>
      <c r="C14" s="336" t="s">
        <v>31</v>
      </c>
      <c r="D14" s="450"/>
      <c r="E14" s="450"/>
      <c r="F14" s="450"/>
      <c r="G14" s="65"/>
    </row>
    <row r="15" spans="1:7" x14ac:dyDescent="0.3">
      <c r="A15" s="463"/>
      <c r="B15" s="464"/>
      <c r="C15" s="464"/>
      <c r="D15" s="464"/>
      <c r="E15" s="464"/>
      <c r="F15" s="464"/>
    </row>
    <row r="16" spans="1:7" ht="19.5" x14ac:dyDescent="0.4">
      <c r="A16" s="456" t="s">
        <v>0</v>
      </c>
      <c r="B16" s="457"/>
      <c r="C16" s="457"/>
      <c r="D16" s="457"/>
      <c r="E16" s="457"/>
      <c r="F16" s="457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8" t="s">
        <v>34</v>
      </c>
      <c r="B22" s="452"/>
      <c r="C22" s="453"/>
      <c r="D22" s="334">
        <f>SUM(B17:C21)</f>
        <v>0</v>
      </c>
    </row>
    <row r="23" spans="1:7" x14ac:dyDescent="0.3">
      <c r="A23" s="451" t="s">
        <v>251</v>
      </c>
      <c r="B23" s="454"/>
      <c r="C23" s="455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9" t="s">
        <v>4</v>
      </c>
      <c r="B25" s="460"/>
      <c r="C25" s="460"/>
      <c r="D25" s="460"/>
      <c r="E25" s="460"/>
      <c r="F25" s="460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1" t="s">
        <v>34</v>
      </c>
      <c r="B33" s="454"/>
      <c r="C33" s="455"/>
      <c r="D33" s="331">
        <f>SUM(B26:C32)</f>
        <v>0</v>
      </c>
    </row>
    <row r="34" spans="1:6" x14ac:dyDescent="0.3">
      <c r="A34" s="451" t="s">
        <v>251</v>
      </c>
      <c r="B34" s="454"/>
      <c r="C34" s="455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9" t="s">
        <v>180</v>
      </c>
      <c r="B36" s="460"/>
      <c r="C36" s="460"/>
      <c r="D36" s="460"/>
      <c r="E36" s="460"/>
      <c r="F36" s="460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1" t="s">
        <v>34</v>
      </c>
      <c r="B42" s="454"/>
      <c r="C42" s="455"/>
      <c r="D42" s="331">
        <f>SUM(B37:C41)</f>
        <v>0</v>
      </c>
    </row>
    <row r="43" spans="1:6" x14ac:dyDescent="0.3">
      <c r="A43" s="451" t="s">
        <v>251</v>
      </c>
      <c r="B43" s="454"/>
      <c r="C43" s="455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1" t="s">
        <v>19</v>
      </c>
      <c r="B45" s="462"/>
      <c r="C45" s="462"/>
      <c r="D45" s="462"/>
      <c r="E45" s="462"/>
      <c r="F45" s="462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1" t="s">
        <v>34</v>
      </c>
      <c r="B52" s="454"/>
      <c r="C52" s="455"/>
      <c r="D52" s="331">
        <f>SUM(B46:C51)</f>
        <v>0</v>
      </c>
    </row>
    <row r="53" spans="1:6" x14ac:dyDescent="0.3">
      <c r="A53" s="451" t="s">
        <v>251</v>
      </c>
      <c r="B53" s="454"/>
      <c r="C53" s="455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9" t="s">
        <v>8</v>
      </c>
      <c r="B55" s="460"/>
      <c r="C55" s="460"/>
      <c r="D55" s="460"/>
      <c r="E55" s="460"/>
      <c r="F55" s="460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1" t="s">
        <v>34</v>
      </c>
      <c r="B63" s="454"/>
      <c r="C63" s="455"/>
      <c r="D63" s="331">
        <f>SUM(B56:C62)</f>
        <v>0</v>
      </c>
    </row>
    <row r="64" spans="1:6" x14ac:dyDescent="0.3">
      <c r="A64" s="451" t="s">
        <v>251</v>
      </c>
      <c r="B64" s="454"/>
      <c r="C64" s="455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9" t="s">
        <v>111</v>
      </c>
      <c r="B66" s="460"/>
      <c r="C66" s="460"/>
      <c r="D66" s="460"/>
      <c r="E66" s="460"/>
      <c r="F66" s="460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1" t="s">
        <v>34</v>
      </c>
      <c r="B84" s="454"/>
      <c r="C84" s="455"/>
      <c r="D84" s="331">
        <f>SUM(B67:C83)</f>
        <v>0</v>
      </c>
    </row>
    <row r="85" spans="1:6" x14ac:dyDescent="0.3">
      <c r="A85" s="451" t="s">
        <v>251</v>
      </c>
      <c r="B85" s="454"/>
      <c r="C85" s="455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9" t="s">
        <v>172</v>
      </c>
      <c r="B87" s="460"/>
      <c r="C87" s="460"/>
      <c r="D87" s="460"/>
      <c r="E87" s="460"/>
      <c r="F87" s="460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1" t="s">
        <v>34</v>
      </c>
      <c r="B102" s="454"/>
      <c r="C102" s="455"/>
      <c r="D102" s="331">
        <f>SUM(B88:C101)</f>
        <v>0</v>
      </c>
    </row>
    <row r="103" spans="1:6" x14ac:dyDescent="0.3">
      <c r="A103" s="451" t="s">
        <v>251</v>
      </c>
      <c r="B103" s="454"/>
      <c r="C103" s="455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9" t="s">
        <v>173</v>
      </c>
      <c r="B106" s="460"/>
      <c r="C106" s="460"/>
      <c r="D106" s="460"/>
      <c r="E106" s="460"/>
      <c r="F106" s="460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1" t="s">
        <v>34</v>
      </c>
      <c r="B118" s="454"/>
      <c r="C118" s="455"/>
      <c r="D118" s="331">
        <f>SUM(B107:C117)</f>
        <v>0</v>
      </c>
    </row>
    <row r="119" spans="1:6" x14ac:dyDescent="0.3">
      <c r="A119" s="451" t="s">
        <v>251</v>
      </c>
      <c r="B119" s="454"/>
      <c r="C119" s="455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9" t="s">
        <v>156</v>
      </c>
      <c r="B121" s="460"/>
      <c r="C121" s="460"/>
      <c r="D121" s="460"/>
      <c r="E121" s="460"/>
      <c r="F121" s="460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1" t="s">
        <v>34</v>
      </c>
      <c r="B133" s="454"/>
      <c r="C133" s="455"/>
      <c r="D133" s="331">
        <f>SUM(B122:C132)</f>
        <v>0</v>
      </c>
    </row>
    <row r="134" spans="1:6" x14ac:dyDescent="0.3">
      <c r="A134" s="451" t="s">
        <v>251</v>
      </c>
      <c r="B134" s="454"/>
      <c r="C134" s="455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9" t="s">
        <v>61</v>
      </c>
      <c r="B136" s="460"/>
      <c r="C136" s="460"/>
      <c r="D136" s="460"/>
      <c r="E136" s="460"/>
      <c r="F136" s="460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1" t="s">
        <v>34</v>
      </c>
      <c r="B149" s="454"/>
      <c r="C149" s="455"/>
      <c r="D149" s="331">
        <f>SUM(B137:C148)</f>
        <v>0</v>
      </c>
    </row>
    <row r="150" spans="1:6" x14ac:dyDescent="0.3">
      <c r="A150" s="451" t="s">
        <v>251</v>
      </c>
      <c r="B150" s="454"/>
      <c r="C150" s="455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9" t="s">
        <v>178</v>
      </c>
      <c r="B152" s="460"/>
      <c r="C152" s="460"/>
      <c r="D152" s="460"/>
      <c r="E152" s="460"/>
      <c r="F152" s="460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1" t="s">
        <v>34</v>
      </c>
      <c r="B161" s="452"/>
      <c r="C161" s="453"/>
      <c r="D161" s="334">
        <f>SUM(B153:C160)</f>
        <v>0</v>
      </c>
    </row>
    <row r="162" spans="1:6" x14ac:dyDescent="0.3">
      <c r="A162" s="451" t="s">
        <v>251</v>
      </c>
      <c r="B162" s="454"/>
      <c r="C162" s="455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9" t="s">
        <v>64</v>
      </c>
      <c r="B164" s="460"/>
      <c r="C164" s="460"/>
      <c r="D164" s="460"/>
      <c r="E164" s="460"/>
      <c r="F164" s="460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1" t="s">
        <v>34</v>
      </c>
      <c r="B169" s="454"/>
      <c r="C169" s="455"/>
      <c r="D169" s="331">
        <f>SUM(B165:C168)</f>
        <v>0</v>
      </c>
    </row>
    <row r="170" spans="1:6" x14ac:dyDescent="0.3">
      <c r="A170" s="451" t="s">
        <v>251</v>
      </c>
      <c r="B170" s="454"/>
      <c r="C170" s="455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5" t="s">
        <v>15</v>
      </c>
      <c r="B172" s="466"/>
      <c r="C172" s="466"/>
      <c r="D172" s="466"/>
      <c r="E172" s="466"/>
      <c r="F172" s="466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1" t="s">
        <v>34</v>
      </c>
      <c r="B177" s="454"/>
      <c r="C177" s="455"/>
      <c r="D177" s="331">
        <f>SUM(B173:C176)</f>
        <v>0</v>
      </c>
    </row>
    <row r="178" spans="1:7" x14ac:dyDescent="0.3">
      <c r="A178" s="451" t="s">
        <v>251</v>
      </c>
      <c r="B178" s="454"/>
      <c r="C178" s="455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9" t="s">
        <v>65</v>
      </c>
      <c r="B180" s="460"/>
      <c r="C180" s="460"/>
      <c r="D180" s="460"/>
      <c r="E180" s="460"/>
      <c r="F180" s="460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1" t="s">
        <v>34</v>
      </c>
      <c r="B186" s="454"/>
      <c r="C186" s="455"/>
      <c r="D186" s="331">
        <f>SUM(B181:C185)</f>
        <v>0</v>
      </c>
    </row>
    <row r="187" spans="1:7" x14ac:dyDescent="0.3">
      <c r="A187" s="451" t="s">
        <v>251</v>
      </c>
      <c r="B187" s="454"/>
      <c r="C187" s="455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9" t="s">
        <v>177</v>
      </c>
      <c r="B189" s="460"/>
      <c r="C189" s="460"/>
      <c r="D189" s="460"/>
      <c r="E189" s="460"/>
      <c r="F189" s="460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1" t="s">
        <v>34</v>
      </c>
      <c r="B194" s="454"/>
      <c r="C194" s="455"/>
      <c r="D194" s="335">
        <f>SUM(B190:C193)</f>
        <v>0</v>
      </c>
    </row>
    <row r="195" spans="1:6" x14ac:dyDescent="0.3">
      <c r="A195" s="451" t="s">
        <v>251</v>
      </c>
      <c r="B195" s="454"/>
      <c r="C195" s="455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2019-04-23T16:00:36Z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