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Fouchana\2018\4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D119" i="35"/>
  <c r="C116" i="35"/>
  <c r="C115" i="35"/>
  <c r="C112" i="35"/>
  <c r="D118" i="35" s="1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D63" i="35" s="1"/>
  <c r="D64" i="35" s="1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B10" i="35"/>
  <c r="B9" i="35"/>
  <c r="B8" i="35"/>
  <c r="F543" i="43"/>
  <c r="D543" i="43" s="1"/>
  <c r="B543" i="43" s="1"/>
  <c r="E543" i="43"/>
  <c r="C542" i="43"/>
  <c r="A537" i="43"/>
  <c r="F532" i="43"/>
  <c r="D532" i="43" s="1"/>
  <c r="E532" i="43"/>
  <c r="B532" i="43"/>
  <c r="C530" i="43"/>
  <c r="D533" i="43" s="1"/>
  <c r="D534" i="43" s="1"/>
  <c r="B162" i="29" s="1"/>
  <c r="C528" i="43"/>
  <c r="A517" i="43"/>
  <c r="F512" i="43"/>
  <c r="E512" i="43"/>
  <c r="D512" i="43"/>
  <c r="B512" i="43" s="1"/>
  <c r="D513" i="43" s="1"/>
  <c r="D514" i="43" s="1"/>
  <c r="B152" i="29" s="1"/>
  <c r="A506" i="43"/>
  <c r="D500" i="43"/>
  <c r="F498" i="43"/>
  <c r="E498" i="43"/>
  <c r="D498" i="43"/>
  <c r="B498" i="43" s="1"/>
  <c r="D499" i="43" s="1"/>
  <c r="D502" i="43" s="1"/>
  <c r="D503" i="43" s="1"/>
  <c r="B143" i="29" s="1"/>
  <c r="D494" i="43"/>
  <c r="C490" i="43"/>
  <c r="D493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 s="1"/>
  <c r="B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D386" i="43" s="1"/>
  <c r="B386" i="43" s="1"/>
  <c r="E386" i="43"/>
  <c r="C381" i="43"/>
  <c r="C378" i="43"/>
  <c r="C371" i="43"/>
  <c r="C369" i="43"/>
  <c r="C368" i="43"/>
  <c r="A361" i="43"/>
  <c r="F353" i="43"/>
  <c r="E353" i="43"/>
  <c r="D353" i="43"/>
  <c r="B353" i="43" s="1"/>
  <c r="C348" i="43"/>
  <c r="C344" i="43"/>
  <c r="C342" i="43"/>
  <c r="C340" i="43"/>
  <c r="D334" i="43"/>
  <c r="C331" i="43"/>
  <c r="D333" i="43" s="1"/>
  <c r="A321" i="43"/>
  <c r="F313" i="43"/>
  <c r="E313" i="43"/>
  <c r="C304" i="43"/>
  <c r="C302" i="43"/>
  <c r="C297" i="43"/>
  <c r="C295" i="43"/>
  <c r="C294" i="43"/>
  <c r="C291" i="43"/>
  <c r="D286" i="43"/>
  <c r="C282" i="43"/>
  <c r="C278" i="43"/>
  <c r="D285" i="43" s="1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E200" i="43"/>
  <c r="D200" i="43"/>
  <c r="B200" i="43"/>
  <c r="C194" i="43"/>
  <c r="C190" i="43"/>
  <c r="C186" i="43"/>
  <c r="C184" i="43"/>
  <c r="D201" i="43" s="1"/>
  <c r="D202" i="43" s="1"/>
  <c r="C182" i="43"/>
  <c r="C181" i="43"/>
  <c r="D172" i="43"/>
  <c r="C170" i="43"/>
  <c r="A161" i="43"/>
  <c r="F153" i="43"/>
  <c r="E153" i="43"/>
  <c r="D153" i="43" s="1"/>
  <c r="B153" i="43"/>
  <c r="C147" i="43"/>
  <c r="D154" i="43" s="1"/>
  <c r="C145" i="43"/>
  <c r="C143" i="43"/>
  <c r="C138" i="43"/>
  <c r="C134" i="43"/>
  <c r="C132" i="43"/>
  <c r="C131" i="43"/>
  <c r="D139" i="43" s="1"/>
  <c r="D140" i="43" s="1"/>
  <c r="C129" i="43"/>
  <c r="C125" i="43"/>
  <c r="D117" i="43"/>
  <c r="D118" i="43" s="1"/>
  <c r="C115" i="43"/>
  <c r="A106" i="43"/>
  <c r="F99" i="43"/>
  <c r="E99" i="43"/>
  <c r="D99" i="43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/>
  <c r="C35" i="43"/>
  <c r="C34" i="43"/>
  <c r="C30" i="43"/>
  <c r="D26" i="43"/>
  <c r="D25" i="43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D161" i="37"/>
  <c r="D162" i="37" s="1"/>
  <c r="C157" i="37"/>
  <c r="C156" i="37"/>
  <c r="C155" i="37"/>
  <c r="C145" i="37"/>
  <c r="C144" i="37"/>
  <c r="C138" i="37"/>
  <c r="C132" i="37"/>
  <c r="C130" i="37"/>
  <c r="C128" i="37"/>
  <c r="C127" i="37"/>
  <c r="D118" i="37"/>
  <c r="D119" i="37" s="1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D544" i="36" s="1"/>
  <c r="A537" i="36"/>
  <c r="B532" i="36"/>
  <c r="C530" i="36"/>
  <c r="C528" i="36"/>
  <c r="A517" i="36"/>
  <c r="B512" i="36"/>
  <c r="D513" i="36" s="1"/>
  <c r="D514" i="36" s="1"/>
  <c r="B151" i="29" s="1"/>
  <c r="A506" i="36"/>
  <c r="B498" i="36"/>
  <c r="D499" i="36" s="1"/>
  <c r="D500" i="36" s="1"/>
  <c r="C490" i="36"/>
  <c r="D493" i="36" s="1"/>
  <c r="D494" i="36" s="1"/>
  <c r="A484" i="36"/>
  <c r="C469" i="36"/>
  <c r="C466" i="36"/>
  <c r="C465" i="36"/>
  <c r="D477" i="36" s="1"/>
  <c r="C461" i="36"/>
  <c r="C455" i="36"/>
  <c r="D457" i="36" s="1"/>
  <c r="D458" i="36" s="1"/>
  <c r="A447" i="36"/>
  <c r="B439" i="36"/>
  <c r="C438" i="36"/>
  <c r="C432" i="36"/>
  <c r="C431" i="36"/>
  <c r="D440" i="36" s="1"/>
  <c r="C425" i="36"/>
  <c r="C422" i="36"/>
  <c r="C415" i="36"/>
  <c r="C411" i="36"/>
  <c r="C405" i="36"/>
  <c r="C402" i="36"/>
  <c r="A394" i="36"/>
  <c r="B386" i="36"/>
  <c r="C381" i="36"/>
  <c r="C378" i="36"/>
  <c r="D387" i="36" s="1"/>
  <c r="C371" i="36"/>
  <c r="C369" i="36"/>
  <c r="C368" i="36"/>
  <c r="A361" i="36"/>
  <c r="B353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C252" i="36"/>
  <c r="C251" i="36"/>
  <c r="C250" i="36"/>
  <c r="C249" i="36"/>
  <c r="C240" i="36"/>
  <c r="C238" i="36"/>
  <c r="C235" i="36"/>
  <c r="C230" i="36"/>
  <c r="C227" i="36"/>
  <c r="D222" i="36"/>
  <c r="D223" i="36" s="1"/>
  <c r="C220" i="36"/>
  <c r="C219" i="36"/>
  <c r="A208" i="36"/>
  <c r="C194" i="36"/>
  <c r="C190" i="36"/>
  <c r="C186" i="36"/>
  <c r="C184" i="36"/>
  <c r="C182" i="36"/>
  <c r="C181" i="36"/>
  <c r="D172" i="36"/>
  <c r="C170" i="36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D100" i="36" s="1"/>
  <c r="D101" i="36" s="1"/>
  <c r="C89" i="36"/>
  <c r="C82" i="36"/>
  <c r="C79" i="36"/>
  <c r="C74" i="36"/>
  <c r="C72" i="36"/>
  <c r="C69" i="36"/>
  <c r="D84" i="36" s="1"/>
  <c r="C68" i="36"/>
  <c r="C65" i="36"/>
  <c r="C59" i="36"/>
  <c r="D61" i="36" s="1"/>
  <c r="D62" i="36" s="1"/>
  <c r="A49" i="36"/>
  <c r="B41" i="36"/>
  <c r="C35" i="36"/>
  <c r="C34" i="36"/>
  <c r="D42" i="36" s="1"/>
  <c r="D43" i="36" s="1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49" i="37" l="1"/>
  <c r="D150" i="37" s="1"/>
  <c r="D133" i="37"/>
  <c r="D134" i="37" s="1"/>
  <c r="D102" i="37"/>
  <c r="D103" i="37" s="1"/>
  <c r="D63" i="37"/>
  <c r="D64" i="37" s="1"/>
  <c r="D533" i="36"/>
  <c r="D534" i="36" s="1"/>
  <c r="B161" i="29" s="1"/>
  <c r="D426" i="36"/>
  <c r="D427" i="36" s="1"/>
  <c r="D406" i="36"/>
  <c r="D407" i="36" s="1"/>
  <c r="D373" i="36"/>
  <c r="D374" i="36" s="1"/>
  <c r="D354" i="36"/>
  <c r="D355" i="36" s="1"/>
  <c r="D314" i="36"/>
  <c r="D315" i="36" s="1"/>
  <c r="D201" i="36"/>
  <c r="D202" i="36" s="1"/>
  <c r="D154" i="36"/>
  <c r="D155" i="36" s="1"/>
  <c r="D544" i="43"/>
  <c r="D45" i="31"/>
  <c r="D46" i="31" s="1"/>
  <c r="B55" i="29" s="1"/>
  <c r="D43" i="31"/>
  <c r="D102" i="36"/>
  <c r="D103" i="36" s="1"/>
  <c r="B61" i="29" s="1"/>
  <c r="D85" i="36"/>
  <c r="D441" i="36"/>
  <c r="D195" i="35"/>
  <c r="D155" i="43"/>
  <c r="D157" i="43"/>
  <c r="D158" i="43" s="1"/>
  <c r="B71" i="29" s="1"/>
  <c r="D478" i="36"/>
  <c r="D480" i="36"/>
  <c r="D481" i="36" s="1"/>
  <c r="B133" i="29" s="1"/>
  <c r="D265" i="33"/>
  <c r="D266" i="33" s="1"/>
  <c r="B90" i="29" s="1"/>
  <c r="D263" i="33"/>
  <c r="D155" i="31"/>
  <c r="D157" i="31"/>
  <c r="D158" i="31" s="1"/>
  <c r="B73" i="29" s="1"/>
  <c r="D547" i="43"/>
  <c r="B44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204" i="43"/>
  <c r="D205" i="43" s="1"/>
  <c r="B80" i="29" s="1"/>
  <c r="D173" i="43"/>
  <c r="D314" i="43"/>
  <c r="D354" i="43"/>
  <c r="D388" i="36"/>
  <c r="D545" i="36"/>
  <c r="B170" i="29" s="1"/>
  <c r="D195" i="37"/>
  <c r="D262" i="43"/>
  <c r="D387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197" i="35"/>
  <c r="D222" i="33"/>
  <c r="D223" i="33" s="1"/>
  <c r="D314" i="33"/>
  <c r="D354" i="33"/>
  <c r="D118" i="25"/>
  <c r="D119" i="25" s="1"/>
  <c r="D477" i="31"/>
  <c r="D443" i="36" l="1"/>
  <c r="D444" i="36" s="1"/>
  <c r="B124" i="29" s="1"/>
  <c r="D390" i="36"/>
  <c r="D391" i="36" s="1"/>
  <c r="B115" i="29" s="1"/>
  <c r="D357" i="36"/>
  <c r="D358" i="36" s="1"/>
  <c r="B106" i="29" s="1"/>
  <c r="D317" i="36"/>
  <c r="D318" i="36" s="1"/>
  <c r="B97" i="29" s="1"/>
  <c r="D204" i="36"/>
  <c r="D205" i="36" s="1"/>
  <c r="B79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444" i="43" s="1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<sst xmlns="http://schemas.openxmlformats.org/spreadsheetml/2006/main" count="3754" uniqueCount="436">
  <si>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</si>
  <si>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</si>
  <si>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</si>
  <si>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</si>
  <si>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</si>
  <si>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</si>
  <si>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</si>
  <si>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</si>
  <si>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</si>
  <si>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</si>
  <si>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</si>
  <si>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</si>
  <si>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</si>
  <si>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</si>
  <si>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</si>
  <si>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</si>
  <si>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</si>
  <si>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</si>
  <si>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</si>
  <si>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</si>
  <si>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</si>
  <si>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</si>
  <si>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</si>
  <si>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</si>
  <si>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</si>
  <si>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</si>
  <si>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</si>
  <si>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</si>
  <si>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</si>
  <si>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</si>
  <si>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</si>
  <si>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</si>
  <si>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</si>
  <si>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</si>
  <si>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</si>
  <si>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</si>
  <si>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</si>
  <si>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</si>
  <si>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</si>
  <si>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</si>
  <si>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</si>
  <si>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</si>
  <si>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</si>
  <si>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</si>
  <si>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</si>
  <si>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</si>
  <si>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</si>
  <si>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</si>
  <si>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</si>
  <si>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</si>
  <si>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</si>
  <si>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</si>
  <si>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</si>
  <si>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</si>
  <si>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</si>
  <si>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</si>
  <si>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</si>
  <si>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</si>
  <si>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</si>
  <si>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</si>
  <si>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</si>
  <si>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</si>
  <si>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</si>
  <si>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</si>
  <si>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</si>
  <si>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</si>
  <si>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</si>
  <si>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</si>
  <si>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</si>
  <si>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</si>
  <si>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</si>
  <si>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</si>
  <si>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</si>
  <si>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</si>
  <si>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</si>
  <si>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</si>
  <si>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</si>
  <si>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</si>
  <si>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</si>
  <si>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</si>
  <si>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</si>
  <si>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</si>
  <si>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</si>
  <si>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</si>
  <si>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</si>
  <si>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</si>
  <si>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</si>
  <si>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</si>
  <si>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</si>
  <si>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</si>
  <si>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</si>
  <si>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</si>
  <si>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</si>
  <si>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</si>
  <si>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</si>
  <si>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</si>
  <si>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</si>
  <si>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</si>
  <si>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</si>
  <si>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</si>
  <si>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</si>
  <si>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</si>
  <si>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</si>
  <si>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</si>
  <si>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</si>
  <si>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</si>
  <si>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</si>
  <si>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</si>
  <si>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</si>
  <si>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</si>
  <si>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</si>
  <si>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</si>
  <si>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</si>
  <si>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</si>
  <si>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</si>
  <si>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</si>
  <si>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</si>
  <si>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</si>
  <si>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</si>
  <si>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</si>
  <si>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</si>
  <si>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</si>
  <si>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</si>
  <si>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</si>
  <si>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</si>
  <si>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</si>
  <si>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</si>
  <si>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</si>
  <si>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</si>
  <si>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</si>
  <si>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</si>
  <si>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</si>
  <si>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</si>
  <si>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</si>
  <si>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</si>
  <si>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</si>
  <si>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</si>
  <si>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</si>
  <si>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</si>
  <si>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</si>
  <si>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</si>
  <si>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</si>
  <si>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</si>
  <si>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</si>
  <si>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</si>
  <si>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</si>
  <si>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</si>
  <si>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</si>
  <si>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</si>
  <si>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</si>
  <si>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</si>
  <si>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</si>
  <si>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</si>
  <si>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</si>
  <si>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</si>
  <si>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</si>
  <si>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</si>
  <si>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</si>
  <si>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</si>
  <si>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</si>
  <si>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</si>
  <si>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</si>
  <si>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</si>
  <si>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</si>
  <si>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</si>
  <si>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</si>
  <si>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</si>
  <si>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</si>
  <si>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</si>
  <si>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</si>
  <si>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</si>
  <si>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</si>
  <si>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</si>
  <si>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</si>
  <si>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</si>
  <si>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</si>
  <si>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</si>
  <si>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</si>
  <si>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</si>
  <si>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</si>
  <si>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</si>
  <si>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</si>
  <si>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</si>
  <si>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</si>
  <si>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</si>
  <si>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</si>
  <si>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</si>
  <si>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</si>
  <si>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</si>
  <si>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</si>
  <si>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</si>
  <si>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</si>
  <si>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</si>
  <si>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</si>
  <si>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</si>
  <si>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</si>
  <si>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</si>
  <si>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</si>
  <si>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</si>
  <si>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</si>
  <si>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</si>
  <si>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</si>
  <si>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</si>
  <si>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</si>
  <si>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</si>
  <si>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</si>
  <si>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</si>
  <si>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</si>
  <si>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</si>
  <si>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</si>
  <si>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</si>
  <si>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</si>
  <si>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</si>
  <si>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</si>
  <si>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</si>
  <si>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</si>
  <si>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</si>
  <si>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</si>
  <si>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</si>
  <si>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</si>
  <si>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</si>
  <si>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</si>
  <si>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</si>
  <si>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</si>
  <si>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</si>
  <si>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</si>
  <si>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</si>
  <si>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</si>
  <si>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</si>
  <si>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</si>
  <si>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</si>
  <si>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</si>
  <si>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</si>
  <si>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</si>
  <si>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</si>
  <si>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</si>
  <si>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</si>
  <si>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</si>
  <si>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</si>
  <si>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</si>
  <si>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</si>
  <si>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</si>
  <si>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</si>
  <si>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</si>
  <si>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</si>
  <si>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</si>
  <si>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</si>
  <si>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</si>
  <si>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</si>
  <si>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</si>
  <si>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</si>
  <si>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</si>
  <si>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</si>
  <si>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</si>
  <si>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</si>
  <si>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</si>
  <si>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</si>
  <si>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</si>
  <si>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</si>
  <si>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</si>
  <si>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</si>
  <si>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</si>
  <si>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</si>
  <si>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</si>
  <si>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</si>
  <si>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</si>
  <si>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</si>
  <si>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</si>
  <si>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</si>
  <si>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</si>
  <si>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</si>
  <si>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</si>
  <si>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</si>
  <si>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</si>
  <si>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</si>
  <si>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</si>
  <si>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</si>
  <si>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</si>
  <si>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</si>
  <si>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</si>
  <si>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</si>
  <si>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</si>
  <si>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</si>
  <si>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</si>
  <si>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</si>
  <si>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</si>
  <si>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</si>
  <si>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</si>
  <si>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</si>
  <si>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</si>
  <si>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</si>
  <si>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</si>
  <si>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</si>
  <si>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</si>
  <si>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</si>
  <si>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</si>
  <si>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</si>
  <si>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</si>
  <si>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</si>
  <si>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</si>
  <si>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</si>
  <si>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</si>
  <si>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</si>
  <si>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</si>
  <si>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</si>
  <si>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</si>
  <si>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</si>
  <si>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</si>
  <si>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</si>
  <si>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</si>
  <si>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</si>
  <si>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</si>
  <si>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</si>
  <si>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</si>
  <si>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</si>
  <si>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</si>
  <si>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</si>
  <si>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</si>
  <si>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</si>
  <si>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</si>
  <si>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</si>
  <si>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</si>
  <si>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</si>
  <si>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</si>
  <si>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</si>
  <si>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</si>
  <si>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</si>
  <si>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</si>
  <si>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</si>
  <si>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</si>
  <si>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</si>
  <si>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</si>
  <si>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</si>
  <si>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</si>
  <si>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</si>
  <si>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</si>
  <si>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</si>
  <si>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</si>
  <si>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</si>
  <si>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</si>
  <si>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</si>
  <si>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</si>
  <si>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</si>
  <si>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</si>
  <si>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</si>
  <si>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</si>
  <si>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</si>
  <si>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</si>
  <si>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</si>
  <si>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</si>
  <si>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</si>
  <si>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</si>
  <si>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</si>
  <si>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</si>
  <si>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</si>
  <si>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</si>
  <si>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</si>
  <si>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</si>
  <si>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</si>
  <si>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</si>
  <si>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</si>
  <si>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</si>
  <si>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</si>
  <si>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</si>
  <si>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</si>
  <si>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</si>
  <si>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</si>
  <si>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</si>
  <si>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</si>
  <si>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</si>
  <si>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</si>
  <si>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</si>
  <si>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</si>
  <si>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</si>
  <si>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</si>
  <si>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</si>
  <si>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</si>
  <si>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</si>
  <si>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</si>
  <si>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</si>
  <si>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</si>
  <si>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</si>
  <si>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</si>
  <si>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</si>
  <si>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</si>
  <si>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</si>
  <si>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</si>
  <si>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</si>
  <si>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</si>
  <si>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</si>
  <si>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</si>
  <si>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</si>
  <si>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</si>
  <si>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</si>
  <si>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</si>
  <si>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</si>
  <si>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</si>
  <si>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</si>
  <si>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</si>
  <si>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</si>
  <si>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</si>
  <si>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</si>
  <si>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</si>
  <si>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</si>
  <si>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</si>
  <si>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</si>
  <si>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</si>
  <si>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</si>
  <si>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La propreté de la zone de réception n’était pas satisfaisante</t>
  </si>
  <si>
    <t>Procéder à l’étiquetage des portions de potirons.
Les portions de pastèques étaient exposés sans étiquettes, l'étiquetage de ces portions est indispensable.</t>
  </si>
  <si>
    <t>Renforcer le rangement de la réserve.</t>
  </si>
  <si>
    <t>L'autocontrôle de nettoyage et de désinfection n'était pas quotidien.</t>
  </si>
  <si>
    <t xml:space="preserve">Les DF et DLC étaient illisibles pour deux boudins de « salami de dinde Chahia ». Voir photo.
</t>
  </si>
  <si>
    <t>L'enregistrement des températures de la chaîne du froid n'était pas effectué depuis le 14/04/18</t>
  </si>
  <si>
    <t xml:space="preserve">Stockage de sacs de sucre au niveau de la zone retrait
</t>
  </si>
  <si>
    <t>Procéder au dégagement de cette zone.</t>
  </si>
  <si>
    <t>Absence de local déchets.</t>
  </si>
  <si>
    <t>M Dhia MECHLAOUI</t>
  </si>
  <si>
    <t>Hygromètrie= 58%, correct.</t>
  </si>
  <si>
    <t>L’étanchéité de la porte de réception était manquante.</t>
  </si>
  <si>
    <t>Certains étagères étaient rouillés.</t>
  </si>
  <si>
    <t>Température affichée: 6°C
Température mesurée: 5,8¨°C</t>
  </si>
  <si>
    <t>L'enregistrement des autocontrôles de nettoyage et de désinfection n'était pas quotidien, arrêt de l'enregistrement depuis le 11/04/18.</t>
  </si>
  <si>
    <t xml:space="preserve"> </t>
  </si>
  <si>
    <t>Le carrelage du sol était décollé au niveau de la réserve.</t>
  </si>
  <si>
    <t xml:space="preserve">Le support du flexible était rompu, (voir photo)
</t>
  </si>
  <si>
    <t>Procéder à la réparation de cet élément.</t>
  </si>
  <si>
    <t>Fixer cet écart le plutôt possible.</t>
  </si>
  <si>
    <t>Le système d’ouverture de la poubelle au niveau de la salle de pause était rompu.</t>
  </si>
  <si>
    <t xml:space="preserve">Mme Marwa Mahmoudi (caisier centrale) et M Ahmed Hmida ( Gestionnaire de stock) </t>
  </si>
  <si>
    <t xml:space="preserve">Le rangement des produits n’était pas satisfaisant, renforcer le rangement à ce niveau.
</t>
  </si>
  <si>
    <t>FOUCHANA</t>
  </si>
  <si>
    <t>Stockage des légumes avec les produits PLS sans séparation, les légumes étaient placés directement sous l’évaporateur.</t>
  </si>
  <si>
    <t>Etiqueter les produits préemballés exposés à la vente.</t>
  </si>
  <si>
    <t xml:space="preserve">L’étanchéité de la fermeture du meuble négatif des surgelés était manquante. </t>
  </si>
  <si>
    <t>Présence de givre au niveau du meuble froid des glaces.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</si>
</sst>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79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0.9642857142857143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368288"/>
        <c:axId val="129371552"/>
      </c:barChart>
      <c:catAx>
        <c:axId val="12936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371552"/>
        <c:crosses val="autoZero"/>
        <c:auto val="1"/>
        <c:lblAlgn val="ctr"/>
        <c:lblOffset val="100"/>
        <c:noMultiLvlLbl val="0"/>
      </c:catAx>
      <c:valAx>
        <c:axId val="129371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368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380720"/>
        <c:axId val="122385616"/>
      </c:barChart>
      <c:catAx>
        <c:axId val="122380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385616"/>
        <c:crosses val="autoZero"/>
        <c:auto val="1"/>
        <c:lblAlgn val="ctr"/>
        <c:lblOffset val="100"/>
        <c:noMultiLvlLbl val="0"/>
      </c:catAx>
      <c:valAx>
        <c:axId val="122385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380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376368"/>
        <c:axId val="122372016"/>
      </c:barChart>
      <c:catAx>
        <c:axId val="122376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372016"/>
        <c:crosses val="autoZero"/>
        <c:auto val="1"/>
        <c:lblAlgn val="ctr"/>
        <c:lblOffset val="100"/>
        <c:noMultiLvlLbl val="0"/>
      </c:catAx>
      <c:valAx>
        <c:axId val="122372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376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374192"/>
        <c:axId val="122374736"/>
      </c:barChart>
      <c:catAx>
        <c:axId val="12237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374736"/>
        <c:crosses val="autoZero"/>
        <c:auto val="1"/>
        <c:lblAlgn val="ctr"/>
        <c:lblOffset val="100"/>
        <c:noMultiLvlLbl val="0"/>
      </c:catAx>
      <c:valAx>
        <c:axId val="122374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374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8334688"/>
        <c:axId val="528325440"/>
      </c:barChart>
      <c:catAx>
        <c:axId val="52833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8325440"/>
        <c:crosses val="autoZero"/>
        <c:auto val="1"/>
        <c:lblAlgn val="ctr"/>
        <c:lblOffset val="100"/>
        <c:noMultiLvlLbl val="0"/>
      </c:catAx>
      <c:valAx>
        <c:axId val="528325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8334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0.66666666666666663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8333600"/>
        <c:axId val="528332512"/>
      </c:barChart>
      <c:catAx>
        <c:axId val="528333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8332512"/>
        <c:crosses val="autoZero"/>
        <c:auto val="1"/>
        <c:lblAlgn val="ctr"/>
        <c:lblOffset val="100"/>
        <c:noMultiLvlLbl val="0"/>
      </c:catAx>
      <c:valAx>
        <c:axId val="528332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8333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0.85555555555555551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8329248"/>
        <c:axId val="528329792"/>
      </c:barChart>
      <c:catAx>
        <c:axId val="528329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8329792"/>
        <c:crosses val="autoZero"/>
        <c:auto val="1"/>
        <c:lblAlgn val="ctr"/>
        <c:lblOffset val="100"/>
        <c:noMultiLvlLbl val="0"/>
      </c:catAx>
      <c:valAx>
        <c:axId val="528329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8329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0.94059405940594054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8335776"/>
        <c:axId val="528336320"/>
      </c:barChart>
      <c:catAx>
        <c:axId val="528335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8336320"/>
        <c:crosses val="autoZero"/>
        <c:auto val="1"/>
        <c:lblAlgn val="ctr"/>
        <c:lblOffset val="100"/>
        <c:noMultiLvlLbl val="0"/>
      </c:catAx>
      <c:valAx>
        <c:axId val="528336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8335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0.89807480748074808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1640496"/>
        <c:axId val="51634512"/>
        <c:extLst xmlns:c16r2="http://schemas.microsoft.com/office/drawing/2015/06/chart"/>
      </c:barChart>
      <c:catAx>
        <c:axId val="516404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634512"/>
        <c:crosses val="autoZero"/>
        <c:auto val="1"/>
        <c:lblAlgn val="ctr"/>
        <c:lblOffset val="100"/>
        <c:noMultiLvlLbl val="0"/>
      </c:catAx>
      <c:valAx>
        <c:axId val="5163451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640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1635056"/>
        <c:axId val="51627440"/>
        <c:extLst xmlns:c16r2="http://schemas.microsoft.com/office/drawing/2015/06/chart"/>
      </c:barChart>
      <c:catAx>
        <c:axId val="51635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627440"/>
        <c:crosses val="autoZero"/>
        <c:auto val="1"/>
        <c:lblAlgn val="ctr"/>
        <c:lblOffset val="100"/>
        <c:noMultiLvlLbl val="0"/>
      </c:catAx>
      <c:valAx>
        <c:axId val="51627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635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381344"/>
        <c:axId val="129381888"/>
      </c:barChart>
      <c:catAx>
        <c:axId val="12938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381888"/>
        <c:crosses val="autoZero"/>
        <c:auto val="1"/>
        <c:lblAlgn val="ctr"/>
        <c:lblOffset val="100"/>
        <c:noMultiLvlLbl val="0"/>
      </c:catAx>
      <c:valAx>
        <c:axId val="129381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381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369920"/>
        <c:axId val="250882000"/>
      </c:barChart>
      <c:catAx>
        <c:axId val="129369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0882000"/>
        <c:crosses val="autoZero"/>
        <c:auto val="1"/>
        <c:lblAlgn val="ctr"/>
        <c:lblOffset val="100"/>
        <c:noMultiLvlLbl val="0"/>
      </c:catAx>
      <c:valAx>
        <c:axId val="250882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369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0883632"/>
        <c:axId val="250885808"/>
      </c:barChart>
      <c:catAx>
        <c:axId val="250883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0885808"/>
        <c:crosses val="autoZero"/>
        <c:auto val="1"/>
        <c:lblAlgn val="ctr"/>
        <c:lblOffset val="100"/>
        <c:noMultiLvlLbl val="0"/>
      </c:catAx>
      <c:valAx>
        <c:axId val="250885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0883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0890704"/>
        <c:axId val="250891248"/>
      </c:barChart>
      <c:catAx>
        <c:axId val="25089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0891248"/>
        <c:crosses val="autoZero"/>
        <c:auto val="1"/>
        <c:lblAlgn val="ctr"/>
        <c:lblOffset val="100"/>
        <c:noMultiLvlLbl val="0"/>
      </c:catAx>
      <c:valAx>
        <c:axId val="250891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0890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0879824"/>
        <c:axId val="250877104"/>
      </c:barChart>
      <c:catAx>
        <c:axId val="25087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0877104"/>
        <c:crosses val="autoZero"/>
        <c:auto val="1"/>
        <c:lblAlgn val="ctr"/>
        <c:lblOffset val="100"/>
        <c:noMultiLvlLbl val="0"/>
      </c:catAx>
      <c:valAx>
        <c:axId val="250877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087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0.93478260869565222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0876560"/>
        <c:axId val="250886352"/>
      </c:barChart>
      <c:catAx>
        <c:axId val="250876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0886352"/>
        <c:crosses val="autoZero"/>
        <c:auto val="1"/>
        <c:lblAlgn val="ctr"/>
        <c:lblOffset val="100"/>
        <c:noMultiLvlLbl val="0"/>
      </c:catAx>
      <c:valAx>
        <c:axId val="250886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0876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0.94117647058823528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0881456"/>
        <c:axId val="122378000"/>
      </c:barChart>
      <c:catAx>
        <c:axId val="250881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378000"/>
        <c:crosses val="autoZero"/>
        <c:auto val="1"/>
        <c:lblAlgn val="ctr"/>
        <c:lblOffset val="100"/>
        <c:noMultiLvlLbl val="0"/>
      </c:catAx>
      <c:valAx>
        <c:axId val="122378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0881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0.93103448275862066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383984"/>
        <c:axId val="122370928"/>
      </c:barChart>
      <c:catAx>
        <c:axId val="122383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370928"/>
        <c:crosses val="autoZero"/>
        <c:auto val="1"/>
        <c:lblAlgn val="ctr"/>
        <c:lblOffset val="100"/>
        <c:noMultiLvlLbl val="0"/>
      </c:catAx>
      <c:valAx>
        <c:axId val="122370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383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3" t="s">
        <v>407</v>
      </c>
      <c r="B18" s="313"/>
      <c r="C18" s="313"/>
      <c r="D18" s="314" t="s">
        <v>431</v>
      </c>
      <c r="E18" s="314"/>
      <c r="F18" s="314"/>
      <c r="G18" s="314"/>
      <c r="H18" s="314"/>
      <c r="I18" s="314"/>
      <c r="J18" s="314"/>
      <c r="K18" s="314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5" t="s">
        <v>324</v>
      </c>
      <c r="B21" s="315"/>
      <c r="C21" s="315"/>
      <c r="D21" s="315"/>
      <c r="E21" s="315"/>
      <c r="F21" s="315"/>
      <c r="G21" s="315"/>
      <c r="H21" s="315"/>
      <c r="I21" s="315"/>
      <c r="J21" s="315"/>
      <c r="K21" s="315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6" t="s">
        <v>326</v>
      </c>
      <c r="C23" s="316"/>
      <c r="D23" s="61"/>
      <c r="E23" s="61"/>
      <c r="F23" s="61"/>
      <c r="G23" s="61"/>
      <c r="H23" s="61"/>
      <c r="I23" s="61"/>
      <c r="J23" s="60" t="str">
        <f>D18</f>
        <v>FOUCHANA</v>
      </c>
    </row>
    <row r="24" spans="1:11" ht="33" customHeight="1" x14ac:dyDescent="0.25">
      <c r="A24" s="242" t="s">
        <v>327</v>
      </c>
      <c r="B24" s="317">
        <f>AVERAGE('A1 Exploitation'!D549,'A1 Technique'!D199)</f>
        <v>0.89807480748074808</v>
      </c>
      <c r="C24" s="317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7">
        <f>AVERAGE('A2 Exploitation'!D549,'A2 Technique'!D199)</f>
        <v>0</v>
      </c>
      <c r="C25" s="317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7">
        <f>AVERAGE('A3 Exploitation'!D549,'A3 Technique'!D199)</f>
        <v>0</v>
      </c>
      <c r="C26" s="317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7">
        <f>AVERAGE('A4 Exploitation'!D549,'A4 Technique'!D199)</f>
        <v>0</v>
      </c>
      <c r="C27" s="317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7"/>
      <c r="C28" s="317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7"/>
      <c r="C29" s="317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6" t="s">
        <v>333</v>
      </c>
      <c r="C33" s="316"/>
      <c r="D33" s="61"/>
      <c r="E33" s="61"/>
      <c r="F33" s="61"/>
      <c r="G33" s="61"/>
      <c r="H33" s="61"/>
      <c r="I33" s="61"/>
      <c r="J33" s="60" t="str">
        <f>D18</f>
        <v>FOUCHANA</v>
      </c>
    </row>
    <row r="34" spans="1:10" ht="33" customHeight="1" x14ac:dyDescent="0.25">
      <c r="A34" s="242" t="s">
        <v>327</v>
      </c>
      <c r="B34" s="317">
        <f>'A1 Exploitation'!D549</f>
        <v>0.94059405940594054</v>
      </c>
      <c r="C34" s="317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7">
        <f>'A2 Exploitation'!D549</f>
        <v>0</v>
      </c>
      <c r="C35" s="317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7">
        <f>'A3 Exploitation'!D549</f>
        <v>0</v>
      </c>
      <c r="C36" s="317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7">
        <f>'A4 Exploitation'!D549</f>
        <v>0</v>
      </c>
      <c r="C37" s="317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7"/>
      <c r="C38" s="317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7"/>
      <c r="C39" s="317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8" t="s">
        <v>334</v>
      </c>
      <c r="C42" s="318"/>
      <c r="D42" s="61"/>
      <c r="E42" s="61"/>
      <c r="F42" s="61"/>
      <c r="G42" s="61"/>
      <c r="H42" s="61"/>
      <c r="I42" s="61"/>
      <c r="J42" s="60" t="str">
        <f>D18</f>
        <v>FOUCHANA</v>
      </c>
    </row>
    <row r="43" spans="1:10" ht="33" customHeight="1" x14ac:dyDescent="0.25">
      <c r="A43" s="242" t="s">
        <v>327</v>
      </c>
      <c r="B43" s="317">
        <f>AVERAGE('A1 Exploitation'!D547, 'A1 Technique'!D197)</f>
        <v>1</v>
      </c>
      <c r="C43" s="317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7" t="e">
        <f>AVERAGE('A2 Exploitation'!D547, 'A2 Technique'!D197)</f>
        <v>#DIV/0!</v>
      </c>
      <c r="C44" s="317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7" t="e">
        <f>AVERAGE('A3 Exploitation'!D547, 'A3 Technique'!D197)</f>
        <v>#DIV/0!</v>
      </c>
      <c r="C45" s="317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7" t="e">
        <f>AVERAGE('A4 Exploitation'!D547, 'A4 Technique'!D197)</f>
        <v>#DIV/0!</v>
      </c>
      <c r="C46" s="317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7"/>
      <c r="C47" s="317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7"/>
      <c r="C48" s="317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6" t="s">
        <v>335</v>
      </c>
      <c r="C51" s="316"/>
      <c r="D51" s="61"/>
      <c r="E51" s="61"/>
      <c r="F51" s="61"/>
      <c r="G51" s="61"/>
      <c r="H51" s="61"/>
      <c r="I51" s="61"/>
      <c r="J51" s="60" t="str">
        <f>D18</f>
        <v>FOUCHANA</v>
      </c>
    </row>
    <row r="52" spans="1:10" ht="33" customHeight="1" x14ac:dyDescent="0.25">
      <c r="A52" s="242" t="s">
        <v>327</v>
      </c>
      <c r="B52" s="319">
        <f>'A1 Exploitation'!D46</f>
        <v>0.9642857142857143</v>
      </c>
      <c r="C52" s="319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9">
        <f>'A2 Exploitation'!D46</f>
        <v>0</v>
      </c>
      <c r="C53" s="319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9">
        <f>'A3 Exploitation'!D46</f>
        <v>0</v>
      </c>
      <c r="C54" s="319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9">
        <f>'A4 Exploitation'!D46</f>
        <v>0</v>
      </c>
      <c r="C55" s="319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9"/>
      <c r="C56" s="319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9"/>
      <c r="C57" s="319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6" t="s">
        <v>336</v>
      </c>
      <c r="C60" s="316"/>
      <c r="D60" s="61"/>
      <c r="E60" s="61"/>
      <c r="F60" s="61"/>
      <c r="G60" s="61"/>
      <c r="H60" s="61"/>
      <c r="I60" s="61"/>
      <c r="J60" s="60" t="str">
        <f>D18</f>
        <v>FOUCHANA</v>
      </c>
    </row>
    <row r="61" spans="1:10" ht="33" customHeight="1" x14ac:dyDescent="0.25">
      <c r="A61" s="242" t="s">
        <v>327</v>
      </c>
      <c r="B61" s="317" t="e">
        <f>'A1 Exploitation'!D103</f>
        <v>#DIV/0!</v>
      </c>
      <c r="C61" s="317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7">
        <f>'A2 Exploitation'!D103</f>
        <v>0</v>
      </c>
      <c r="C62" s="317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7">
        <f>'A3 Exploitation'!D103</f>
        <v>0</v>
      </c>
      <c r="C63" s="317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7">
        <f>'A4 Exploitation'!D103</f>
        <v>0</v>
      </c>
      <c r="C64" s="317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7" t="e">
        <f>#REF!</f>
        <v>#REF!</v>
      </c>
      <c r="C65" s="317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7" t="e">
        <f>#REF!</f>
        <v>#REF!</v>
      </c>
      <c r="C66" s="317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6" t="s">
        <v>337</v>
      </c>
      <c r="C69" s="316"/>
      <c r="D69" s="61"/>
      <c r="E69" s="61"/>
      <c r="F69" s="61"/>
      <c r="G69" s="61"/>
      <c r="H69" s="61"/>
      <c r="I69" s="61"/>
      <c r="J69" s="60" t="str">
        <f>D18</f>
        <v>FOUCHANA</v>
      </c>
    </row>
    <row r="70" spans="1:10" ht="33" customHeight="1" x14ac:dyDescent="0.25">
      <c r="A70" s="242" t="s">
        <v>327</v>
      </c>
      <c r="B70" s="317" t="e">
        <f>'A1 Exploitation'!D158</f>
        <v>#DIV/0!</v>
      </c>
      <c r="C70" s="317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7">
        <f>'A2 Exploitation'!D158</f>
        <v>0</v>
      </c>
      <c r="C71" s="317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7">
        <f>'A3 Exploitation'!D158</f>
        <v>0</v>
      </c>
      <c r="C72" s="317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7">
        <f>'A4 Exploitation'!D158</f>
        <v>0</v>
      </c>
      <c r="C73" s="317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7"/>
      <c r="C74" s="317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7"/>
      <c r="C75" s="317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6" t="s">
        <v>338</v>
      </c>
      <c r="C78" s="316"/>
      <c r="D78" s="61"/>
      <c r="E78" s="61"/>
      <c r="F78" s="61"/>
      <c r="G78" s="61"/>
      <c r="H78" s="61"/>
      <c r="I78" s="61"/>
      <c r="J78" s="60" t="str">
        <f>D18</f>
        <v>FOUCHANA</v>
      </c>
    </row>
    <row r="79" spans="1:10" ht="33" customHeight="1" x14ac:dyDescent="0.25">
      <c r="A79" s="242" t="s">
        <v>327</v>
      </c>
      <c r="B79" s="317" t="e">
        <f>'A1 Exploitation'!D205</f>
        <v>#DIV/0!</v>
      </c>
      <c r="C79" s="317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7">
        <f>'A2 Exploitation'!D205</f>
        <v>0</v>
      </c>
      <c r="C80" s="317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7">
        <f>'A3 Exploitation'!D205</f>
        <v>0</v>
      </c>
      <c r="C81" s="317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7">
        <f>'A4 Exploitation'!D205</f>
        <v>0</v>
      </c>
      <c r="C82" s="317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7"/>
      <c r="C83" s="317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7"/>
      <c r="C84" s="317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6" t="s">
        <v>339</v>
      </c>
      <c r="C87" s="316"/>
      <c r="D87" s="61"/>
      <c r="E87" s="61"/>
      <c r="F87" s="61"/>
      <c r="G87" s="61"/>
      <c r="H87" s="61"/>
      <c r="I87" s="61"/>
      <c r="J87" s="60" t="str">
        <f>D18</f>
        <v>FOUCHANA</v>
      </c>
    </row>
    <row r="88" spans="1:10" ht="33" customHeight="1" x14ac:dyDescent="0.25">
      <c r="A88" s="242" t="s">
        <v>327</v>
      </c>
      <c r="B88" s="317" t="e">
        <f>'A1 Exploitation'!D266</f>
        <v>#DIV/0!</v>
      </c>
      <c r="C88" s="317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7">
        <f>'A2 Exploitation'!D266</f>
        <v>0</v>
      </c>
      <c r="C89" s="317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7">
        <f>'A3 Exploitation'!D266</f>
        <v>0</v>
      </c>
      <c r="C90" s="317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7">
        <f>'A4 Exploitation'!D266</f>
        <v>0</v>
      </c>
      <c r="C91" s="317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7"/>
      <c r="C92" s="317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7"/>
      <c r="C93" s="317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6" t="s">
        <v>340</v>
      </c>
      <c r="C96" s="316"/>
      <c r="D96" s="61"/>
      <c r="E96" s="61"/>
      <c r="F96" s="61"/>
      <c r="G96" s="61"/>
      <c r="H96" s="61"/>
      <c r="I96" s="61"/>
      <c r="J96" s="60" t="str">
        <f>D18</f>
        <v>FOUCHANA</v>
      </c>
    </row>
    <row r="97" spans="1:10" ht="33" customHeight="1" x14ac:dyDescent="0.25">
      <c r="A97" s="242" t="s">
        <v>327</v>
      </c>
      <c r="B97" s="317" t="e">
        <f>'A1 Exploitation'!D318</f>
        <v>#DIV/0!</v>
      </c>
      <c r="C97" s="317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7">
        <f>'A2 Exploitation'!D318</f>
        <v>0</v>
      </c>
      <c r="C98" s="317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7">
        <f>'A3 Exploitation'!D318</f>
        <v>0</v>
      </c>
      <c r="C99" s="317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7">
        <f>'A4 Exploitation'!D318</f>
        <v>0</v>
      </c>
      <c r="C100" s="317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7"/>
      <c r="C101" s="317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7"/>
      <c r="C102" s="317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6" t="s">
        <v>341</v>
      </c>
      <c r="C105" s="316"/>
      <c r="D105" s="61"/>
      <c r="E105" s="61"/>
      <c r="F105" s="61"/>
      <c r="G105" s="61"/>
      <c r="H105" s="61"/>
      <c r="I105" s="61"/>
      <c r="J105" s="60" t="str">
        <f>D18</f>
        <v>FOUCHANA</v>
      </c>
    </row>
    <row r="106" spans="1:10" ht="33" customHeight="1" x14ac:dyDescent="0.25">
      <c r="A106" s="242" t="s">
        <v>327</v>
      </c>
      <c r="B106" s="317">
        <f>'A1 Exploitation'!D358</f>
        <v>0.93478260869565222</v>
      </c>
      <c r="C106" s="317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7">
        <f>'A2 Exploitation'!D358</f>
        <v>0</v>
      </c>
      <c r="C107" s="317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7">
        <f>'A3 Exploitation'!D358</f>
        <v>0</v>
      </c>
      <c r="C108" s="317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7">
        <f>'A4 Exploitation'!D358</f>
        <v>0</v>
      </c>
      <c r="C109" s="317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7"/>
      <c r="C110" s="317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7"/>
      <c r="C111" s="317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6" t="s">
        <v>342</v>
      </c>
      <c r="C114" s="316"/>
      <c r="D114" s="61"/>
      <c r="E114" s="61"/>
      <c r="F114" s="61"/>
      <c r="G114" s="61"/>
      <c r="H114" s="61"/>
      <c r="I114" s="61"/>
      <c r="J114" s="60" t="str">
        <f>D18</f>
        <v>FOUCHANA</v>
      </c>
    </row>
    <row r="115" spans="1:10" ht="33" customHeight="1" x14ac:dyDescent="0.25">
      <c r="A115" s="242" t="s">
        <v>327</v>
      </c>
      <c r="B115" s="317">
        <f>'A1 Exploitation'!D391</f>
        <v>0.94117647058823528</v>
      </c>
      <c r="C115" s="317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7">
        <f>'A2 Exploitation'!D391</f>
        <v>0</v>
      </c>
      <c r="C116" s="317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7">
        <f>'A3 Exploitation'!D391</f>
        <v>0</v>
      </c>
      <c r="C117" s="317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7">
        <f>'A4 Exploitation'!D391</f>
        <v>0</v>
      </c>
      <c r="C118" s="317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7"/>
      <c r="C119" s="317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7"/>
      <c r="C120" s="317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6" t="s">
        <v>343</v>
      </c>
      <c r="C123" s="316"/>
      <c r="D123" s="61"/>
      <c r="E123" s="61"/>
      <c r="F123" s="61"/>
      <c r="G123" s="61"/>
      <c r="H123" s="61"/>
      <c r="I123" s="61"/>
      <c r="J123" s="60" t="str">
        <f>D18</f>
        <v>FOUCHANA</v>
      </c>
    </row>
    <row r="124" spans="1:10" ht="33" customHeight="1" x14ac:dyDescent="0.25">
      <c r="A124" s="242" t="s">
        <v>327</v>
      </c>
      <c r="B124" s="317">
        <f>'A1 Exploitation'!D444</f>
        <v>0.93103448275862066</v>
      </c>
      <c r="C124" s="317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7">
        <f>'A2 Exploitation'!D444</f>
        <v>0</v>
      </c>
      <c r="C125" s="317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7">
        <f>'A3 Exploitation'!D444</f>
        <v>0</v>
      </c>
      <c r="C126" s="317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7">
        <f>'A4 Exploitation'!D444</f>
        <v>0</v>
      </c>
      <c r="C127" s="317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7"/>
      <c r="C128" s="317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7"/>
      <c r="C129" s="317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6" t="s">
        <v>344</v>
      </c>
      <c r="C132" s="316"/>
      <c r="D132" s="61"/>
      <c r="E132" s="61"/>
      <c r="F132" s="61"/>
      <c r="G132" s="61"/>
      <c r="H132" s="61"/>
      <c r="I132" s="61"/>
      <c r="J132" s="60" t="str">
        <f>D18</f>
        <v>FOUCHANA</v>
      </c>
    </row>
    <row r="133" spans="1:10" ht="33" customHeight="1" x14ac:dyDescent="0.25">
      <c r="A133" s="242" t="s">
        <v>327</v>
      </c>
      <c r="B133" s="317" t="e">
        <f>'A1 Exploitation'!D481</f>
        <v>#DIV/0!</v>
      </c>
      <c r="C133" s="317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7">
        <f>'A2 Exploitation'!D481</f>
        <v>0</v>
      </c>
      <c r="C134" s="317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7">
        <f>'A3 Exploitation'!D481</f>
        <v>0</v>
      </c>
      <c r="C135" s="317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7">
        <f>'A4 Exploitation'!D481</f>
        <v>0</v>
      </c>
      <c r="C136" s="317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7"/>
      <c r="C137" s="317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7"/>
      <c r="C138" s="317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6" t="s">
        <v>345</v>
      </c>
      <c r="C141" s="316"/>
      <c r="D141" s="61"/>
      <c r="E141" s="61"/>
      <c r="F141" s="61"/>
      <c r="G141" s="61"/>
      <c r="H141" s="61"/>
      <c r="I141" s="61"/>
      <c r="J141" s="60" t="str">
        <f>D18</f>
        <v>FOUCHANA</v>
      </c>
    </row>
    <row r="142" spans="1:10" ht="33" customHeight="1" x14ac:dyDescent="0.25">
      <c r="A142" s="242" t="s">
        <v>327</v>
      </c>
      <c r="B142" s="317">
        <f>'A1 Exploitation'!D503</f>
        <v>1</v>
      </c>
      <c r="C142" s="317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7">
        <f>'A2 Exploitation'!D503</f>
        <v>0</v>
      </c>
      <c r="C143" s="317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7">
        <f>'A3 Exploitation'!D503</f>
        <v>0</v>
      </c>
      <c r="C144" s="317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7">
        <f>'A4 Exploitation'!D503</f>
        <v>0</v>
      </c>
      <c r="C145" s="317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7"/>
      <c r="C146" s="317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7"/>
      <c r="C147" s="317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6" t="s">
        <v>346</v>
      </c>
      <c r="C150" s="316"/>
      <c r="D150" s="61"/>
      <c r="E150" s="61"/>
      <c r="F150" s="61"/>
      <c r="G150" s="61"/>
      <c r="H150" s="61"/>
      <c r="I150" s="61"/>
      <c r="J150" s="60" t="str">
        <f>D18</f>
        <v>FOUCHANA</v>
      </c>
    </row>
    <row r="151" spans="1:10" ht="33" customHeight="1" x14ac:dyDescent="0.25">
      <c r="A151" s="242" t="s">
        <v>327</v>
      </c>
      <c r="B151" s="317">
        <f>'A1 Exploitation'!D514</f>
        <v>1</v>
      </c>
      <c r="C151" s="317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7">
        <f>'A2 Exploitation'!D514</f>
        <v>0</v>
      </c>
      <c r="C152" s="317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7">
        <f>'A3 Exploitation'!D514</f>
        <v>0</v>
      </c>
      <c r="C153" s="317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7">
        <f>'A4 Exploitation'!D514</f>
        <v>0</v>
      </c>
      <c r="C154" s="317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7"/>
      <c r="C155" s="317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7"/>
      <c r="C156" s="317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20"/>
      <c r="C159" s="320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6" t="s">
        <v>347</v>
      </c>
      <c r="C160" s="316"/>
      <c r="D160" s="61"/>
      <c r="E160" s="61"/>
      <c r="F160" s="61"/>
      <c r="G160" s="61"/>
      <c r="H160" s="61"/>
      <c r="I160" s="61"/>
      <c r="J160" s="60" t="str">
        <f>D18</f>
        <v>FOUCHANA</v>
      </c>
    </row>
    <row r="161" spans="1:10" ht="33" customHeight="1" x14ac:dyDescent="0.25">
      <c r="A161" s="242" t="s">
        <v>327</v>
      </c>
      <c r="B161" s="317">
        <f>'A1 Exploitation'!D534</f>
        <v>1</v>
      </c>
      <c r="C161" s="317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7">
        <f>'A2 Exploitation'!D534</f>
        <v>0</v>
      </c>
      <c r="C162" s="317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7">
        <f>'A3 Exploitation'!D534</f>
        <v>0</v>
      </c>
      <c r="C163" s="317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7">
        <f>'A4 Exploitation'!D534</f>
        <v>0</v>
      </c>
      <c r="C164" s="317"/>
    </row>
    <row r="165" spans="1:10" ht="33" customHeight="1" x14ac:dyDescent="0.25">
      <c r="A165" s="241" t="s">
        <v>331</v>
      </c>
      <c r="B165" s="317"/>
      <c r="C165" s="317"/>
    </row>
    <row r="166" spans="1:10" ht="18" x14ac:dyDescent="0.25">
      <c r="A166" s="241" t="s">
        <v>332</v>
      </c>
      <c r="B166" s="317"/>
      <c r="C166" s="317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6" t="s">
        <v>348</v>
      </c>
      <c r="C169" s="316"/>
      <c r="J169" s="60" t="str">
        <f>D18</f>
        <v>FOUCHANA</v>
      </c>
    </row>
    <row r="170" spans="1:10" ht="33" customHeight="1" x14ac:dyDescent="0.25">
      <c r="A170" s="242" t="s">
        <v>327</v>
      </c>
      <c r="B170" s="317">
        <f>'A1 Exploitation'!D545</f>
        <v>0.66666666666666663</v>
      </c>
      <c r="C170" s="317"/>
    </row>
    <row r="171" spans="1:10" ht="33" customHeight="1" x14ac:dyDescent="0.25">
      <c r="A171" s="241" t="s">
        <v>328</v>
      </c>
      <c r="B171" s="317">
        <f>'A2 Exploitation'!D545</f>
        <v>0</v>
      </c>
      <c r="C171" s="317"/>
    </row>
    <row r="172" spans="1:10" ht="33" customHeight="1" x14ac:dyDescent="0.25">
      <c r="A172" s="242" t="s">
        <v>329</v>
      </c>
      <c r="B172" s="317">
        <f>'A3 Exploitation'!D545</f>
        <v>0</v>
      </c>
      <c r="C172" s="317"/>
    </row>
    <row r="173" spans="1:10" ht="33" customHeight="1" x14ac:dyDescent="0.25">
      <c r="A173" s="242" t="s">
        <v>330</v>
      </c>
      <c r="B173" s="317">
        <f>'A4 Exploitation'!D545</f>
        <v>0</v>
      </c>
      <c r="C173" s="317"/>
    </row>
    <row r="174" spans="1:10" ht="33" customHeight="1" x14ac:dyDescent="0.25">
      <c r="A174" s="241" t="s">
        <v>331</v>
      </c>
      <c r="B174" s="317"/>
      <c r="C174" s="317"/>
    </row>
    <row r="175" spans="1:10" ht="18" x14ac:dyDescent="0.25">
      <c r="A175" s="241" t="s">
        <v>332</v>
      </c>
      <c r="B175" s="317"/>
      <c r="C175" s="317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6" t="s">
        <v>349</v>
      </c>
      <c r="C178" s="316"/>
      <c r="J178" s="60" t="str">
        <f>D18</f>
        <v>FOUCHANA</v>
      </c>
    </row>
    <row r="179" spans="1:10" ht="33" customHeight="1" x14ac:dyDescent="0.25">
      <c r="A179" s="242" t="s">
        <v>327</v>
      </c>
      <c r="B179" s="317">
        <f>'A1 Technique'!D199</f>
        <v>0.85555555555555551</v>
      </c>
      <c r="C179" s="317"/>
    </row>
    <row r="180" spans="1:10" ht="33" customHeight="1" x14ac:dyDescent="0.25">
      <c r="A180" s="241" t="s">
        <v>328</v>
      </c>
      <c r="B180" s="317">
        <f>'A2 Technique'!D199</f>
        <v>0</v>
      </c>
      <c r="C180" s="317"/>
    </row>
    <row r="181" spans="1:10" ht="33" customHeight="1" x14ac:dyDescent="0.25">
      <c r="A181" s="242" t="s">
        <v>329</v>
      </c>
      <c r="B181" s="317">
        <f>'A3 Technique'!D199</f>
        <v>0</v>
      </c>
      <c r="C181" s="317"/>
    </row>
    <row r="182" spans="1:10" ht="33" customHeight="1" x14ac:dyDescent="0.25">
      <c r="A182" s="242" t="s">
        <v>330</v>
      </c>
      <c r="B182" s="317">
        <f>'A4 Technique'!D199</f>
        <v>0</v>
      </c>
      <c r="C182" s="317"/>
    </row>
    <row r="183" spans="1:10" ht="33" customHeight="1" x14ac:dyDescent="0.25">
      <c r="A183" s="241" t="s">
        <v>331</v>
      </c>
      <c r="B183" s="317"/>
      <c r="C183" s="317"/>
    </row>
    <row r="184" spans="1:10" ht="18" x14ac:dyDescent="0.25">
      <c r="A184" s="241" t="s">
        <v>332</v>
      </c>
      <c r="B184" s="317"/>
      <c r="C184" s="31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0" zoomScaleSheetLayoutView="80" workbookViewId="0">
      <selection activeCell="B10" sqref="B10:F1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FOUCHANA</v>
      </c>
      <c r="B8" s="324"/>
      <c r="C8" s="324"/>
      <c r="D8" s="324"/>
      <c r="E8" s="324"/>
      <c r="F8" s="324"/>
      <c r="G8" s="104"/>
    </row>
    <row r="9" spans="1:7" ht="24" x14ac:dyDescent="0.45">
      <c r="A9" s="245" t="s">
        <v>42</v>
      </c>
      <c r="B9" s="325" t="s">
        <v>417</v>
      </c>
      <c r="C9" s="325"/>
      <c r="D9" s="325"/>
      <c r="E9" s="325"/>
      <c r="F9" s="325"/>
      <c r="G9" s="104"/>
    </row>
    <row r="10" spans="1:7" ht="24" x14ac:dyDescent="0.45">
      <c r="A10" s="246" t="s">
        <v>44</v>
      </c>
      <c r="B10" s="326" t="s">
        <v>429</v>
      </c>
      <c r="C10" s="326"/>
      <c r="D10" s="326"/>
      <c r="E10" s="326"/>
      <c r="F10" s="326"/>
      <c r="G10" s="104"/>
    </row>
    <row r="11" spans="1:7" ht="24" x14ac:dyDescent="0.45">
      <c r="A11" s="245" t="s">
        <v>43</v>
      </c>
      <c r="B11" s="321">
        <v>43207</v>
      </c>
      <c r="C11" s="321"/>
      <c r="D11" s="321"/>
      <c r="E11" s="321"/>
      <c r="F11" s="321"/>
      <c r="G11" s="104"/>
    </row>
    <row r="12" spans="1:7" ht="24" x14ac:dyDescent="0.45">
      <c r="A12" s="245" t="s">
        <v>239</v>
      </c>
      <c r="B12" s="327">
        <f>D549</f>
        <v>0.94059405940594054</v>
      </c>
      <c r="C12" s="327"/>
      <c r="D12" s="327"/>
      <c r="E12" s="327"/>
      <c r="F12" s="327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43207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ht="33" x14ac:dyDescent="0.3">
      <c r="A21" s="53" t="s">
        <v>10</v>
      </c>
      <c r="B21" s="109">
        <v>1</v>
      </c>
      <c r="C21" s="109"/>
      <c r="D21" s="74" t="s">
        <v>408</v>
      </c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5</v>
      </c>
    </row>
    <row r="26" spans="1:8" x14ac:dyDescent="0.3">
      <c r="A26" s="248" t="s">
        <v>35</v>
      </c>
      <c r="B26" s="249"/>
      <c r="C26" s="250"/>
      <c r="D26" s="251">
        <f>D25/(COUNT(B21:C24)*2)</f>
        <v>0.83333333333333337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22</v>
      </c>
    </row>
    <row r="43" spans="1:7" x14ac:dyDescent="0.3">
      <c r="A43" s="248" t="s">
        <v>35</v>
      </c>
      <c r="B43" s="249"/>
      <c r="C43" s="250"/>
      <c r="D43" s="251">
        <f>D42/(COUNT(B29:C37,B39:C41)*2)</f>
        <v>1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27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0.9642857142857143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43207</v>
      </c>
      <c r="B49" s="103"/>
      <c r="C49" s="111"/>
      <c r="D49" s="103"/>
    </row>
    <row r="50" spans="1:7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43207</v>
      </c>
      <c r="B106" s="103"/>
      <c r="C106" s="111"/>
      <c r="D106" s="103"/>
    </row>
    <row r="107" spans="1:7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43207</v>
      </c>
      <c r="B161" s="103"/>
      <c r="C161" s="111"/>
      <c r="D161" s="106"/>
    </row>
    <row r="162" spans="1:7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43207</v>
      </c>
      <c r="B208" s="103"/>
      <c r="C208" s="111"/>
      <c r="D208" s="103"/>
    </row>
    <row r="209" spans="1:7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43207</v>
      </c>
      <c r="B269" s="103"/>
      <c r="C269" s="111"/>
      <c r="D269" s="103"/>
      <c r="F269" s="160"/>
      <c r="G269" s="168"/>
    </row>
    <row r="270" spans="1:7" s="13" customForma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43207</v>
      </c>
      <c r="B321" s="103"/>
      <c r="C321" s="111"/>
      <c r="D321" s="106"/>
    </row>
    <row r="322" spans="1:7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ht="49.5" x14ac:dyDescent="0.3">
      <c r="A325" s="5" t="s">
        <v>6</v>
      </c>
      <c r="B325" s="109">
        <v>1</v>
      </c>
      <c r="C325" s="109"/>
      <c r="D325" s="74" t="s">
        <v>432</v>
      </c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13</v>
      </c>
    </row>
    <row r="334" spans="1:7" x14ac:dyDescent="0.3">
      <c r="A334" s="248" t="s">
        <v>35</v>
      </c>
      <c r="B334" s="249"/>
      <c r="C334" s="250"/>
      <c r="D334" s="251">
        <f>D333/(COUNT(B325:C332)*2)</f>
        <v>0.9285714285714286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ht="66" x14ac:dyDescent="0.3">
      <c r="A341" s="53" t="s">
        <v>98</v>
      </c>
      <c r="B341" s="109">
        <v>0</v>
      </c>
      <c r="C341" s="110"/>
      <c r="D341" s="74" t="s">
        <v>409</v>
      </c>
      <c r="E341" s="74" t="s">
        <v>433</v>
      </c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390</v>
      </c>
      <c r="B351" s="109">
        <v>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2</v>
      </c>
      <c r="C353" s="109"/>
      <c r="D353" s="199">
        <v>1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30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0.9375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43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0.93478260869565222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43207</v>
      </c>
      <c r="B361" s="103"/>
      <c r="C361" s="111"/>
      <c r="D361" s="103"/>
    </row>
    <row r="362" spans="1:7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1</v>
      </c>
      <c r="C365" s="109"/>
      <c r="D365" s="92" t="s">
        <v>410</v>
      </c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15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0.9375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2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38.25" customHeight="1" x14ac:dyDescent="0.3">
      <c r="A385" s="9" t="s">
        <v>390</v>
      </c>
      <c r="B385" s="109">
        <v>1</v>
      </c>
      <c r="C385" s="109"/>
      <c r="D385" s="92" t="s">
        <v>411</v>
      </c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17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0.94444444444444442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32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0.94117647058823528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43207</v>
      </c>
      <c r="B394" s="103"/>
      <c r="C394" s="111"/>
      <c r="D394" s="106"/>
      <c r="G394" s="106"/>
    </row>
    <row r="395" spans="1:7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16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1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90.75" customHeight="1" x14ac:dyDescent="0.3">
      <c r="A414" s="7" t="s">
        <v>104</v>
      </c>
      <c r="B414" s="109">
        <v>1</v>
      </c>
      <c r="C414" s="109"/>
      <c r="D414" s="188" t="s">
        <v>430</v>
      </c>
      <c r="E414" s="73"/>
      <c r="F414" s="158"/>
      <c r="G414" s="106"/>
    </row>
    <row r="415" spans="1:7" ht="56.25" customHeight="1" x14ac:dyDescent="0.3">
      <c r="A415" s="164" t="s">
        <v>105</v>
      </c>
      <c r="B415" s="109">
        <v>1</v>
      </c>
      <c r="C415" s="112" t="str">
        <f>IF(B415=0, -5, "0")</f>
        <v>0</v>
      </c>
      <c r="D415" s="312" t="s">
        <v>412</v>
      </c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12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0.8571428571428571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66" x14ac:dyDescent="0.3">
      <c r="A437" s="9" t="s">
        <v>390</v>
      </c>
      <c r="B437" s="109">
        <v>1</v>
      </c>
      <c r="C437" s="109"/>
      <c r="D437" s="108" t="s">
        <v>422</v>
      </c>
      <c r="E437" s="74"/>
      <c r="F437" s="158"/>
      <c r="G437" s="11"/>
    </row>
    <row r="438" spans="1:7" ht="49.5" x14ac:dyDescent="0.3">
      <c r="A438" s="240" t="s">
        <v>391</v>
      </c>
      <c r="B438" s="109">
        <v>1</v>
      </c>
      <c r="C438" s="122" t="str">
        <f>IF(B438=0, -5, "0")</f>
        <v>0</v>
      </c>
      <c r="D438" s="108" t="s">
        <v>413</v>
      </c>
      <c r="E438" s="74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16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0.88888888888888884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54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0.93103448275862066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43207</v>
      </c>
      <c r="B447" s="103"/>
      <c r="C447" s="111"/>
      <c r="D447" s="103"/>
    </row>
    <row r="448" spans="1:7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43207</v>
      </c>
      <c r="B484" s="103"/>
      <c r="C484" s="111"/>
      <c r="D484" s="103"/>
    </row>
    <row r="485" spans="1:7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 t="s">
        <v>32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8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14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43207</v>
      </c>
      <c r="B506" s="103"/>
      <c r="C506" s="111"/>
      <c r="D506" s="103"/>
    </row>
    <row r="507" spans="1:7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x14ac:dyDescent="0.3">
      <c r="A508" s="329"/>
      <c r="B508" s="247" t="s">
        <v>34</v>
      </c>
      <c r="C508" s="247" t="s">
        <v>33</v>
      </c>
      <c r="D508" s="330"/>
      <c r="E508" s="331"/>
      <c r="F508" s="331"/>
    </row>
    <row r="509" spans="1:7" x14ac:dyDescent="0.3">
      <c r="A509" s="5" t="s">
        <v>15</v>
      </c>
      <c r="B509" s="109" t="s">
        <v>32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6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43207</v>
      </c>
      <c r="B517" s="103"/>
      <c r="C517" s="111"/>
      <c r="D517" s="103"/>
    </row>
    <row r="518" spans="1:7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x14ac:dyDescent="0.3">
      <c r="A519" s="329"/>
      <c r="B519" s="247" t="s">
        <v>34</v>
      </c>
      <c r="C519" s="247" t="s">
        <v>33</v>
      </c>
      <c r="D519" s="330"/>
      <c r="E519" s="331"/>
      <c r="F519" s="331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 t="s">
        <v>32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 t="s">
        <v>32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 t="s">
        <v>416</v>
      </c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10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43207</v>
      </c>
      <c r="B537" s="103"/>
      <c r="C537" s="111"/>
      <c r="D537" s="103"/>
      <c r="G537" s="106"/>
    </row>
    <row r="538" spans="1:7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x14ac:dyDescent="0.3">
      <c r="A539" s="329"/>
      <c r="B539" s="247" t="s">
        <v>34</v>
      </c>
      <c r="C539" s="247" t="s">
        <v>33</v>
      </c>
      <c r="D539" s="330"/>
      <c r="E539" s="331"/>
      <c r="F539" s="331"/>
      <c r="G539" s="106"/>
    </row>
    <row r="540" spans="1:7" ht="18" x14ac:dyDescent="0.3">
      <c r="A540" s="53" t="s">
        <v>372</v>
      </c>
      <c r="B540" s="109" t="s">
        <v>32</v>
      </c>
      <c r="C540" s="109"/>
      <c r="D540" s="124"/>
      <c r="E540" s="73"/>
      <c r="F540" s="158"/>
    </row>
    <row r="541" spans="1:7" ht="49.5" x14ac:dyDescent="0.3">
      <c r="A541" s="4" t="s">
        <v>54</v>
      </c>
      <c r="B541" s="109">
        <v>0</v>
      </c>
      <c r="C541" s="109"/>
      <c r="D541" s="74" t="s">
        <v>414</v>
      </c>
      <c r="E541" s="74" t="s">
        <v>415</v>
      </c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4</v>
      </c>
    </row>
    <row r="545" spans="1:4" x14ac:dyDescent="0.3">
      <c r="A545" s="248" t="s">
        <v>35</v>
      </c>
      <c r="B545" s="260"/>
      <c r="C545" s="261"/>
      <c r="D545" s="262">
        <f>D544/(COUNT(B540:C543)*2)</f>
        <v>0.66666666666666663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190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0.94059405940594054</v>
      </c>
    </row>
  </sheetData>
  <sheetProtection algorithmName="SHA-512" hashValue="FN+x/JtGk8y1YfvC5sUfy1QMpStBVFjnFgf+C/bYD9hI/CDMBdZzgTLVtaoqX+6gWh4pgomVa3dBWVPx14ONPg==" saltValue="hwkOULNsH6XAijQvazIB/Q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95:B99 B110:B116 B121:B138 B540:B542 B149:B153 B165:B171 B143:B147 B196:B200 B212:B221 B226:B243 B176:B194 B257:B261 B273:B284 B248:B255 B325:B332 B337:B348 B289:B307 B365:B372 B377:B382 B350:B352 B398:B405 B410:B416 B421:B425 B430:B434 B384:B385 B309:B313 B451:B456 B436:B438 B488:B492 B461:B470 B496:B497 B509:B511 B472:B476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439 B353 B386"/>
  </dataValidations>
  <pageMargins left="0.7" right="0.7" top="0.75" bottom="0.75" header="0.3" footer="0.3"/>
  <pageSetup paperSize="9" scale="40" orientation="portrait" r:id="rId1"/>
  <rowBreaks count="6" manualBreakCount="6">
    <brk id="86" max="6" man="1"/>
    <brk id="174" max="6" man="1"/>
    <brk id="267" max="6" man="1"/>
    <brk id="359" max="6" man="1"/>
    <brk id="445" max="6" man="1"/>
    <brk id="535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E19" sqref="E19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04"/>
    </row>
    <row r="7" spans="1:7" s="11" customFormat="1" ht="21.75" customHeight="1" x14ac:dyDescent="0.45">
      <c r="A7" s="324" t="str">
        <f>'A1 Exploitation'!A8:F8</f>
        <v>FOUCHANA</v>
      </c>
      <c r="B7" s="324"/>
      <c r="C7" s="324"/>
      <c r="D7" s="324"/>
      <c r="E7" s="324"/>
      <c r="F7" s="324"/>
      <c r="G7" s="104"/>
    </row>
    <row r="8" spans="1:7" s="11" customFormat="1" ht="24" x14ac:dyDescent="0.45">
      <c r="A8" s="245" t="s">
        <v>42</v>
      </c>
      <c r="B8" s="347" t="str">
        <f>'A1 Exploitation'!B9:F9</f>
        <v>M Dhia MECHLAOUI</v>
      </c>
      <c r="C8" s="347"/>
      <c r="D8" s="347"/>
      <c r="E8" s="347"/>
      <c r="F8" s="347"/>
      <c r="G8" s="104"/>
    </row>
    <row r="9" spans="1:7" s="11" customFormat="1" ht="24" x14ac:dyDescent="0.45">
      <c r="A9" s="246" t="s">
        <v>44</v>
      </c>
      <c r="B9" s="348" t="str">
        <f>'A1 Exploitation'!B10:F10</f>
        <v xml:space="preserve">Mme Marwa Mahmoudi (caisier centrale) et M Ahmed Hmida ( Gestionnaire de stock) </v>
      </c>
      <c r="C9" s="348"/>
      <c r="D9" s="348"/>
      <c r="E9" s="348"/>
      <c r="F9" s="348"/>
      <c r="G9" s="104"/>
    </row>
    <row r="10" spans="1:7" s="11" customFormat="1" ht="24" x14ac:dyDescent="0.45">
      <c r="A10" s="245" t="s">
        <v>43</v>
      </c>
      <c r="B10" s="345">
        <f>'A1 Exploitation'!B11:F11</f>
        <v>43207</v>
      </c>
      <c r="C10" s="345"/>
      <c r="D10" s="345"/>
      <c r="E10" s="345"/>
      <c r="F10" s="345"/>
      <c r="G10" s="104"/>
    </row>
    <row r="11" spans="1:7" s="11" customFormat="1" ht="24" x14ac:dyDescent="0.45">
      <c r="A11" s="245" t="s">
        <v>294</v>
      </c>
      <c r="B11" s="349">
        <f>D199</f>
        <v>0.85555555555555551</v>
      </c>
      <c r="C11" s="349"/>
      <c r="D11" s="349"/>
      <c r="E11" s="349"/>
      <c r="F11" s="349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ht="33" x14ac:dyDescent="0.3">
      <c r="A17" s="14" t="s">
        <v>269</v>
      </c>
      <c r="B17" s="73">
        <v>1</v>
      </c>
      <c r="C17" s="73"/>
      <c r="D17" s="74" t="s">
        <v>419</v>
      </c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9</v>
      </c>
    </row>
    <row r="23" spans="1:7" x14ac:dyDescent="0.3">
      <c r="A23" s="350" t="s">
        <v>295</v>
      </c>
      <c r="B23" s="351"/>
      <c r="C23" s="352"/>
      <c r="D23" s="288">
        <f>D22/(COUNT(B17:C21)*2)</f>
        <v>0.9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14</v>
      </c>
    </row>
    <row r="34" spans="1:7" x14ac:dyDescent="0.3">
      <c r="A34" s="350" t="s">
        <v>295</v>
      </c>
      <c r="B34" s="351"/>
      <c r="C34" s="352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ht="33" x14ac:dyDescent="0.3">
      <c r="A46" s="14" t="s">
        <v>270</v>
      </c>
      <c r="B46" s="73">
        <v>1</v>
      </c>
      <c r="C46" s="73"/>
      <c r="D46" s="74" t="s">
        <v>424</v>
      </c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1</v>
      </c>
      <c r="C48" s="73"/>
      <c r="D48" s="74" t="s">
        <v>420</v>
      </c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418</v>
      </c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8</v>
      </c>
    </row>
    <row r="53" spans="1:7" x14ac:dyDescent="0.3">
      <c r="A53" s="350" t="s">
        <v>295</v>
      </c>
      <c r="B53" s="351"/>
      <c r="C53" s="352"/>
      <c r="D53" s="288">
        <f>D52/(COUNT(B46:C51)*2)</f>
        <v>0.8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ht="49.5" x14ac:dyDescent="0.3">
      <c r="A58" s="20" t="s">
        <v>244</v>
      </c>
      <c r="B58" s="73">
        <v>0</v>
      </c>
      <c r="C58" s="73"/>
      <c r="D58" s="74" t="s">
        <v>434</v>
      </c>
      <c r="E58" s="74" t="s">
        <v>427</v>
      </c>
      <c r="F58" s="73"/>
    </row>
    <row r="59" spans="1:7" ht="33" x14ac:dyDescent="0.3">
      <c r="A59" s="20" t="s">
        <v>92</v>
      </c>
      <c r="B59" s="73">
        <v>1</v>
      </c>
      <c r="C59" s="73"/>
      <c r="D59" s="74" t="s">
        <v>435</v>
      </c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 t="s">
        <v>421</v>
      </c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11</v>
      </c>
    </row>
    <row r="64" spans="1:7" x14ac:dyDescent="0.3">
      <c r="A64" s="350" t="s">
        <v>295</v>
      </c>
      <c r="B64" s="351"/>
      <c r="C64" s="352"/>
      <c r="D64" s="288">
        <f>D63/(COUNT(B56:C62)*2)</f>
        <v>0.7857142857142857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ht="49.5" x14ac:dyDescent="0.3">
      <c r="A153" s="37" t="s">
        <v>279</v>
      </c>
      <c r="B153" s="73">
        <v>1</v>
      </c>
      <c r="C153" s="73"/>
      <c r="D153" s="74" t="s">
        <v>425</v>
      </c>
      <c r="E153" s="74" t="s">
        <v>426</v>
      </c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 t="s">
        <v>423</v>
      </c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11</v>
      </c>
    </row>
    <row r="162" spans="1:7" x14ac:dyDescent="0.3">
      <c r="A162" s="350" t="s">
        <v>295</v>
      </c>
      <c r="B162" s="351"/>
      <c r="C162" s="352"/>
      <c r="D162" s="288">
        <f>D161/(COUNT(B153:C160)*2)</f>
        <v>0.6875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4</v>
      </c>
    </row>
    <row r="170" spans="1:7" x14ac:dyDescent="0.3">
      <c r="A170" s="350" t="s">
        <v>295</v>
      </c>
      <c r="B170" s="351"/>
      <c r="C170" s="352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1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7</v>
      </c>
    </row>
    <row r="178" spans="1:7" x14ac:dyDescent="0.3">
      <c r="A178" s="350" t="s">
        <v>295</v>
      </c>
      <c r="B178" s="351"/>
      <c r="C178" s="352"/>
      <c r="D178" s="288">
        <f>D177/(COUNT(B173:C176)*2)</f>
        <v>0.875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2</v>
      </c>
      <c r="C181" s="73"/>
      <c r="D181" s="74"/>
      <c r="E181" s="74"/>
      <c r="F181" s="73"/>
    </row>
    <row r="182" spans="1:7" ht="49.5" x14ac:dyDescent="0.3">
      <c r="A182" s="39" t="s">
        <v>220</v>
      </c>
      <c r="B182" s="73">
        <v>1</v>
      </c>
      <c r="C182" s="73"/>
      <c r="D182" s="74" t="s">
        <v>428</v>
      </c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9</v>
      </c>
    </row>
    <row r="187" spans="1:7" x14ac:dyDescent="0.3">
      <c r="A187" s="350" t="s">
        <v>295</v>
      </c>
      <c r="B187" s="351"/>
      <c r="C187" s="352"/>
      <c r="D187" s="288">
        <f>D186/(COUNT(B181:C185)*2)</f>
        <v>0.9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4</v>
      </c>
    </row>
    <row r="195" spans="1:6" x14ac:dyDescent="0.3">
      <c r="A195" s="350" t="s">
        <v>295</v>
      </c>
      <c r="B195" s="351"/>
      <c r="C195" s="352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8">
        <v>1</v>
      </c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77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0.85555555555555551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4" orientation="portrait" r:id="rId1"/>
  <rowBreaks count="2" manualBreakCount="2">
    <brk id="86" max="5" man="1"/>
    <brk id="171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55" zoomScaleSheetLayoutView="55" workbookViewId="0">
      <selection activeCell="D4" sqref="D4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FOUCHANA</v>
      </c>
      <c r="B8" s="324"/>
      <c r="C8" s="324"/>
      <c r="D8" s="324"/>
      <c r="E8" s="324"/>
      <c r="F8" s="324"/>
      <c r="G8" s="104"/>
    </row>
    <row r="9" spans="1:7" ht="24" x14ac:dyDescent="0.45">
      <c r="A9" s="245" t="s">
        <v>42</v>
      </c>
      <c r="B9" s="325"/>
      <c r="C9" s="325"/>
      <c r="D9" s="325"/>
      <c r="E9" s="325"/>
      <c r="F9" s="325"/>
      <c r="G9" s="104"/>
    </row>
    <row r="10" spans="1:7" ht="24" x14ac:dyDescent="0.45">
      <c r="A10" s="246" t="s">
        <v>44</v>
      </c>
      <c r="B10" s="326"/>
      <c r="C10" s="326"/>
      <c r="D10" s="326"/>
      <c r="E10" s="326"/>
      <c r="F10" s="326"/>
      <c r="G10" s="104"/>
    </row>
    <row r="11" spans="1:7" ht="24" x14ac:dyDescent="0.45">
      <c r="A11" s="245" t="s">
        <v>43</v>
      </c>
      <c r="B11" s="321"/>
      <c r="C11" s="321"/>
      <c r="D11" s="321"/>
      <c r="E11" s="321"/>
      <c r="F11" s="321"/>
      <c r="G11" s="104"/>
    </row>
    <row r="12" spans="1:7" ht="24" x14ac:dyDescent="0.45">
      <c r="A12" s="245" t="s">
        <v>239</v>
      </c>
      <c r="B12" s="327">
        <f>D549</f>
        <v>0</v>
      </c>
      <c r="C12" s="327"/>
      <c r="D12" s="327"/>
      <c r="E12" s="327"/>
      <c r="F12" s="327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x14ac:dyDescent="0.3">
      <c r="A508" s="329"/>
      <c r="B508" s="247" t="s">
        <v>34</v>
      </c>
      <c r="C508" s="247" t="s">
        <v>33</v>
      </c>
      <c r="D508" s="364"/>
      <c r="E508" s="331"/>
      <c r="F508" s="331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x14ac:dyDescent="0.3">
      <c r="A519" s="329"/>
      <c r="B519" s="247" t="s">
        <v>34</v>
      </c>
      <c r="C519" s="247" t="s">
        <v>33</v>
      </c>
      <c r="D519" s="364"/>
      <c r="E519" s="331"/>
      <c r="F519" s="331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x14ac:dyDescent="0.3">
      <c r="A539" s="329"/>
      <c r="B539" s="247" t="s">
        <v>34</v>
      </c>
      <c r="C539" s="247" t="s">
        <v>33</v>
      </c>
      <c r="D539" s="364"/>
      <c r="E539" s="331"/>
      <c r="F539" s="331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17" sqref="D1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6" t="s">
        <v>50</v>
      </c>
      <c r="B6" s="366"/>
      <c r="C6" s="366"/>
      <c r="D6" s="366"/>
      <c r="E6" s="366"/>
      <c r="F6" s="366"/>
      <c r="G6" s="104"/>
    </row>
    <row r="7" spans="1:7" s="11" customFormat="1" ht="21.75" customHeight="1" x14ac:dyDescent="0.45">
      <c r="A7" s="367" t="str">
        <f>'A2 Exploitation'!A8:F8</f>
        <v>FOUCHANA</v>
      </c>
      <c r="B7" s="367"/>
      <c r="C7" s="367"/>
      <c r="D7" s="367"/>
      <c r="E7" s="367"/>
      <c r="F7" s="367"/>
      <c r="G7" s="104"/>
    </row>
    <row r="8" spans="1:7" s="11" customFormat="1" ht="24" x14ac:dyDescent="0.45">
      <c r="A8" s="243" t="s">
        <v>42</v>
      </c>
      <c r="B8" s="368">
        <f>'A2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'A2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'A2 Exploitation'!B11:F11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70">
        <f>D199</f>
        <v>0</v>
      </c>
      <c r="C11" s="370"/>
      <c r="D11" s="370"/>
      <c r="E11" s="370"/>
      <c r="F11" s="370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FOUCHANA</v>
      </c>
      <c r="B8" s="324"/>
      <c r="C8" s="324"/>
      <c r="D8" s="324"/>
      <c r="E8" s="324"/>
      <c r="F8" s="324"/>
      <c r="G8" s="104"/>
    </row>
    <row r="9" spans="1:7" ht="24" x14ac:dyDescent="0.45">
      <c r="A9" s="243" t="s">
        <v>42</v>
      </c>
      <c r="B9" s="372"/>
      <c r="C9" s="372"/>
      <c r="D9" s="372"/>
      <c r="E9" s="372"/>
      <c r="F9" s="372"/>
      <c r="G9" s="104"/>
    </row>
    <row r="10" spans="1:7" ht="24" x14ac:dyDescent="0.45">
      <c r="A10" s="244" t="s">
        <v>44</v>
      </c>
      <c r="B10" s="373"/>
      <c r="C10" s="373"/>
      <c r="D10" s="373"/>
      <c r="E10" s="373"/>
      <c r="F10" s="373"/>
      <c r="G10" s="104"/>
    </row>
    <row r="11" spans="1:7" ht="24" x14ac:dyDescent="0.45">
      <c r="A11" s="243" t="s">
        <v>43</v>
      </c>
      <c r="B11" s="371"/>
      <c r="C11" s="371"/>
      <c r="D11" s="371"/>
      <c r="E11" s="371"/>
      <c r="F11" s="371"/>
      <c r="G11" s="104"/>
    </row>
    <row r="12" spans="1:7" ht="24" x14ac:dyDescent="0.45">
      <c r="A12" s="243" t="s">
        <v>239</v>
      </c>
      <c r="B12" s="374">
        <f>D549</f>
        <v>0</v>
      </c>
      <c r="C12" s="374"/>
      <c r="D12" s="374"/>
      <c r="E12" s="374"/>
      <c r="F12" s="374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x14ac:dyDescent="0.3">
      <c r="A508" s="329"/>
      <c r="B508" s="247" t="s">
        <v>34</v>
      </c>
      <c r="C508" s="247" t="s">
        <v>33</v>
      </c>
      <c r="D508" s="330"/>
      <c r="E508" s="331"/>
      <c r="F508" s="331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x14ac:dyDescent="0.3">
      <c r="A519" s="329"/>
      <c r="B519" s="247" t="s">
        <v>34</v>
      </c>
      <c r="C519" s="247" t="s">
        <v>33</v>
      </c>
      <c r="D519" s="330"/>
      <c r="E519" s="331"/>
      <c r="F519" s="331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x14ac:dyDescent="0.3">
      <c r="A539" s="329"/>
      <c r="B539" s="247" t="s">
        <v>34</v>
      </c>
      <c r="C539" s="247" t="s">
        <v>33</v>
      </c>
      <c r="D539" s="330"/>
      <c r="E539" s="331"/>
      <c r="F539" s="331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04"/>
    </row>
    <row r="7" spans="1:7" s="11" customFormat="1" ht="21.75" customHeight="1" x14ac:dyDescent="0.45">
      <c r="A7" s="324" t="str">
        <f>'A3 Exploitation'!A8:F8</f>
        <v>FOUCHANA</v>
      </c>
      <c r="B7" s="324"/>
      <c r="C7" s="324"/>
      <c r="D7" s="324"/>
      <c r="E7" s="324"/>
      <c r="F7" s="324"/>
      <c r="G7" s="104"/>
    </row>
    <row r="8" spans="1:7" s="11" customFormat="1" ht="24" x14ac:dyDescent="0.45">
      <c r="A8" s="243" t="s">
        <v>42</v>
      </c>
      <c r="B8" s="368">
        <f>'A3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'A3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'A3 Exploitation'!B11:F11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70">
        <f>D199</f>
        <v>0</v>
      </c>
      <c r="C11" s="370"/>
      <c r="D11" s="370"/>
      <c r="E11" s="370"/>
      <c r="F11" s="370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FOUCHANA</v>
      </c>
      <c r="B8" s="324"/>
      <c r="C8" s="324"/>
      <c r="D8" s="324"/>
      <c r="E8" s="324"/>
      <c r="F8" s="324"/>
      <c r="G8" s="104"/>
    </row>
    <row r="9" spans="1:7" ht="24" x14ac:dyDescent="0.45">
      <c r="A9" s="306" t="s">
        <v>42</v>
      </c>
      <c r="B9" s="377"/>
      <c r="C9" s="377"/>
      <c r="D9" s="377"/>
      <c r="E9" s="377"/>
      <c r="F9" s="377"/>
      <c r="G9" s="104"/>
    </row>
    <row r="10" spans="1:7" ht="24" x14ac:dyDescent="0.45">
      <c r="A10" s="307" t="s">
        <v>44</v>
      </c>
      <c r="B10" s="378"/>
      <c r="C10" s="378"/>
      <c r="D10" s="378"/>
      <c r="E10" s="378"/>
      <c r="F10" s="378"/>
      <c r="G10" s="104"/>
    </row>
    <row r="11" spans="1:7" ht="24" x14ac:dyDescent="0.45">
      <c r="A11" s="306" t="s">
        <v>43</v>
      </c>
      <c r="B11" s="376"/>
      <c r="C11" s="376"/>
      <c r="D11" s="376"/>
      <c r="E11" s="376"/>
      <c r="F11" s="376"/>
      <c r="G11" s="104"/>
    </row>
    <row r="12" spans="1:7" ht="24" x14ac:dyDescent="0.45">
      <c r="A12" s="306" t="s">
        <v>239</v>
      </c>
      <c r="B12" s="375">
        <f>D549</f>
        <v>0</v>
      </c>
      <c r="C12" s="375"/>
      <c r="D12" s="375"/>
      <c r="E12" s="375"/>
      <c r="F12" s="375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ht="16.5" customHeight="1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ht="16.5" customHeight="1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ht="16.5" customHeight="1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ht="16.5" customHeight="1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ht="16.5" customHeigh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ht="16.5" customHeight="1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ht="16.5" customHeight="1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ht="16.5" customHeight="1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ht="16.5" customHeight="1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ht="16.5" customHeight="1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ht="16.5" customHeight="1" x14ac:dyDescent="0.3">
      <c r="A508" s="329"/>
      <c r="B508" s="247" t="s">
        <v>34</v>
      </c>
      <c r="C508" s="247" t="s">
        <v>33</v>
      </c>
      <c r="D508" s="330"/>
      <c r="E508" s="331"/>
      <c r="F508" s="331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ht="16.5" customHeight="1" x14ac:dyDescent="0.3">
      <c r="A519" s="329"/>
      <c r="B519" s="247" t="s">
        <v>34</v>
      </c>
      <c r="C519" s="247" t="s">
        <v>33</v>
      </c>
      <c r="D519" s="330"/>
      <c r="E519" s="331"/>
      <c r="F519" s="331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ht="16.5" customHeight="1" x14ac:dyDescent="0.3">
      <c r="A539" s="329"/>
      <c r="B539" s="247" t="s">
        <v>34</v>
      </c>
      <c r="C539" s="247" t="s">
        <v>33</v>
      </c>
      <c r="D539" s="330"/>
      <c r="E539" s="331"/>
      <c r="F539" s="331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04"/>
    </row>
    <row r="7" spans="1:7" s="11" customFormat="1" ht="21.75" customHeight="1" x14ac:dyDescent="0.45">
      <c r="A7" s="324" t="e">
        <f>#REF!</f>
        <v>#REF!</v>
      </c>
      <c r="B7" s="324"/>
      <c r="C7" s="324"/>
      <c r="D7" s="324"/>
      <c r="E7" s="324"/>
      <c r="F7" s="324"/>
      <c r="G7" s="104"/>
    </row>
    <row r="8" spans="1:7" s="11" customFormat="1" ht="24" x14ac:dyDescent="0.45">
      <c r="A8" s="243" t="s">
        <v>42</v>
      </c>
      <c r="B8" s="368">
        <f>'A4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'A4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'A4 Exploitation'!A8:F8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70">
        <f>D199</f>
        <v>0</v>
      </c>
      <c r="C11" s="370"/>
      <c r="D11" s="370"/>
      <c r="E11" s="370"/>
      <c r="F11" s="370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2018-04-30T10:30:46Z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