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E Fouchana\2017\novembre\"/>
    </mc:Choice>
  </mc:AlternateContent>
  <bookViews>
    <workbookView xWindow="0" yWindow="0" windowWidth="20490" windowHeight="7620" tabRatio="854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A44" i="32"/>
  <c r="C33" i="32"/>
  <c r="C28" i="32"/>
  <c r="D23" i="32"/>
  <c r="D24" i="32" s="1"/>
  <c r="A17" i="32"/>
  <c r="A8" i="32"/>
  <c r="A7" i="33" s="1"/>
  <c r="B8" i="31"/>
  <c r="D54" i="32" l="1"/>
  <c r="D55" i="32" s="1"/>
  <c r="D186" i="32"/>
  <c r="D187" i="32" s="1"/>
  <c r="D206" i="32"/>
  <c r="D20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37" i="32"/>
  <c r="D38" i="32" s="1"/>
  <c r="D146" i="32"/>
  <c r="D242" i="32"/>
  <c r="D276" i="32"/>
  <c r="D294" i="32"/>
  <c r="D295" i="32" s="1"/>
  <c r="D337" i="32"/>
  <c r="D338" i="32" s="1"/>
  <c r="D357" i="32"/>
  <c r="D387" i="32"/>
  <c r="D37" i="34"/>
  <c r="D40" i="34" s="1"/>
  <c r="D41" i="34" s="1"/>
  <c r="B49" i="29" s="1"/>
  <c r="D110" i="34"/>
  <c r="D111" i="34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277" i="34"/>
  <c r="D245" i="34"/>
  <c r="D246" i="34" s="1"/>
  <c r="B77" i="29" s="1"/>
  <c r="D243" i="34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01" i="31" l="1"/>
  <c r="D102" i="31" s="1"/>
  <c r="D242" i="30"/>
  <c r="D145" i="31"/>
  <c r="D146" i="31" s="1"/>
  <c r="D62" i="31"/>
  <c r="D63" i="31" s="1"/>
  <c r="D117" i="31"/>
  <c r="D118" i="31" s="1"/>
  <c r="D83" i="31"/>
  <c r="D84" i="31" s="1"/>
  <c r="D294" i="30"/>
  <c r="D295" i="30" s="1"/>
  <c r="D276" i="30"/>
  <c r="D279" i="30" s="1"/>
  <c r="D280" i="30" s="1"/>
  <c r="B82" i="29" s="1"/>
  <c r="D40" i="32"/>
  <c r="D41" i="32" s="1"/>
  <c r="B48" i="29" s="1"/>
  <c r="D360" i="32"/>
  <c r="D361" i="32" s="1"/>
  <c r="B97" i="29" s="1"/>
  <c r="D337" i="30"/>
  <c r="D338" i="30" s="1"/>
  <c r="D357" i="30"/>
  <c r="D358" i="30" s="1"/>
  <c r="D409" i="30"/>
  <c r="D410" i="30" s="1"/>
  <c r="B110" i="29" s="1"/>
  <c r="D81" i="30"/>
  <c r="D82" i="30" s="1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88" i="30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179" i="31"/>
  <c r="D243" i="30"/>
  <c r="D277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462" i="32" l="1"/>
  <c r="D463" i="32" s="1"/>
  <c r="D360" i="30"/>
  <c r="D361" i="30" s="1"/>
  <c r="B96" i="29" s="1"/>
  <c r="D307" i="30"/>
  <c r="D308" i="30" s="1"/>
  <c r="B89" i="29" s="1"/>
  <c r="D245" i="30"/>
  <c r="D246" i="30" s="1"/>
  <c r="B75" i="29" s="1"/>
  <c r="D189" i="30"/>
  <c r="D190" i="30" s="1"/>
  <c r="B68" i="29" s="1"/>
  <c r="D40" i="30"/>
  <c r="D41" i="30" s="1"/>
  <c r="B47" i="29" s="1"/>
  <c r="D390" i="30"/>
  <c r="D391" i="30" s="1"/>
  <c r="B103" i="29" s="1"/>
  <c r="D96" i="30"/>
  <c r="D97" i="30" s="1"/>
  <c r="B54" i="29" s="1"/>
  <c r="D387" i="16"/>
  <c r="D388" i="16" s="1"/>
  <c r="D132" i="17"/>
  <c r="D133" i="17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12" i="30" s="1"/>
  <c r="D279" i="16"/>
  <c r="D280" i="16" s="1"/>
  <c r="D360" i="16"/>
  <c r="D361" i="16" s="1"/>
  <c r="D40" i="16"/>
  <c r="D41" i="16" s="1"/>
  <c r="B46" i="29" s="1"/>
  <c r="B11" i="31"/>
  <c r="B145" i="29"/>
  <c r="B33" i="29" l="1"/>
  <c r="B25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<sst xmlns="http://schemas.openxmlformats.org/spreadsheetml/2006/main" count="3089" uniqueCount="436">
  <si>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</si>
  <si>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</si>
  <si>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</si>
  <si>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</si>
  <si>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</si>
  <si>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</si>
  <si>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</si>
  <si>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</si>
  <si>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</si>
  <si>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</si>
  <si>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</si>
  <si>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</si>
  <si>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</si>
  <si>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</si>
  <si>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</si>
  <si>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</si>
  <si>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</si>
  <si>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</si>
  <si>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</si>
  <si>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</si>
  <si>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</si>
  <si>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</si>
  <si>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</si>
  <si>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</si>
  <si>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</si>
  <si>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</si>
  <si>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</si>
  <si>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</si>
  <si>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</si>
  <si>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</si>
  <si>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</si>
  <si>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</si>
  <si>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</si>
  <si>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</si>
  <si>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</si>
  <si>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</si>
  <si>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</si>
  <si>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</si>
  <si>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</si>
  <si>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</si>
  <si>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</si>
  <si>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</si>
  <si>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</si>
  <si>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</si>
  <si>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</si>
  <si>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</si>
  <si>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</si>
  <si>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</si>
  <si>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</si>
  <si>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</si>
  <si>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</si>
  <si>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</si>
  <si>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</si>
  <si>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</si>
  <si>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</si>
  <si>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</si>
  <si>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</si>
  <si>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</si>
  <si>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</si>
  <si>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</si>
  <si>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</si>
  <si>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</si>
  <si>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</si>
  <si>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</si>
  <si>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</si>
  <si>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</si>
  <si>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</si>
  <si>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</si>
  <si>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</si>
  <si>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</si>
  <si>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</si>
  <si>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</si>
  <si>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</si>
  <si>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</si>
  <si>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</si>
  <si>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</si>
  <si>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</si>
  <si>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</si>
  <si>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</si>
  <si>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</si>
  <si>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</si>
  <si>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</si>
  <si>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</si>
  <si>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</si>
  <si>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</si>
  <si>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</si>
  <si>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</si>
  <si>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</si>
  <si>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</si>
  <si>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</si>
  <si>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</si>
  <si>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</si>
  <si>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</si>
  <si>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</si>
  <si>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</si>
  <si>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</si>
  <si>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</si>
  <si>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</si>
  <si>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</si>
  <si>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</si>
  <si>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</si>
  <si>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</si>
  <si>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</si>
  <si>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</si>
  <si>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</si>
  <si>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</si>
  <si>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</si>
  <si>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</si>
  <si>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</si>
  <si>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</si>
  <si>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</si>
  <si>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</si>
  <si>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</si>
  <si>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</si>
  <si>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</si>
  <si>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</si>
  <si>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</si>
  <si>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</si>
  <si>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</si>
  <si>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</si>
  <si>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</si>
  <si>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</si>
  <si>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</si>
  <si>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</si>
  <si>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</si>
  <si>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</si>
  <si>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</si>
  <si>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</si>
  <si>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</si>
  <si>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</si>
  <si>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</si>
  <si>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</si>
  <si>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</si>
  <si>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</si>
  <si>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</si>
  <si>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</si>
  <si>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</si>
  <si>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</si>
  <si>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</si>
  <si>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</si>
  <si>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</si>
  <si>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</si>
  <si>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</si>
  <si>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</si>
  <si>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</si>
  <si>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</si>
  <si>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</si>
  <si>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</si>
  <si>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</si>
  <si>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</si>
  <si>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</si>
  <si>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</si>
  <si>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</si>
  <si>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</si>
  <si>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</si>
  <si>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</si>
  <si>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</si>
  <si>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</si>
  <si>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</si>
  <si>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</si>
  <si>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</si>
  <si>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</si>
  <si>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</si>
  <si>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</si>
  <si>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</si>
  <si>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</si>
  <si>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</si>
  <si>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</si>
  <si>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</si>
  <si>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</si>
  <si>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</si>
  <si>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</si>
  <si>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</si>
  <si>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</si>
  <si>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</si>
  <si>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</si>
  <si>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</si>
  <si>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</si>
  <si>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</si>
  <si>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</si>
  <si>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</si>
  <si>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</si>
  <si>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</si>
  <si>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</si>
  <si>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</si>
  <si>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</si>
  <si>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</si>
  <si>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</si>
  <si>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</si>
  <si>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</si>
  <si>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</si>
  <si>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</si>
  <si>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</si>
  <si>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</si>
  <si>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</si>
  <si>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</si>
  <si>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</si>
  <si>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</si>
  <si>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</si>
  <si>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</si>
  <si>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</si>
  <si>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</si>
  <si>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</si>
  <si>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</si>
  <si>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</si>
  <si>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</si>
  <si>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</si>
  <si>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</si>
  <si>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</si>
  <si>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</si>
  <si>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</si>
  <si>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</si>
  <si>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</si>
  <si>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</si>
  <si>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</si>
  <si>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</si>
  <si>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</si>
  <si>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</si>
  <si>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</si>
  <si>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</si>
  <si>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</si>
  <si>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</si>
  <si>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</si>
  <si>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</si>
  <si>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</si>
  <si>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</si>
  <si>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</si>
  <si>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</si>
  <si>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</si>
  <si>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</si>
  <si>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</si>
  <si>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</si>
  <si>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</si>
  <si>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</si>
  <si>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</si>
  <si>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</si>
  <si>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</si>
  <si>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</si>
  <si>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</si>
  <si>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</si>
  <si>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</si>
  <si>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</si>
  <si>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</si>
  <si>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</si>
  <si>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</si>
  <si>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</si>
  <si>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</si>
  <si>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</si>
  <si>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</si>
  <si>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</si>
  <si>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</si>
  <si>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</si>
  <si>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</si>
  <si>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</si>
  <si>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</si>
  <si>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</si>
  <si>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</si>
  <si>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</si>
  <si>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</si>
  <si>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</si>
  <si>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</si>
  <si>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</si>
  <si>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</si>
  <si>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</si>
  <si>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</si>
  <si>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</si>
  <si>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</si>
  <si>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</si>
  <si>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</si>
  <si>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</si>
  <si>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</si>
  <si>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</si>
  <si>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</si>
  <si>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</si>
  <si>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</si>
  <si>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</si>
  <si>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</si>
  <si>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</si>
  <si>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</si>
  <si>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</si>
  <si>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</si>
  <si>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</si>
  <si>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</si>
  <si>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</si>
  <si>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</si>
  <si>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</si>
  <si>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</si>
  <si>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</si>
  <si>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</si>
  <si>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</si>
  <si>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</si>
  <si>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</si>
  <si>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</si>
  <si>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</si>
  <si>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</si>
  <si>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</si>
  <si>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</si>
  <si>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</si>
  <si>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</si>
  <si>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</si>
  <si>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</si>
  <si>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</si>
  <si>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</si>
  <si>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</si>
  <si>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</si>
  <si>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</si>
  <si>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</si>
  <si>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</si>
  <si>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</si>
  <si>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</si>
  <si>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</si>
  <si>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</si>
  <si>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</si>
  <si>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</si>
  <si>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</si>
  <si>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</si>
  <si>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</si>
  <si>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</si>
  <si>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</si>
  <si>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</si>
  <si>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</si>
  <si>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</si>
  <si>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</si>
  <si>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</si>
  <si>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</si>
  <si>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</si>
  <si>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</si>
  <si>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</si>
  <si>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</si>
  <si>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</si>
  <si>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</si>
  <si>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</si>
  <si>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</si>
  <si>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</si>
  <si>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</si>
  <si>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</si>
  <si>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</si>
  <si>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</si>
  <si>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</si>
  <si>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</si>
  <si>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</si>
  <si>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</si>
  <si>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</si>
  <si>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</si>
  <si>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</si>
  <si>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</si>
  <si>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</si>
  <si>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</si>
  <si>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</si>
  <si>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</si>
  <si>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</si>
  <si>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</si>
  <si>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</si>
  <si>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</si>
  <si>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</si>
  <si>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</si>
  <si>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</si>
  <si>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</si>
  <si>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</si>
  <si>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</si>
  <si>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</si>
  <si>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</si>
  <si>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</si>
  <si>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</si>
  <si>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</si>
  <si>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</si>
  <si>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</si>
  <si>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</si>
  <si>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</si>
  <si>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</si>
  <si>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</si>
  <si>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</si>
  <si>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</si>
  <si>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</si>
  <si>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</si>
  <si>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</si>
  <si>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</si>
  <si>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</si>
  <si>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</si>
  <si>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</si>
  <si>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Absence d'un local poubelle</t>
  </si>
  <si>
    <t>Les alarmes sont réglés mais non enregsitrés</t>
  </si>
  <si>
    <t>La fiche est disponible, toutefois l'enregistrement des reclamations n'est pas réalisé</t>
  </si>
  <si>
    <t>Propreté non satisfaisante</t>
  </si>
  <si>
    <t xml:space="preserve">Enregistrer les paramètres de contrôle </t>
  </si>
  <si>
    <t xml:space="preserve">Correct </t>
  </si>
  <si>
    <t>FOUCHANA</t>
  </si>
  <si>
    <t>Gestionnaire de stock Mr. Jamel FATTOUCH</t>
  </si>
  <si>
    <t>Les palettes sont rangées au niveau de la réserve</t>
  </si>
  <si>
    <t>Ranger la balance et éviter d'y entreposer les déchets</t>
  </si>
  <si>
    <t>La réserve manquait de rangement</t>
  </si>
  <si>
    <t>Vérifier la DLC des produits exposés</t>
  </si>
  <si>
    <t xml:space="preserve">Absence d'un plan d'appât </t>
  </si>
  <si>
    <t xml:space="preserve">Contacter le sous traitant et préparer le plan d'appâtage </t>
  </si>
  <si>
    <t>Les appâts de souris n'étaient pas disponibles le jour de l'audit</t>
  </si>
  <si>
    <t>Une benne à ordures propre et vide était déposée au niveau du quai de réception. La sortie des ordures se fait selon l'horaire de passage du camion municipal des déchets</t>
  </si>
  <si>
    <t>Les analyses copro pour le 1er semestre n'étaient pas réalisées</t>
  </si>
  <si>
    <t>Etablir un planning d'analyse et visite médicale pour le personnel PFT</t>
  </si>
  <si>
    <t>Humidité 45%</t>
  </si>
  <si>
    <t>Température du meuble des charcuteries
affichée : +0,7°C
mesurée : +1,2°C</t>
  </si>
  <si>
    <t>Présence de deux palettes de produits laitiers en attente au niveau de la réserve sèche et à température ambiante
La température du pot de yaourt était de 14°C</t>
  </si>
  <si>
    <t>Eviter l'entreposage à température ambiante des produits périssables</t>
  </si>
  <si>
    <t>Le carrelage du sol de la réserve est ébréché</t>
  </si>
  <si>
    <t>Présence de produits stockés à même le sol</t>
  </si>
  <si>
    <t>Améliorer la gestion des produits non conformes</t>
  </si>
  <si>
    <t>1/ Les produits de retour "pâtes" étaient entreposés à même le sol sans identification
2/ Présence de chariots de conserve de tomate non conformes sans identification</t>
  </si>
  <si>
    <t xml:space="preserve">Le rangement de la balance n'était pas satisfaisant </t>
  </si>
  <si>
    <t>La zone de retrait manquait de rangement</t>
  </si>
  <si>
    <t>L'enregistrement de contrôle à la réception du 27 juin 2017 manquait d’informations : numéro du BL et DLC/DLUO</t>
  </si>
  <si>
    <t>Entreposage des produits exposés (boisson gazeuse) à même le sol</t>
  </si>
  <si>
    <t>La surface sous le rayon fruits et légumes n'était pas propre</t>
  </si>
  <si>
    <t>Présence de produits dont la DLC est dépassée : 
Sachet jus fruit'o cocktail DLC 18/03/2017
Tomato Ketchup BARKA DLC Mai 2017</t>
  </si>
  <si>
    <t>La zone de réception manquait de propreté, entreposage de palettes, produits casse, poubelle et ferailles</t>
  </si>
  <si>
    <t>M Dhia MECHLAOUI</t>
  </si>
  <si>
    <t>Directeur du magasin Mr Laasad CHEBBI</t>
  </si>
  <si>
    <t>La propreté de la zone de réception n'était pas satisfaisante le jour de l'audit.</t>
  </si>
  <si>
    <t>Renforcer le tri des produits exposés.</t>
  </si>
  <si>
    <t>Les DF et DLC étaient illisibles pour un paquet de dattes.</t>
  </si>
  <si>
    <t>Stockage des produits (beurre JADIDA et CARREFOUR) dans leurs cartons.</t>
  </si>
  <si>
    <t>La date limite de retrait pour le petit frais n'était pas respetée.Voir photo</t>
  </si>
  <si>
    <t>Renforcer le contrôle des dates limites de retrait pour les produits exposés.</t>
  </si>
  <si>
    <t>Certains produits exposés n'étaient pas bien rangés</t>
  </si>
  <si>
    <t>Renforcer le rangement du meuble des produits surgelés.</t>
  </si>
  <si>
    <t>Présence d'une bouteille de dakin périmée depuis mars 2017</t>
  </si>
  <si>
    <t>Renforcer le contrôle des produits dans la boîte à pharmacie</t>
  </si>
  <si>
    <t>Le taux d'hygrométrie relevé était de 55,5%; correct</t>
  </si>
  <si>
    <t>Présence de givre dans le meuble des produits surgelés.</t>
  </si>
  <si>
    <t>L'état de rangement de la zone destinée aux produits "casses" n'était pas satisfaisant, procéder au rangement de cette zone.</t>
  </si>
  <si>
    <t>Renforcer le rangement des produits stockés dans la réserve sèche.</t>
  </si>
  <si>
    <t>L'état de rangement des étagères déstinées au stockage des produits casses n'était pas satisfaisant.Renforcer le rangement à ce niveau.</t>
  </si>
  <si>
    <t>Entreposage des produits (eau minérale) à même le sol.</t>
  </si>
  <si>
    <t>L'état de rangement des produits exposés n'était pas satisfaisant.
Présence d'un paquet de boulettes de viande surgelés qui était ouvert.</t>
  </si>
  <si>
    <t>Présence d'un casier démonté au niveau des vestiaires des hommes.
Le support du flexible était rompu.</t>
  </si>
  <si>
    <t>Une benne à ordures propre était disponible, les horaires dévacuation dépendent du passage des services de la municipalité.</t>
  </si>
  <si>
    <t>Les fixateurs des piques prix étaient souillés.</t>
  </si>
  <si>
    <t>Le carrelage du sol était décollé (reccurent).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</si>
</sst>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0.79166666666666663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2052816"/>
        <c:axId val="1252056624"/>
      </c:barChart>
      <c:catAx>
        <c:axId val="125205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2056624"/>
        <c:crosses val="autoZero"/>
        <c:auto val="1"/>
        <c:lblAlgn val="ctr"/>
        <c:lblOffset val="100"/>
        <c:noMultiLvlLbl val="0"/>
      </c:catAx>
      <c:valAx>
        <c:axId val="125205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205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9284240"/>
        <c:axId val="1289285328"/>
      </c:barChart>
      <c:catAx>
        <c:axId val="128928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9285328"/>
        <c:crosses val="autoZero"/>
        <c:auto val="1"/>
        <c:lblAlgn val="ctr"/>
        <c:lblOffset val="100"/>
        <c:noMultiLvlLbl val="0"/>
      </c:catAx>
      <c:valAx>
        <c:axId val="128928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928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0.66666666666666663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0575040"/>
        <c:axId val="1290577216"/>
      </c:barChart>
      <c:catAx>
        <c:axId val="129057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77216"/>
        <c:crosses val="autoZero"/>
        <c:auto val="1"/>
        <c:lblAlgn val="ctr"/>
        <c:lblOffset val="100"/>
        <c:noMultiLvlLbl val="0"/>
      </c:catAx>
      <c:valAx>
        <c:axId val="129057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057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0573952"/>
        <c:axId val="1290569600"/>
      </c:barChart>
      <c:catAx>
        <c:axId val="129057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69600"/>
        <c:crosses val="autoZero"/>
        <c:auto val="1"/>
        <c:lblAlgn val="ctr"/>
        <c:lblOffset val="100"/>
        <c:noMultiLvlLbl val="0"/>
      </c:catAx>
      <c:valAx>
        <c:axId val="129056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057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0.85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0575584"/>
        <c:axId val="1290581568"/>
      </c:barChart>
      <c:catAx>
        <c:axId val="129057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81568"/>
        <c:crosses val="autoZero"/>
        <c:auto val="1"/>
        <c:lblAlgn val="ctr"/>
        <c:lblOffset val="100"/>
        <c:noMultiLvlLbl val="0"/>
      </c:catAx>
      <c:valAx>
        <c:axId val="129058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057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0570688"/>
        <c:axId val="1290572864"/>
      </c:barChart>
      <c:catAx>
        <c:axId val="129057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72864"/>
        <c:crosses val="autoZero"/>
        <c:auto val="1"/>
        <c:lblAlgn val="ctr"/>
        <c:lblOffset val="100"/>
        <c:noMultiLvlLbl val="0"/>
      </c:catAx>
      <c:valAx>
        <c:axId val="1290572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057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0.97916666666666663</c:v>
                </c:pt>
                <c:pt idx="1">
                  <c:v>0.95652173913043481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0568512"/>
        <c:axId val="1290570144"/>
      </c:barChart>
      <c:catAx>
        <c:axId val="129056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70144"/>
        <c:crosses val="autoZero"/>
        <c:auto val="1"/>
        <c:lblAlgn val="ctr"/>
        <c:lblOffset val="100"/>
        <c:noMultiLvlLbl val="0"/>
      </c:catAx>
      <c:valAx>
        <c:axId val="129057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056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0.81683168316831678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0571776"/>
        <c:axId val="1290578304"/>
      </c:barChart>
      <c:catAx>
        <c:axId val="129057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78304"/>
        <c:crosses val="autoZero"/>
        <c:auto val="1"/>
        <c:lblAlgn val="ctr"/>
        <c:lblOffset val="100"/>
        <c:noMultiLvlLbl val="0"/>
      </c:catAx>
      <c:valAx>
        <c:axId val="129057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057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0.8979991749174917</c:v>
                </c:pt>
                <c:pt idx="1">
                  <c:v>0.93659420289855078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90573408"/>
        <c:axId val="1290578848"/>
        <c:extLst/>
      </c:barChart>
      <c:catAx>
        <c:axId val="129057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78848"/>
        <c:crosses val="autoZero"/>
        <c:auto val="1"/>
        <c:lblAlgn val="ctr"/>
        <c:lblOffset val="100"/>
        <c:noMultiLvlLbl val="0"/>
      </c:catAx>
      <c:valAx>
        <c:axId val="12905788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7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0.46222222222222226</c:v>
                </c:pt>
                <c:pt idx="1">
                  <c:v>0.51111111111111107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90582656"/>
        <c:axId val="1291089664"/>
        <c:extLst/>
      </c:barChart>
      <c:catAx>
        <c:axId val="129058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1089664"/>
        <c:crosses val="autoZero"/>
        <c:auto val="1"/>
        <c:lblAlgn val="ctr"/>
        <c:lblOffset val="100"/>
        <c:noMultiLvlLbl val="0"/>
      </c:catAx>
      <c:valAx>
        <c:axId val="129108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8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2047920"/>
        <c:axId val="1252057168"/>
      </c:barChart>
      <c:catAx>
        <c:axId val="125204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2057168"/>
        <c:crosses val="autoZero"/>
        <c:auto val="1"/>
        <c:lblAlgn val="ctr"/>
        <c:lblOffset val="100"/>
        <c:noMultiLvlLbl val="0"/>
      </c:catAx>
      <c:valAx>
        <c:axId val="125205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2047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2054992"/>
        <c:axId val="1252057712"/>
      </c:barChart>
      <c:catAx>
        <c:axId val="125205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2057712"/>
        <c:crosses val="autoZero"/>
        <c:auto val="1"/>
        <c:lblAlgn val="ctr"/>
        <c:lblOffset val="100"/>
        <c:noMultiLvlLbl val="0"/>
      </c:catAx>
      <c:valAx>
        <c:axId val="125205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205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9284784"/>
        <c:axId val="1289282064"/>
      </c:barChart>
      <c:catAx>
        <c:axId val="128928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9282064"/>
        <c:crosses val="autoZero"/>
        <c:auto val="1"/>
        <c:lblAlgn val="ctr"/>
        <c:lblOffset val="100"/>
        <c:noMultiLvlLbl val="0"/>
      </c:catAx>
      <c:valAx>
        <c:axId val="128928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928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9271184"/>
        <c:axId val="1289274992"/>
      </c:barChart>
      <c:catAx>
        <c:axId val="128927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9274992"/>
        <c:crosses val="autoZero"/>
        <c:auto val="1"/>
        <c:lblAlgn val="ctr"/>
        <c:lblOffset val="100"/>
        <c:noMultiLvlLbl val="0"/>
      </c:catAx>
      <c:valAx>
        <c:axId val="128927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927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0.97058823529411764</c:v>
                </c:pt>
                <c:pt idx="1">
                  <c:v>0.90909090909090906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9270096"/>
        <c:axId val="1289276080"/>
      </c:barChart>
      <c:catAx>
        <c:axId val="128927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9276080"/>
        <c:crosses val="autoZero"/>
        <c:auto val="1"/>
        <c:lblAlgn val="ctr"/>
        <c:lblOffset val="100"/>
        <c:noMultiLvlLbl val="0"/>
      </c:catAx>
      <c:valAx>
        <c:axId val="128927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927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0.3125</c:v>
                </c:pt>
                <c:pt idx="1">
                  <c:v>0.8928571428571429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9275536"/>
        <c:axId val="1289280432"/>
      </c:barChart>
      <c:catAx>
        <c:axId val="128927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9280432"/>
        <c:crosses val="autoZero"/>
        <c:auto val="1"/>
        <c:lblAlgn val="ctr"/>
        <c:lblOffset val="100"/>
        <c:noMultiLvlLbl val="0"/>
      </c:catAx>
      <c:valAx>
        <c:axId val="128928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927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0.967741935483871</c:v>
                </c:pt>
                <c:pt idx="1">
                  <c:v>0.90322580645161288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9273360"/>
        <c:axId val="1289278256"/>
      </c:barChart>
      <c:catAx>
        <c:axId val="128927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9278256"/>
        <c:crosses val="autoZero"/>
        <c:auto val="1"/>
        <c:lblAlgn val="ctr"/>
        <c:lblOffset val="100"/>
        <c:noMultiLvlLbl val="0"/>
      </c:catAx>
      <c:valAx>
        <c:axId val="128927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927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9278800"/>
        <c:axId val="1289273904"/>
      </c:barChart>
      <c:catAx>
        <c:axId val="128927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9273904"/>
        <c:crosses val="autoZero"/>
        <c:auto val="1"/>
        <c:lblAlgn val="ctr"/>
        <c:lblOffset val="100"/>
        <c:noMultiLvlLbl val="0"/>
      </c:catAx>
      <c:valAx>
        <c:axId val="128927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927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39" zoomScaleNormal="100" zoomScaleSheetLayoutView="100" workbookViewId="0">
      <selection activeCell="D151" sqref="D151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2" t="s">
        <v>378</v>
      </c>
      <c r="B18" s="252"/>
      <c r="C18" s="252"/>
      <c r="D18" s="253" t="s">
        <v>386</v>
      </c>
      <c r="E18" s="253"/>
      <c r="F18" s="253"/>
      <c r="G18" s="253"/>
      <c r="H18" s="253"/>
      <c r="I18" s="253"/>
      <c r="J18" s="253"/>
      <c r="K18" s="253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4" t="s">
        <v>350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5" t="s">
        <v>352</v>
      </c>
      <c r="C23" s="255"/>
      <c r="D23" s="149"/>
      <c r="E23" s="149"/>
      <c r="F23" s="149"/>
      <c r="G23" s="149"/>
      <c r="H23" s="149"/>
      <c r="I23" s="149"/>
      <c r="J23" s="148" t="str">
        <f>D18</f>
        <v>FOUCHANA</v>
      </c>
    </row>
    <row r="24" spans="1:11" ht="33" customHeight="1" x14ac:dyDescent="0.25">
      <c r="A24" s="190" t="s">
        <v>353</v>
      </c>
      <c r="B24" s="256">
        <f>AVERAGE('A1 Exploitation'!D463,'A1 Technique'!D183)</f>
        <v>0.8979991749174917</v>
      </c>
      <c r="C24" s="256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6">
        <f>AVERAGE('A2 Exploitation'!D463,'A2 Technique'!D183)</f>
        <v>0.93659420289855078</v>
      </c>
      <c r="C25" s="256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6">
        <f>AVERAGE('A3 Exploitation'!D463,'A3 Technique'!D183)</f>
        <v>0</v>
      </c>
      <c r="C26" s="256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6">
        <f>AVERAGE('A4 Exploitation'!D463,'A4 Technique'!D183)</f>
        <v>0</v>
      </c>
      <c r="C27" s="256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5" t="s">
        <v>357</v>
      </c>
      <c r="C31" s="255"/>
      <c r="D31" s="149"/>
      <c r="E31" s="149"/>
      <c r="F31" s="149"/>
      <c r="G31" s="149"/>
      <c r="H31" s="149"/>
      <c r="I31" s="149"/>
      <c r="J31" s="148" t="str">
        <f>D18</f>
        <v>FOUCHANA</v>
      </c>
    </row>
    <row r="32" spans="1:11" ht="33" customHeight="1" x14ac:dyDescent="0.25">
      <c r="A32" s="190" t="s">
        <v>353</v>
      </c>
      <c r="B32" s="256">
        <f>'A1 Exploitation'!D463</f>
        <v>0.81683168316831678</v>
      </c>
      <c r="C32" s="256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6">
        <f>'A2 Exploitation'!D463</f>
        <v>0.91666666666666663</v>
      </c>
      <c r="C33" s="256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6">
        <f>'A3 Exploitation'!D463</f>
        <v>0</v>
      </c>
      <c r="C34" s="256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6">
        <f>'A4 Exploitation'!D463</f>
        <v>0</v>
      </c>
      <c r="C35" s="256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7" t="s">
        <v>358</v>
      </c>
      <c r="C38" s="257"/>
      <c r="D38" s="149"/>
      <c r="E38" s="149"/>
      <c r="F38" s="149"/>
      <c r="G38" s="149"/>
      <c r="H38" s="149"/>
      <c r="I38" s="149"/>
      <c r="J38" s="148" t="str">
        <f>D18</f>
        <v>FOUCHANA</v>
      </c>
    </row>
    <row r="39" spans="1:10" ht="33" customHeight="1" x14ac:dyDescent="0.25">
      <c r="A39" s="190" t="s">
        <v>353</v>
      </c>
      <c r="B39" s="256">
        <f>AVERAGE('A1 Exploitation'!D461, 'A1 Technique'!D181)</f>
        <v>0.46222222222222226</v>
      </c>
      <c r="C39" s="256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6">
        <f>AVERAGE('A2 Exploitation'!D461, 'A2 Technique'!D181)</f>
        <v>0.51111111111111107</v>
      </c>
      <c r="C40" s="256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6">
        <f>AVERAGE('A3 Exploitation'!D461, 'A3 Technique'!D181)</f>
        <v>0</v>
      </c>
      <c r="C41" s="256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6">
        <f>AVERAGE('A4 Exploitation'!D461, 'A4 Technique'!D181)</f>
        <v>0</v>
      </c>
      <c r="C42" s="256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5" t="s">
        <v>359</v>
      </c>
      <c r="C45" s="255"/>
      <c r="D45" s="149"/>
      <c r="E45" s="149"/>
      <c r="F45" s="149"/>
      <c r="G45" s="149"/>
      <c r="H45" s="149"/>
      <c r="I45" s="149"/>
      <c r="J45" s="148" t="str">
        <f>D18</f>
        <v>FOUCHANA</v>
      </c>
    </row>
    <row r="46" spans="1:10" ht="33" customHeight="1" x14ac:dyDescent="0.25">
      <c r="A46" s="190" t="s">
        <v>353</v>
      </c>
      <c r="B46" s="258">
        <f>'A1 Exploitation'!D41</f>
        <v>0.79166666666666663</v>
      </c>
      <c r="C46" s="258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8">
        <f>'A2 Exploitation'!D41</f>
        <v>0.91666666666666663</v>
      </c>
      <c r="C47" s="258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8">
        <f>'A3 Exploitation'!D41</f>
        <v>0</v>
      </c>
      <c r="C48" s="258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8">
        <f>'A4 Exploitation'!D41</f>
        <v>0</v>
      </c>
      <c r="C49" s="258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5" t="s">
        <v>360</v>
      </c>
      <c r="C52" s="255"/>
      <c r="D52" s="149"/>
      <c r="E52" s="149"/>
      <c r="F52" s="149"/>
      <c r="G52" s="149"/>
      <c r="H52" s="149"/>
      <c r="I52" s="149"/>
      <c r="J52" s="148" t="str">
        <f>D18</f>
        <v>FOUCHANA</v>
      </c>
    </row>
    <row r="53" spans="1:10" ht="33" customHeight="1" x14ac:dyDescent="0.25">
      <c r="A53" s="190" t="s">
        <v>353</v>
      </c>
      <c r="B53" s="256" t="e">
        <f>'A1 Exploitation'!D97</f>
        <v>#DIV/0!</v>
      </c>
      <c r="C53" s="256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6" t="e">
        <f>'A2 Exploitation'!D97</f>
        <v>#DIV/0!</v>
      </c>
      <c r="C54" s="256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6">
        <f>'A3 Exploitation'!D97</f>
        <v>0</v>
      </c>
      <c r="C55" s="256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6">
        <f>'A4 Exploitation'!D97</f>
        <v>0</v>
      </c>
      <c r="C56" s="256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5" t="s">
        <v>361</v>
      </c>
      <c r="C59" s="255"/>
      <c r="D59" s="149"/>
      <c r="E59" s="149"/>
      <c r="F59" s="149"/>
      <c r="G59" s="149"/>
      <c r="H59" s="149"/>
      <c r="I59" s="149"/>
      <c r="J59" s="148" t="str">
        <f>D18</f>
        <v>FOUCHANA</v>
      </c>
    </row>
    <row r="60" spans="1:10" ht="33" customHeight="1" x14ac:dyDescent="0.25">
      <c r="A60" s="190" t="s">
        <v>353</v>
      </c>
      <c r="B60" s="256" t="e">
        <f>'A1 Exploitation'!D150</f>
        <v>#DIV/0!</v>
      </c>
      <c r="C60" s="256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6" t="e">
        <f>'A2 Exploitation'!D150</f>
        <v>#DIV/0!</v>
      </c>
      <c r="C61" s="256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6">
        <f>'A3 Exploitation'!D150</f>
        <v>0</v>
      </c>
      <c r="C62" s="256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6">
        <f>'A4 Exploitation'!D150</f>
        <v>0</v>
      </c>
      <c r="C63" s="256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5" t="s">
        <v>362</v>
      </c>
      <c r="C66" s="255"/>
      <c r="D66" s="149"/>
      <c r="E66" s="149"/>
      <c r="F66" s="149"/>
      <c r="G66" s="149"/>
      <c r="H66" s="149"/>
      <c r="I66" s="149"/>
      <c r="J66" s="148" t="str">
        <f>D18</f>
        <v>FOUCHANA</v>
      </c>
    </row>
    <row r="67" spans="1:10" ht="33" customHeight="1" x14ac:dyDescent="0.25">
      <c r="A67" s="190" t="s">
        <v>353</v>
      </c>
      <c r="B67" s="256" t="e">
        <f>'A1 Exploitation'!D190</f>
        <v>#DIV/0!</v>
      </c>
      <c r="C67" s="256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6" t="e">
        <f>'A2 Exploitation'!D190</f>
        <v>#DIV/0!</v>
      </c>
      <c r="C68" s="256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6">
        <f>'A3 Exploitation'!D190</f>
        <v>0</v>
      </c>
      <c r="C69" s="256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6">
        <f>'A4 Exploitation'!D190</f>
        <v>0</v>
      </c>
      <c r="C70" s="256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5" t="s">
        <v>363</v>
      </c>
      <c r="C73" s="255"/>
      <c r="D73" s="149"/>
      <c r="E73" s="149"/>
      <c r="F73" s="149"/>
      <c r="G73" s="149"/>
      <c r="H73" s="149"/>
      <c r="I73" s="149"/>
      <c r="J73" s="148" t="str">
        <f>D18</f>
        <v>FOUCHANA</v>
      </c>
    </row>
    <row r="74" spans="1:10" ht="33" customHeight="1" x14ac:dyDescent="0.25">
      <c r="A74" s="190" t="s">
        <v>353</v>
      </c>
      <c r="B74" s="256" t="e">
        <f>'A1 Exploitation'!D246</f>
        <v>#DIV/0!</v>
      </c>
      <c r="C74" s="256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6" t="e">
        <f>'A2 Exploitation'!D246</f>
        <v>#DIV/0!</v>
      </c>
      <c r="C75" s="256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6">
        <f>'A3 Exploitation'!D246</f>
        <v>0</v>
      </c>
      <c r="C76" s="256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6">
        <f>'A4 Exploitation'!D246</f>
        <v>0</v>
      </c>
      <c r="C77" s="256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5" t="s">
        <v>364</v>
      </c>
      <c r="C80" s="255"/>
      <c r="D80" s="149"/>
      <c r="E80" s="149"/>
      <c r="F80" s="149"/>
      <c r="G80" s="149"/>
      <c r="H80" s="149"/>
      <c r="I80" s="149"/>
      <c r="J80" s="148" t="str">
        <f>D18</f>
        <v>FOUCHANA</v>
      </c>
    </row>
    <row r="81" spans="1:10" ht="33" customHeight="1" x14ac:dyDescent="0.25">
      <c r="A81" s="190" t="s">
        <v>353</v>
      </c>
      <c r="B81" s="256">
        <f>'A1 Exploitation'!D280</f>
        <v>0.97058823529411764</v>
      </c>
      <c r="C81" s="256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6">
        <f>'A2 Exploitation'!D280</f>
        <v>0.90909090909090906</v>
      </c>
      <c r="C82" s="256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6">
        <f>'A3 Exploitation'!D280</f>
        <v>0</v>
      </c>
      <c r="C83" s="256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6">
        <f>'A4 Exploitation'!D280</f>
        <v>0</v>
      </c>
      <c r="C84" s="256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5" t="s">
        <v>365</v>
      </c>
      <c r="C87" s="255"/>
      <c r="D87" s="149"/>
      <c r="E87" s="149"/>
      <c r="F87" s="149"/>
      <c r="G87" s="149"/>
      <c r="H87" s="149"/>
      <c r="I87" s="149"/>
      <c r="J87" s="148" t="str">
        <f>D18</f>
        <v>FOUCHANA</v>
      </c>
    </row>
    <row r="88" spans="1:10" ht="33" customHeight="1" x14ac:dyDescent="0.25">
      <c r="A88" s="190" t="s">
        <v>353</v>
      </c>
      <c r="B88" s="256">
        <f>'A1 Exploitation'!D308</f>
        <v>0.3125</v>
      </c>
      <c r="C88" s="256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6">
        <f>'A2 Exploitation'!D308</f>
        <v>0.8928571428571429</v>
      </c>
      <c r="C89" s="256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6">
        <f>'A3 Exploitation'!D308</f>
        <v>0</v>
      </c>
      <c r="C90" s="256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6">
        <f>'A4 Exploitation'!D308</f>
        <v>0</v>
      </c>
      <c r="C91" s="256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5" t="s">
        <v>366</v>
      </c>
      <c r="C94" s="255"/>
      <c r="D94" s="149"/>
      <c r="E94" s="149"/>
      <c r="F94" s="149"/>
      <c r="G94" s="149"/>
      <c r="H94" s="149"/>
      <c r="I94" s="149"/>
      <c r="J94" s="148" t="str">
        <f>D18</f>
        <v>FOUCHANA</v>
      </c>
    </row>
    <row r="95" spans="1:10" ht="33" customHeight="1" x14ac:dyDescent="0.25">
      <c r="A95" s="190" t="s">
        <v>353</v>
      </c>
      <c r="B95" s="256">
        <f>'A1 Exploitation'!D361</f>
        <v>0.967741935483871</v>
      </c>
      <c r="C95" s="256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6">
        <f>'A2 Exploitation'!D361</f>
        <v>0.90322580645161288</v>
      </c>
      <c r="C96" s="256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6">
        <f>'A3 Exploitation'!D361</f>
        <v>0</v>
      </c>
      <c r="C97" s="256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6">
        <f>'A4 Exploitation'!D361</f>
        <v>0</v>
      </c>
      <c r="C98" s="256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5" t="s">
        <v>367</v>
      </c>
      <c r="C101" s="255"/>
      <c r="D101" s="149"/>
      <c r="E101" s="149"/>
      <c r="F101" s="149"/>
      <c r="G101" s="149"/>
      <c r="H101" s="149"/>
      <c r="I101" s="149"/>
      <c r="J101" s="148" t="str">
        <f>D18</f>
        <v>FOUCHANA</v>
      </c>
    </row>
    <row r="102" spans="1:10" ht="33" customHeight="1" x14ac:dyDescent="0.25">
      <c r="A102" s="190" t="s">
        <v>353</v>
      </c>
      <c r="B102" s="256" t="e">
        <f>'A1 Exploitation'!D391</f>
        <v>#DIV/0!</v>
      </c>
      <c r="C102" s="256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6" t="e">
        <f>'A2 Exploitation'!D391</f>
        <v>#DIV/0!</v>
      </c>
      <c r="C103" s="256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6">
        <f>'A3 Exploitation'!D391</f>
        <v>0</v>
      </c>
      <c r="C104" s="256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6">
        <f>'A4 Exploitation'!D391</f>
        <v>0</v>
      </c>
      <c r="C105" s="256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5" t="s">
        <v>368</v>
      </c>
      <c r="C108" s="255"/>
      <c r="D108" s="149"/>
      <c r="E108" s="149"/>
      <c r="F108" s="149"/>
      <c r="G108" s="149"/>
      <c r="H108" s="149"/>
      <c r="I108" s="149"/>
      <c r="J108" s="148" t="str">
        <f>D18</f>
        <v>FOUCHANA</v>
      </c>
    </row>
    <row r="109" spans="1:10" ht="33" customHeight="1" x14ac:dyDescent="0.25">
      <c r="A109" s="190" t="s">
        <v>353</v>
      </c>
      <c r="B109" s="256">
        <f>'A1 Exploitation'!D410</f>
        <v>1</v>
      </c>
      <c r="C109" s="256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6">
        <f>'A2 Exploitation'!D410</f>
        <v>1</v>
      </c>
      <c r="C110" s="256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6">
        <f>'A3 Exploitation'!D410</f>
        <v>0</v>
      </c>
      <c r="C111" s="256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6">
        <f>'A4 Exploitation'!D410</f>
        <v>0</v>
      </c>
      <c r="C112" s="256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5" t="s">
        <v>369</v>
      </c>
      <c r="C115" s="255"/>
      <c r="D115" s="149"/>
      <c r="E115" s="149"/>
      <c r="F115" s="149"/>
      <c r="G115" s="149"/>
      <c r="H115" s="149"/>
      <c r="I115" s="149"/>
      <c r="J115" s="148" t="str">
        <f>D18</f>
        <v>FOUCHANA</v>
      </c>
    </row>
    <row r="116" spans="1:10" ht="33" customHeight="1" x14ac:dyDescent="0.25">
      <c r="A116" s="190" t="s">
        <v>353</v>
      </c>
      <c r="B116" s="256">
        <f>'A1 Exploitation'!D420</f>
        <v>0.66666666666666663</v>
      </c>
      <c r="C116" s="256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6">
        <f>'A2 Exploitation'!D420</f>
        <v>1</v>
      </c>
      <c r="C117" s="256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6">
        <f>'A3 Exploitation'!D420</f>
        <v>0</v>
      </c>
      <c r="C118" s="256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6">
        <f>'A4 Exploitation'!D420</f>
        <v>0</v>
      </c>
      <c r="C119" s="256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5" t="s">
        <v>370</v>
      </c>
      <c r="C122" s="255"/>
      <c r="D122" s="149"/>
      <c r="E122" s="149"/>
      <c r="F122" s="149"/>
      <c r="G122" s="149"/>
      <c r="H122" s="149"/>
      <c r="I122" s="149"/>
      <c r="J122" s="148" t="str">
        <f>D18</f>
        <v>FOUCHANA</v>
      </c>
    </row>
    <row r="123" spans="1:10" ht="33" customHeight="1" x14ac:dyDescent="0.25">
      <c r="A123" s="190" t="s">
        <v>353</v>
      </c>
      <c r="B123" s="256">
        <f>'A1 Exploitation'!D429</f>
        <v>0.83333333333333337</v>
      </c>
      <c r="C123" s="256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6">
        <f>'A2 Exploitation'!D429</f>
        <v>0.83333333333333337</v>
      </c>
      <c r="C124" s="256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6">
        <f>'A3 Exploitation'!D429</f>
        <v>0</v>
      </c>
      <c r="C125" s="256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6">
        <f>'A4 Exploitation'!D429</f>
        <v>0</v>
      </c>
      <c r="C126" s="256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9"/>
      <c r="C127" s="259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9"/>
      <c r="C128" s="259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5" t="s">
        <v>371</v>
      </c>
      <c r="C129" s="255"/>
      <c r="D129" s="149"/>
      <c r="E129" s="149"/>
      <c r="F129" s="149"/>
      <c r="G129" s="149"/>
      <c r="H129" s="149"/>
      <c r="I129" s="149"/>
      <c r="J129" s="148" t="str">
        <f>D18</f>
        <v>FOUCHANA</v>
      </c>
    </row>
    <row r="130" spans="1:10" ht="33" customHeight="1" x14ac:dyDescent="0.25">
      <c r="A130" s="190" t="s">
        <v>353</v>
      </c>
      <c r="B130" s="256">
        <f>'A1 Exploitation'!D450</f>
        <v>0.85</v>
      </c>
      <c r="C130" s="256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6">
        <f>'A2 Exploitation'!D450</f>
        <v>0.91666666666666663</v>
      </c>
      <c r="C131" s="256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6">
        <f>'A3 Exploitation'!D450</f>
        <v>0</v>
      </c>
      <c r="C132" s="256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6">
        <f>'A4 Exploitation'!D450</f>
        <v>0</v>
      </c>
      <c r="C133" s="256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5" t="s">
        <v>372</v>
      </c>
      <c r="C136" s="255"/>
      <c r="J136" s="148" t="str">
        <f>D18</f>
        <v>FOUCHANA</v>
      </c>
    </row>
    <row r="137" spans="1:10" ht="33" customHeight="1" x14ac:dyDescent="0.25">
      <c r="A137" s="190" t="s">
        <v>353</v>
      </c>
      <c r="B137" s="256">
        <f>'A1 Exploitation'!D459</f>
        <v>0.83333333333333337</v>
      </c>
      <c r="C137" s="256"/>
    </row>
    <row r="138" spans="1:10" ht="33" customHeight="1" x14ac:dyDescent="0.25">
      <c r="A138" s="189" t="s">
        <v>354</v>
      </c>
      <c r="B138" s="256">
        <f>'A2 Exploitation'!D459</f>
        <v>1</v>
      </c>
      <c r="C138" s="256"/>
    </row>
    <row r="139" spans="1:10" ht="33" customHeight="1" x14ac:dyDescent="0.25">
      <c r="A139" s="190" t="s">
        <v>355</v>
      </c>
      <c r="B139" s="256">
        <f>'A3 Exploitation'!D459</f>
        <v>0</v>
      </c>
      <c r="C139" s="256"/>
    </row>
    <row r="140" spans="1:10" ht="33" customHeight="1" x14ac:dyDescent="0.25">
      <c r="A140" s="190" t="s">
        <v>356</v>
      </c>
      <c r="B140" s="256">
        <f>'A4 Exploitation'!D459</f>
        <v>0</v>
      </c>
      <c r="C140" s="256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5" t="s">
        <v>373</v>
      </c>
      <c r="C143" s="255"/>
      <c r="J143" s="148" t="str">
        <f>D18</f>
        <v>FOUCHANA</v>
      </c>
    </row>
    <row r="144" spans="1:10" ht="33" customHeight="1" x14ac:dyDescent="0.25">
      <c r="A144" s="190" t="s">
        <v>353</v>
      </c>
      <c r="B144" s="256">
        <f>'A1 Technique'!D183</f>
        <v>0.97916666666666663</v>
      </c>
      <c r="C144" s="256"/>
    </row>
    <row r="145" spans="1:3" ht="33" customHeight="1" x14ac:dyDescent="0.25">
      <c r="A145" s="189" t="s">
        <v>354</v>
      </c>
      <c r="B145" s="256">
        <f>'A2 Technique'!D183</f>
        <v>0.95652173913043481</v>
      </c>
      <c r="C145" s="256"/>
    </row>
    <row r="146" spans="1:3" ht="33" customHeight="1" x14ac:dyDescent="0.25">
      <c r="A146" s="190" t="s">
        <v>355</v>
      </c>
      <c r="B146" s="256">
        <f>'A3 Technique'!D183</f>
        <v>0</v>
      </c>
      <c r="C146" s="256"/>
    </row>
    <row r="147" spans="1:3" ht="33" customHeight="1" x14ac:dyDescent="0.25">
      <c r="A147" s="190" t="s">
        <v>356</v>
      </c>
      <c r="B147" s="256">
        <f>'A4 Technique'!D183</f>
        <v>0</v>
      </c>
      <c r="C147" s="256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38" zoomScaleNormal="71" zoomScaleSheetLayoutView="100" workbookViewId="0">
      <selection activeCell="D443" sqref="D44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8"/>
      <c r="E1" s="268"/>
      <c r="F1" s="268"/>
      <c r="G1" s="268"/>
      <c r="H1" s="268"/>
      <c r="I1" s="268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9" t="s">
        <v>190</v>
      </c>
      <c r="B7" s="269"/>
      <c r="C7" s="269"/>
      <c r="D7" s="269"/>
      <c r="E7" s="269"/>
      <c r="F7" s="269"/>
      <c r="G7" s="84"/>
      <c r="H7" s="84"/>
      <c r="I7" s="84"/>
    </row>
    <row r="8" spans="1:9" ht="29.25" x14ac:dyDescent="0.5">
      <c r="A8" s="270" t="str">
        <f>'Page de garde'!D18</f>
        <v>FOUCHANA</v>
      </c>
      <c r="B8" s="270"/>
      <c r="C8" s="270"/>
      <c r="D8" s="270"/>
      <c r="E8" s="270"/>
      <c r="F8" s="270"/>
      <c r="G8" s="85"/>
      <c r="H8" s="85"/>
      <c r="I8" s="84"/>
    </row>
    <row r="9" spans="1:9" ht="24" x14ac:dyDescent="0.45">
      <c r="A9" s="191" t="s">
        <v>44</v>
      </c>
      <c r="B9" s="271" t="s">
        <v>379</v>
      </c>
      <c r="C9" s="271"/>
      <c r="D9" s="271"/>
      <c r="E9" s="271"/>
      <c r="F9" s="272"/>
      <c r="G9" s="85"/>
      <c r="H9" s="85"/>
      <c r="I9" s="84"/>
    </row>
    <row r="10" spans="1:9" ht="24" x14ac:dyDescent="0.45">
      <c r="A10" s="192" t="s">
        <v>46</v>
      </c>
      <c r="B10" s="273" t="s">
        <v>387</v>
      </c>
      <c r="C10" s="273"/>
      <c r="D10" s="273"/>
      <c r="E10" s="273"/>
      <c r="F10" s="273"/>
      <c r="G10" s="85"/>
      <c r="H10" s="85"/>
      <c r="I10" s="84"/>
    </row>
    <row r="11" spans="1:9" ht="24" x14ac:dyDescent="0.45">
      <c r="A11" s="191" t="s">
        <v>45</v>
      </c>
      <c r="B11" s="267">
        <v>42915</v>
      </c>
      <c r="C11" s="267"/>
      <c r="D11" s="267"/>
      <c r="E11" s="267"/>
      <c r="F11" s="267"/>
      <c r="G11" s="85"/>
      <c r="H11" s="85"/>
      <c r="I11" s="84"/>
    </row>
    <row r="12" spans="1:9" ht="24" x14ac:dyDescent="0.45">
      <c r="A12" s="191" t="s">
        <v>260</v>
      </c>
      <c r="B12" s="274">
        <f>D463</f>
        <v>0.81683168316831678</v>
      </c>
      <c r="C12" s="274"/>
      <c r="D12" s="274"/>
      <c r="E12" s="274"/>
      <c r="F12" s="274"/>
      <c r="G12" s="85"/>
      <c r="H12" s="85"/>
      <c r="I12" s="84"/>
    </row>
    <row r="13" spans="1:9" ht="22.5" x14ac:dyDescent="0.45">
      <c r="A13" s="28"/>
      <c r="B13" s="29"/>
      <c r="C13" s="29"/>
      <c r="D13" s="275"/>
      <c r="E13" s="275"/>
      <c r="F13" s="275"/>
      <c r="G13" s="275"/>
      <c r="H13" s="275"/>
      <c r="I13" s="3"/>
    </row>
    <row r="14" spans="1:9" ht="16.5" x14ac:dyDescent="0.3">
      <c r="A14" s="276" t="s">
        <v>32</v>
      </c>
      <c r="B14" s="277" t="s">
        <v>33</v>
      </c>
      <c r="C14" s="277"/>
      <c r="D14" s="277" t="s">
        <v>48</v>
      </c>
      <c r="E14" s="278" t="s">
        <v>331</v>
      </c>
      <c r="F14" s="277" t="s">
        <v>202</v>
      </c>
      <c r="G14" s="29"/>
      <c r="H14" s="29"/>
    </row>
    <row r="15" spans="1:9" ht="16.5" x14ac:dyDescent="0.3">
      <c r="A15" s="276"/>
      <c r="B15" s="55" t="s">
        <v>36</v>
      </c>
      <c r="C15" s="55" t="s">
        <v>35</v>
      </c>
      <c r="D15" s="277"/>
      <c r="E15" s="278"/>
      <c r="F15" s="277"/>
      <c r="G15" s="29"/>
      <c r="H15" s="29"/>
    </row>
    <row r="16" spans="1:9" ht="18" x14ac:dyDescent="0.35">
      <c r="A16" s="279" t="s">
        <v>0</v>
      </c>
      <c r="B16" s="279"/>
      <c r="C16" s="279"/>
      <c r="D16" s="279"/>
      <c r="E16" s="279"/>
      <c r="F16" s="279"/>
      <c r="G16" s="29"/>
      <c r="H16" s="29"/>
    </row>
    <row r="17" spans="1:8" ht="18" x14ac:dyDescent="0.3">
      <c r="A17" s="133">
        <f>B11</f>
        <v>42915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0" t="s">
        <v>1</v>
      </c>
      <c r="B18" s="281"/>
      <c r="C18" s="281"/>
      <c r="D18" s="281"/>
      <c r="E18" s="281"/>
      <c r="F18" s="281"/>
    </row>
    <row r="19" spans="1:8" ht="45" x14ac:dyDescent="0.25">
      <c r="A19" s="16" t="s">
        <v>10</v>
      </c>
      <c r="B19" s="93">
        <v>1</v>
      </c>
      <c r="C19" s="93"/>
      <c r="D19" s="244" t="s">
        <v>412</v>
      </c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D22" s="123" t="s">
        <v>388</v>
      </c>
      <c r="E22" s="101"/>
      <c r="F22" s="124"/>
    </row>
    <row r="23" spans="1:8" x14ac:dyDescent="0.25">
      <c r="A23" s="198" t="s">
        <v>38</v>
      </c>
      <c r="B23" s="198"/>
      <c r="C23" s="198"/>
      <c r="D23" s="250">
        <f>SUM(B19:C22)</f>
        <v>5</v>
      </c>
    </row>
    <row r="24" spans="1:8" x14ac:dyDescent="0.25">
      <c r="A24" s="198" t="s">
        <v>37</v>
      </c>
      <c r="B24" s="199"/>
      <c r="C24" s="200"/>
      <c r="D24" s="201">
        <f>D23/(COUNT(B19:C22)*2)</f>
        <v>0.83333333333333337</v>
      </c>
    </row>
    <row r="25" spans="1:8" x14ac:dyDescent="0.25">
      <c r="A25" s="4"/>
      <c r="B25" s="5"/>
      <c r="C25" s="6"/>
      <c r="D25" s="5"/>
    </row>
    <row r="26" spans="1:8" ht="18" x14ac:dyDescent="0.25">
      <c r="A26" s="260" t="s">
        <v>18</v>
      </c>
      <c r="B26" s="261"/>
      <c r="C26" s="261"/>
      <c r="D26" s="261"/>
      <c r="E26" s="261"/>
      <c r="F26" s="261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1">
        <v>0</v>
      </c>
      <c r="C32" s="88"/>
      <c r="D32" s="244" t="s">
        <v>408</v>
      </c>
      <c r="E32" s="87" t="s">
        <v>384</v>
      </c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ht="30" x14ac:dyDescent="0.25">
      <c r="A34" s="17" t="s">
        <v>274</v>
      </c>
      <c r="B34" s="121">
        <v>0</v>
      </c>
      <c r="C34" s="122"/>
      <c r="D34" s="240" t="s">
        <v>406</v>
      </c>
      <c r="E34" s="240" t="s">
        <v>389</v>
      </c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1</v>
      </c>
      <c r="C36" s="89"/>
      <c r="D36" s="239">
        <v>0.66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14</v>
      </c>
    </row>
    <row r="38" spans="1:7" x14ac:dyDescent="0.25">
      <c r="A38" s="198" t="s">
        <v>37</v>
      </c>
      <c r="B38" s="199"/>
      <c r="C38" s="200"/>
      <c r="D38" s="201">
        <f>D37/(COUNT(B27:C35)*2)</f>
        <v>0.77777777777777779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19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0.79166666666666663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79" t="s">
        <v>131</v>
      </c>
      <c r="B43" s="279"/>
      <c r="C43" s="279"/>
      <c r="D43" s="279"/>
      <c r="E43" s="279"/>
      <c r="F43" s="279"/>
    </row>
    <row r="44" spans="1:7" x14ac:dyDescent="0.25">
      <c r="A44" s="134">
        <f>B11</f>
        <v>42915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0" t="s">
        <v>65</v>
      </c>
      <c r="B57" s="261"/>
      <c r="C57" s="261"/>
      <c r="D57" s="261"/>
      <c r="E57" s="261"/>
      <c r="F57" s="261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 t="s">
        <v>385</v>
      </c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0" t="s">
        <v>25</v>
      </c>
      <c r="B84" s="261"/>
      <c r="C84" s="261"/>
      <c r="D84" s="261"/>
      <c r="E84" s="261"/>
      <c r="F84" s="261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42915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0" t="s">
        <v>127</v>
      </c>
      <c r="B113" s="261"/>
      <c r="C113" s="261"/>
      <c r="D113" s="261"/>
      <c r="E113" s="261"/>
      <c r="F113" s="261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0" t="s">
        <v>72</v>
      </c>
      <c r="B137" s="261"/>
      <c r="C137" s="261"/>
      <c r="D137" s="261"/>
      <c r="E137" s="261"/>
      <c r="F137" s="261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42915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0" t="s">
        <v>128</v>
      </c>
      <c r="B166" s="261"/>
      <c r="C166" s="261"/>
      <c r="D166" s="261"/>
      <c r="E166" s="261"/>
      <c r="F166" s="261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42915</v>
      </c>
      <c r="B193" s="5"/>
      <c r="C193" s="6"/>
      <c r="D193" s="5"/>
    </row>
    <row r="194" spans="1:7" ht="18" x14ac:dyDescent="0.25">
      <c r="A194" s="260" t="s">
        <v>150</v>
      </c>
      <c r="B194" s="261"/>
      <c r="C194" s="261"/>
      <c r="D194" s="261"/>
      <c r="E194" s="261"/>
      <c r="F194" s="261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0" t="s">
        <v>75</v>
      </c>
      <c r="B209" s="261"/>
      <c r="C209" s="261"/>
      <c r="D209" s="261"/>
      <c r="E209" s="261"/>
      <c r="F209" s="261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0" t="s">
        <v>181</v>
      </c>
      <c r="B232" s="261"/>
      <c r="C232" s="261"/>
      <c r="D232" s="261"/>
      <c r="E232" s="261"/>
      <c r="F232" s="261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42915</v>
      </c>
      <c r="B250" s="5"/>
      <c r="C250" s="6"/>
      <c r="D250" s="50"/>
    </row>
    <row r="251" spans="1:6" ht="18" x14ac:dyDescent="0.25">
      <c r="A251" s="260" t="s">
        <v>19</v>
      </c>
      <c r="B251" s="261"/>
      <c r="C251" s="261"/>
      <c r="D251" s="261"/>
      <c r="E251" s="261"/>
      <c r="F251" s="261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0" t="s">
        <v>116</v>
      </c>
      <c r="B263" s="261"/>
      <c r="C263" s="261"/>
      <c r="D263" s="261"/>
      <c r="E263" s="261"/>
      <c r="F263" s="261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ht="30" x14ac:dyDescent="0.25">
      <c r="A265" s="120" t="s">
        <v>345</v>
      </c>
      <c r="B265" s="122">
        <v>1</v>
      </c>
      <c r="C265" s="105"/>
      <c r="D265" s="247" t="s">
        <v>410</v>
      </c>
      <c r="E265" s="102"/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46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17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0.94444444444444442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33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0.97058823529411764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42915</v>
      </c>
      <c r="B283" s="5"/>
      <c r="C283" s="6"/>
      <c r="D283" s="5"/>
    </row>
    <row r="284" spans="1:6" ht="18" x14ac:dyDescent="0.25">
      <c r="A284" s="260" t="s">
        <v>12</v>
      </c>
      <c r="B284" s="261"/>
      <c r="C284" s="261"/>
      <c r="D284" s="261"/>
      <c r="E284" s="261"/>
      <c r="F284" s="261"/>
    </row>
    <row r="285" spans="1:6" x14ac:dyDescent="0.25">
      <c r="A285" s="16" t="s">
        <v>103</v>
      </c>
      <c r="B285" s="105">
        <v>1</v>
      </c>
      <c r="C285" s="105"/>
      <c r="D285" s="98" t="s">
        <v>383</v>
      </c>
      <c r="E285" s="102"/>
      <c r="F285" s="102"/>
    </row>
    <row r="286" spans="1:6" x14ac:dyDescent="0.25">
      <c r="A286" s="16" t="s">
        <v>51</v>
      </c>
      <c r="B286" s="121">
        <v>1</v>
      </c>
      <c r="C286" s="105"/>
      <c r="D286" s="118" t="s">
        <v>390</v>
      </c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1</v>
      </c>
      <c r="C288" s="160" t="str">
        <f>IF(B288=0, -5, "0")</f>
        <v>0</v>
      </c>
      <c r="D288" s="119" t="s">
        <v>403</v>
      </c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60" x14ac:dyDescent="0.35">
      <c r="A291" s="56" t="s">
        <v>23</v>
      </c>
      <c r="B291" s="121">
        <v>0</v>
      </c>
      <c r="C291" s="160">
        <f>IF(B291=0, -5, "0")</f>
        <v>-5</v>
      </c>
      <c r="D291" s="87" t="s">
        <v>405</v>
      </c>
      <c r="E291" s="87" t="s">
        <v>404</v>
      </c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8</v>
      </c>
    </row>
    <row r="295" spans="1:9" x14ac:dyDescent="0.25">
      <c r="A295" s="198" t="s">
        <v>37</v>
      </c>
      <c r="B295" s="199"/>
      <c r="C295" s="200"/>
      <c r="D295" s="201">
        <f>D294/(COUNT(B285:C293)*2)</f>
        <v>0.4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0" t="s">
        <v>25</v>
      </c>
      <c r="B297" s="261"/>
      <c r="C297" s="261"/>
      <c r="D297" s="261"/>
      <c r="E297" s="261"/>
      <c r="F297" s="261"/>
    </row>
    <row r="298" spans="1:9" x14ac:dyDescent="0.25">
      <c r="A298" s="16" t="s">
        <v>104</v>
      </c>
      <c r="B298" s="105">
        <v>2</v>
      </c>
      <c r="C298" s="105"/>
      <c r="D298" s="119"/>
      <c r="E298" s="102"/>
      <c r="F298" s="102"/>
    </row>
    <row r="299" spans="1:9" ht="46.5" x14ac:dyDescent="0.35">
      <c r="A299" s="54" t="s">
        <v>7</v>
      </c>
      <c r="B299" s="121">
        <v>0</v>
      </c>
      <c r="C299" s="160">
        <f>IF(B299=0, -5, "0")</f>
        <v>-5</v>
      </c>
      <c r="D299" s="119" t="s">
        <v>411</v>
      </c>
      <c r="E299" s="240" t="s">
        <v>391</v>
      </c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ht="30" x14ac:dyDescent="0.25">
      <c r="A302" s="20" t="s">
        <v>105</v>
      </c>
      <c r="B302" s="121">
        <v>1</v>
      </c>
      <c r="C302" s="105"/>
      <c r="D302" s="98" t="s">
        <v>409</v>
      </c>
      <c r="E302" s="87"/>
      <c r="F302" s="102"/>
    </row>
    <row r="303" spans="1:9" ht="45" x14ac:dyDescent="0.25">
      <c r="A303" s="71" t="s">
        <v>271</v>
      </c>
      <c r="B303" s="121">
        <v>1</v>
      </c>
      <c r="C303" s="106"/>
      <c r="D303" s="239">
        <v>0.66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2</v>
      </c>
    </row>
    <row r="305" spans="1:6" x14ac:dyDescent="0.25">
      <c r="A305" s="198" t="s">
        <v>37</v>
      </c>
      <c r="B305" s="199"/>
      <c r="C305" s="200"/>
      <c r="D305" s="201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10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0.3125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42915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0" t="s">
        <v>25</v>
      </c>
      <c r="B324" s="261"/>
      <c r="C324" s="261"/>
      <c r="D324" s="261"/>
      <c r="E324" s="261"/>
      <c r="F324" s="261"/>
    </row>
    <row r="325" spans="1:6" ht="60" x14ac:dyDescent="0.25">
      <c r="A325" s="16" t="s">
        <v>294</v>
      </c>
      <c r="B325" s="100">
        <v>0</v>
      </c>
      <c r="C325" s="100"/>
      <c r="D325" s="247" t="s">
        <v>400</v>
      </c>
      <c r="E325" s="87" t="s">
        <v>401</v>
      </c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22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0" t="s">
        <v>118</v>
      </c>
      <c r="B340" s="261"/>
      <c r="C340" s="261"/>
      <c r="D340" s="261"/>
      <c r="E340" s="261"/>
      <c r="F340" s="261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0" t="s">
        <v>29</v>
      </c>
      <c r="B349" s="261"/>
      <c r="C349" s="261"/>
      <c r="D349" s="261"/>
      <c r="E349" s="261"/>
      <c r="F349" s="261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0.967741935483871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42915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2" t="s">
        <v>346</v>
      </c>
      <c r="B393" s="263"/>
      <c r="C393" s="263"/>
      <c r="D393" s="263"/>
      <c r="E393" s="263"/>
      <c r="F393" s="264"/>
    </row>
    <row r="394" spans="1:7" s="118" customFormat="1" x14ac:dyDescent="0.25">
      <c r="A394" s="145">
        <f>+B11</f>
        <v>42915</v>
      </c>
      <c r="B394" s="5"/>
      <c r="C394" s="6"/>
      <c r="D394" s="5"/>
    </row>
    <row r="395" spans="1:7" ht="18" x14ac:dyDescent="0.25">
      <c r="A395" s="260" t="s">
        <v>347</v>
      </c>
      <c r="B395" s="261"/>
      <c r="C395" s="261"/>
      <c r="D395" s="261"/>
      <c r="E395" s="261"/>
      <c r="F395" s="261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0" t="s">
        <v>31</v>
      </c>
      <c r="B402" s="261"/>
      <c r="C402" s="261"/>
      <c r="D402" s="261"/>
      <c r="E402" s="261"/>
      <c r="F402" s="261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5">
        <v>0</v>
      </c>
      <c r="C414" s="105"/>
      <c r="D414" s="119" t="s">
        <v>392</v>
      </c>
      <c r="E414" s="87" t="s">
        <v>393</v>
      </c>
      <c r="F414" s="102"/>
    </row>
    <row r="415" spans="1:6" x14ac:dyDescent="0.25">
      <c r="A415" s="25" t="s">
        <v>230</v>
      </c>
      <c r="B415" s="121" t="s">
        <v>34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4</v>
      </c>
    </row>
    <row r="420" spans="1:7" x14ac:dyDescent="0.25">
      <c r="A420" s="198" t="s">
        <v>37</v>
      </c>
      <c r="B420" s="199"/>
      <c r="C420" s="200"/>
      <c r="D420" s="201">
        <f>D419/(COUNT(B414:C417)*2)</f>
        <v>0.66666666666666663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0"/>
      <c r="E424" s="124"/>
      <c r="F424" s="102"/>
    </row>
    <row r="425" spans="1:7" ht="60" x14ac:dyDescent="0.3">
      <c r="A425" s="132" t="s">
        <v>287</v>
      </c>
      <c r="B425" s="122">
        <v>1</v>
      </c>
      <c r="C425" s="161" t="str">
        <f>IF(B425=0, -5, "0")</f>
        <v>0</v>
      </c>
      <c r="D425" s="240" t="s">
        <v>395</v>
      </c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 t="s">
        <v>34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0</v>
      </c>
      <c r="C438" s="105"/>
      <c r="D438" s="240" t="s">
        <v>396</v>
      </c>
      <c r="E438" s="87" t="s">
        <v>397</v>
      </c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382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17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2" t="s">
        <v>144</v>
      </c>
      <c r="B452" s="263"/>
      <c r="C452" s="263"/>
      <c r="D452" s="263"/>
      <c r="E452" s="263"/>
      <c r="F452" s="264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1</v>
      </c>
      <c r="C455" s="105"/>
      <c r="D455" s="119" t="s">
        <v>407</v>
      </c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5</v>
      </c>
    </row>
    <row r="459" spans="1:14" x14ac:dyDescent="0.25">
      <c r="A459" s="198" t="s">
        <v>37</v>
      </c>
      <c r="B459" s="220"/>
      <c r="C459" s="221"/>
      <c r="D459" s="222">
        <f>D458/(COUNT(B454:C456)*2)</f>
        <v>0.83333333333333337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0.92444444444444451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165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0.81683168316831678</v>
      </c>
    </row>
  </sheetData>
  <sheetProtection algorithmName="SHA-512" hashValue="2Q7cwbQp24YdD2Ns1hyxnCFxXkUcsC/ID7rIkMOPx0wJA8LktRQFOweH4uAbDEVOjIGSDA7fpsXawCQMkBPFlg==" saltValue="o7DeWfsx8rFtGg6t5JWDDA==" spinCount="100000" sheet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8" zoomScaleSheetLayoutView="100" workbookViewId="0">
      <selection activeCell="D186" sqref="D186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0" t="s">
        <v>52</v>
      </c>
      <c r="B6" s="270"/>
      <c r="C6" s="270"/>
      <c r="D6" s="270"/>
      <c r="E6" s="270"/>
      <c r="F6" s="270"/>
      <c r="G6" s="85"/>
      <c r="H6" s="85"/>
      <c r="I6" s="85"/>
    </row>
    <row r="7" spans="1:9" s="29" customFormat="1" ht="21.75" customHeight="1" x14ac:dyDescent="0.45">
      <c r="A7" s="270" t="str">
        <f>'A1 Exploitation'!A8:F8</f>
        <v>FOUCHANA</v>
      </c>
      <c r="B7" s="270"/>
      <c r="C7" s="270"/>
      <c r="D7" s="270"/>
      <c r="E7" s="270"/>
      <c r="F7" s="270"/>
      <c r="G7" s="85"/>
      <c r="H7" s="85"/>
      <c r="I7" s="85"/>
    </row>
    <row r="8" spans="1:9" s="29" customFormat="1" ht="24" x14ac:dyDescent="0.45">
      <c r="A8" s="191" t="s">
        <v>44</v>
      </c>
      <c r="B8" s="285" t="str">
        <f>'A1 Exploitation'!B9:F9</f>
        <v>Mme Samah SLAIMI</v>
      </c>
      <c r="C8" s="285"/>
      <c r="D8" s="285"/>
      <c r="E8" s="285"/>
      <c r="F8" s="286"/>
      <c r="G8" s="85"/>
      <c r="H8" s="85"/>
      <c r="I8" s="85"/>
    </row>
    <row r="9" spans="1:9" s="29" customFormat="1" ht="24" x14ac:dyDescent="0.45">
      <c r="A9" s="192" t="s">
        <v>46</v>
      </c>
      <c r="B9" s="287" t="str">
        <f>'A1 Exploitation'!B10:F10</f>
        <v>Gestionnaire de stock Mr. Jamel FATTOUCH</v>
      </c>
      <c r="C9" s="287"/>
      <c r="D9" s="287"/>
      <c r="E9" s="287"/>
      <c r="F9" s="287"/>
      <c r="G9" s="85"/>
      <c r="H9" s="85"/>
      <c r="I9" s="85"/>
    </row>
    <row r="10" spans="1:9" s="29" customFormat="1" ht="24" x14ac:dyDescent="0.45">
      <c r="A10" s="191" t="s">
        <v>45</v>
      </c>
      <c r="B10" s="283">
        <f>'A1 Exploitation'!B11:F11</f>
        <v>42915</v>
      </c>
      <c r="C10" s="283"/>
      <c r="D10" s="283"/>
      <c r="E10" s="283"/>
      <c r="F10" s="283"/>
      <c r="G10" s="85"/>
      <c r="H10" s="85"/>
      <c r="I10" s="85"/>
    </row>
    <row r="11" spans="1:9" s="29" customFormat="1" ht="24" x14ac:dyDescent="0.45">
      <c r="A11" s="191" t="s">
        <v>318</v>
      </c>
      <c r="B11" s="288">
        <f>D183</f>
        <v>0.97916666666666663</v>
      </c>
      <c r="C11" s="288"/>
      <c r="D11" s="288"/>
      <c r="E11" s="288"/>
      <c r="F11" s="288"/>
      <c r="G11" s="85"/>
      <c r="H11" s="85"/>
      <c r="I11" s="85"/>
    </row>
    <row r="12" spans="1:9" s="29" customFormat="1" ht="22.5" x14ac:dyDescent="0.45">
      <c r="A12" s="28"/>
      <c r="D12" s="275"/>
      <c r="E12" s="275"/>
      <c r="F12" s="275"/>
      <c r="G12" s="275"/>
      <c r="H12" s="275"/>
      <c r="I12" s="31"/>
    </row>
    <row r="13" spans="1:9" s="29" customFormat="1" ht="11.25" customHeight="1" x14ac:dyDescent="0.3">
      <c r="A13" s="276" t="s">
        <v>32</v>
      </c>
      <c r="B13" s="277" t="s">
        <v>33</v>
      </c>
      <c r="C13" s="277"/>
      <c r="D13" s="277" t="s">
        <v>48</v>
      </c>
      <c r="E13" s="278" t="s">
        <v>201</v>
      </c>
      <c r="F13" s="277" t="s">
        <v>202</v>
      </c>
    </row>
    <row r="14" spans="1:9" s="29" customFormat="1" ht="12.75" customHeight="1" x14ac:dyDescent="0.3">
      <c r="A14" s="276"/>
      <c r="B14" s="55" t="s">
        <v>36</v>
      </c>
      <c r="C14" s="55" t="s">
        <v>35</v>
      </c>
      <c r="D14" s="277"/>
      <c r="E14" s="278"/>
      <c r="F14" s="277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2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ht="33" x14ac:dyDescent="0.3">
      <c r="A45" s="32" t="s">
        <v>297</v>
      </c>
      <c r="B45" s="163">
        <v>1</v>
      </c>
      <c r="C45" s="163"/>
      <c r="D45" s="249" t="s">
        <v>402</v>
      </c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398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66" x14ac:dyDescent="0.35">
      <c r="A59" s="56" t="s">
        <v>234</v>
      </c>
      <c r="B59" s="163">
        <v>2</v>
      </c>
      <c r="C59" s="187" t="str">
        <f>IF(B59=0, -5, "0")</f>
        <v>0</v>
      </c>
      <c r="D59" s="243" t="s">
        <v>399</v>
      </c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16</v>
      </c>
    </row>
    <row r="146" spans="1:6" x14ac:dyDescent="0.3">
      <c r="A146" s="193" t="s">
        <v>319</v>
      </c>
      <c r="B146" s="194"/>
      <c r="C146" s="195"/>
      <c r="D146" s="197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ht="33" x14ac:dyDescent="0.3">
      <c r="A157" s="39" t="s">
        <v>191</v>
      </c>
      <c r="B157" s="163">
        <v>1</v>
      </c>
      <c r="C157" s="163"/>
      <c r="D157" s="243" t="s">
        <v>394</v>
      </c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 t="s">
        <v>34</v>
      </c>
      <c r="C165" s="163"/>
      <c r="D165" s="164" t="s">
        <v>380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381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>
        <v>2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8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94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0.97916666666666663</v>
      </c>
    </row>
  </sheetData>
  <sheetProtection algorithmName="SHA-512" hashValue="AYrna4nESxwLgcdZvGcSEtDx/3n1Boqd5wIhqxo7gVuONIwVpJwY44QlJtw2OVHkNu2yeXP02SreSFpv3BU2xg==" saltValue="CeuroapbcV8oousi/85gyQ==" spinCount="100000" sheet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9" zoomScaleNormal="71" zoomScaleSheetLayoutView="100" workbookViewId="0">
      <selection activeCell="D465" sqref="D465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8"/>
      <c r="E1" s="268"/>
      <c r="F1" s="268"/>
      <c r="G1" s="268"/>
      <c r="H1" s="268"/>
      <c r="I1" s="268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9" t="s">
        <v>190</v>
      </c>
      <c r="B7" s="269"/>
      <c r="C7" s="269"/>
      <c r="D7" s="269"/>
      <c r="E7" s="269"/>
      <c r="F7" s="269"/>
      <c r="G7" s="229"/>
      <c r="H7" s="229"/>
      <c r="I7" s="229"/>
    </row>
    <row r="8" spans="1:9" ht="29.25" x14ac:dyDescent="0.45">
      <c r="A8" s="270" t="str">
        <f>'Page de garde'!D18</f>
        <v>FOUCHANA</v>
      </c>
      <c r="B8" s="270"/>
      <c r="C8" s="270"/>
      <c r="D8" s="270"/>
      <c r="E8" s="270"/>
      <c r="F8" s="270"/>
      <c r="G8" s="230"/>
      <c r="H8" s="230"/>
      <c r="I8" s="229"/>
    </row>
    <row r="9" spans="1:9" ht="24" x14ac:dyDescent="0.45">
      <c r="A9" s="191" t="s">
        <v>44</v>
      </c>
      <c r="B9" s="271" t="s">
        <v>413</v>
      </c>
      <c r="C9" s="271"/>
      <c r="D9" s="271"/>
      <c r="E9" s="271"/>
      <c r="F9" s="272"/>
      <c r="G9" s="230"/>
      <c r="H9" s="230"/>
      <c r="I9" s="229"/>
    </row>
    <row r="10" spans="1:9" ht="24" x14ac:dyDescent="0.45">
      <c r="A10" s="192" t="s">
        <v>46</v>
      </c>
      <c r="B10" s="273" t="s">
        <v>414</v>
      </c>
      <c r="C10" s="273"/>
      <c r="D10" s="273"/>
      <c r="E10" s="273"/>
      <c r="F10" s="273"/>
      <c r="G10" s="230"/>
      <c r="H10" s="230"/>
      <c r="I10" s="229"/>
    </row>
    <row r="11" spans="1:9" ht="24" x14ac:dyDescent="0.45">
      <c r="A11" s="191" t="s">
        <v>45</v>
      </c>
      <c r="B11" s="267">
        <v>43060</v>
      </c>
      <c r="C11" s="267"/>
      <c r="D11" s="267"/>
      <c r="E11" s="267"/>
      <c r="F11" s="267"/>
      <c r="G11" s="230"/>
      <c r="H11" s="230"/>
      <c r="I11" s="229"/>
    </row>
    <row r="12" spans="1:9" ht="24" x14ac:dyDescent="0.45">
      <c r="A12" s="191" t="s">
        <v>260</v>
      </c>
      <c r="B12" s="274">
        <f>D463</f>
        <v>0.91666666666666663</v>
      </c>
      <c r="C12" s="274"/>
      <c r="D12" s="274"/>
      <c r="E12" s="274"/>
      <c r="F12" s="274"/>
      <c r="G12" s="230"/>
      <c r="H12" s="230"/>
      <c r="I12" s="229"/>
    </row>
    <row r="13" spans="1:9" ht="22.5" x14ac:dyDescent="0.45">
      <c r="A13" s="28"/>
      <c r="B13" s="29"/>
      <c r="C13" s="29"/>
      <c r="D13" s="275"/>
      <c r="E13" s="275"/>
      <c r="F13" s="275"/>
      <c r="G13" s="275"/>
      <c r="H13" s="275"/>
      <c r="I13" s="3"/>
    </row>
    <row r="14" spans="1:9" ht="16.5" x14ac:dyDescent="0.3">
      <c r="A14" s="276" t="s">
        <v>32</v>
      </c>
      <c r="B14" s="277" t="s">
        <v>33</v>
      </c>
      <c r="C14" s="277"/>
      <c r="D14" s="277" t="s">
        <v>48</v>
      </c>
      <c r="E14" s="278" t="s">
        <v>331</v>
      </c>
      <c r="F14" s="277" t="s">
        <v>202</v>
      </c>
      <c r="G14" s="29"/>
      <c r="H14" s="29"/>
    </row>
    <row r="15" spans="1:9" ht="16.5" x14ac:dyDescent="0.3">
      <c r="A15" s="276"/>
      <c r="B15" s="55" t="s">
        <v>36</v>
      </c>
      <c r="C15" s="55" t="s">
        <v>35</v>
      </c>
      <c r="D15" s="277"/>
      <c r="E15" s="278"/>
      <c r="F15" s="277"/>
      <c r="G15" s="29"/>
      <c r="H15" s="29"/>
    </row>
    <row r="16" spans="1:9" ht="18" x14ac:dyDescent="0.35">
      <c r="A16" s="279" t="s">
        <v>0</v>
      </c>
      <c r="B16" s="279"/>
      <c r="C16" s="279"/>
      <c r="D16" s="279"/>
      <c r="E16" s="279"/>
      <c r="F16" s="279"/>
      <c r="G16" s="29"/>
      <c r="H16" s="29"/>
    </row>
    <row r="17" spans="1:8" ht="18" x14ac:dyDescent="0.3">
      <c r="A17" s="133">
        <f>B11</f>
        <v>43060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0" t="s">
        <v>1</v>
      </c>
      <c r="B18" s="281"/>
      <c r="C18" s="281"/>
      <c r="D18" s="281"/>
      <c r="E18" s="281"/>
      <c r="F18" s="281"/>
    </row>
    <row r="19" spans="1:8" ht="30" x14ac:dyDescent="0.25">
      <c r="A19" s="120" t="s">
        <v>10</v>
      </c>
      <c r="B19" s="121">
        <v>1</v>
      </c>
      <c r="C19" s="121"/>
      <c r="D19" s="119" t="s">
        <v>415</v>
      </c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5</v>
      </c>
    </row>
    <row r="24" spans="1:8" x14ac:dyDescent="0.25">
      <c r="A24" s="198" t="s">
        <v>37</v>
      </c>
      <c r="B24" s="199"/>
      <c r="C24" s="200"/>
      <c r="D24" s="201">
        <f>D23/(COUNT(B19:C22)*2)</f>
        <v>0.83333333333333337</v>
      </c>
    </row>
    <row r="25" spans="1:8" x14ac:dyDescent="0.25">
      <c r="A25" s="4"/>
      <c r="B25" s="5"/>
      <c r="C25" s="6"/>
      <c r="D25" s="5"/>
    </row>
    <row r="26" spans="1:8" ht="18" x14ac:dyDescent="0.25">
      <c r="A26" s="260" t="s">
        <v>18</v>
      </c>
      <c r="B26" s="261"/>
      <c r="C26" s="261"/>
      <c r="D26" s="261"/>
      <c r="E26" s="261"/>
      <c r="F26" s="261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2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108"/>
      <c r="E32" s="102"/>
      <c r="F32" s="102"/>
      <c r="G32" s="123"/>
    </row>
    <row r="33" spans="1:7" ht="48" customHeight="1" x14ac:dyDescent="0.25">
      <c r="A33" s="69" t="s">
        <v>11</v>
      </c>
      <c r="B33" s="121">
        <v>1</v>
      </c>
      <c r="C33" s="160" t="str">
        <f>IF(B33=0, -5, "0")</f>
        <v>0</v>
      </c>
      <c r="D33" s="244" t="s">
        <v>427</v>
      </c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2</v>
      </c>
      <c r="C36" s="106"/>
      <c r="D36" s="91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22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79" t="s">
        <v>131</v>
      </c>
      <c r="B43" s="279"/>
      <c r="C43" s="279"/>
      <c r="D43" s="279"/>
      <c r="E43" s="279"/>
      <c r="F43" s="279"/>
    </row>
    <row r="44" spans="1:7" x14ac:dyDescent="0.25">
      <c r="A44" s="134">
        <f>B11</f>
        <v>43060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0" t="s">
        <v>65</v>
      </c>
      <c r="B57" s="261"/>
      <c r="C57" s="261"/>
      <c r="D57" s="261"/>
      <c r="E57" s="261"/>
      <c r="F57" s="261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0" t="s">
        <v>25</v>
      </c>
      <c r="B84" s="261"/>
      <c r="C84" s="261"/>
      <c r="D84" s="261"/>
      <c r="E84" s="261"/>
      <c r="F84" s="261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43060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0" t="s">
        <v>127</v>
      </c>
      <c r="B113" s="261"/>
      <c r="C113" s="261"/>
      <c r="D113" s="261"/>
      <c r="E113" s="261"/>
      <c r="F113" s="261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0" t="s">
        <v>72</v>
      </c>
      <c r="B137" s="261"/>
      <c r="C137" s="261"/>
      <c r="D137" s="261"/>
      <c r="E137" s="261"/>
      <c r="F137" s="261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43060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0" t="s">
        <v>128</v>
      </c>
      <c r="B166" s="261"/>
      <c r="C166" s="261"/>
      <c r="D166" s="261"/>
      <c r="E166" s="261"/>
      <c r="F166" s="261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43060</v>
      </c>
      <c r="B193" s="5"/>
      <c r="C193" s="6"/>
      <c r="D193" s="5"/>
    </row>
    <row r="194" spans="1:7" ht="18" x14ac:dyDescent="0.25">
      <c r="A194" s="260" t="s">
        <v>150</v>
      </c>
      <c r="B194" s="261"/>
      <c r="C194" s="261"/>
      <c r="D194" s="261"/>
      <c r="E194" s="261"/>
      <c r="F194" s="261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0" t="s">
        <v>75</v>
      </c>
      <c r="B209" s="261"/>
      <c r="C209" s="261"/>
      <c r="D209" s="261"/>
      <c r="E209" s="261"/>
      <c r="F209" s="261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0" t="s">
        <v>181</v>
      </c>
      <c r="B232" s="261"/>
      <c r="C232" s="261"/>
      <c r="D232" s="261"/>
      <c r="E232" s="261"/>
      <c r="F232" s="261"/>
    </row>
    <row r="233" spans="1:6" x14ac:dyDescent="0.25">
      <c r="A233" s="120" t="s">
        <v>294</v>
      </c>
      <c r="B233" s="122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43060</v>
      </c>
      <c r="B250" s="5"/>
      <c r="C250" s="6"/>
      <c r="D250" s="50"/>
    </row>
    <row r="251" spans="1:6" ht="18" x14ac:dyDescent="0.25">
      <c r="A251" s="260" t="s">
        <v>19</v>
      </c>
      <c r="B251" s="261"/>
      <c r="C251" s="261"/>
      <c r="D251" s="261"/>
      <c r="E251" s="261"/>
      <c r="F251" s="261"/>
    </row>
    <row r="252" spans="1:6" x14ac:dyDescent="0.25">
      <c r="A252" s="25" t="s">
        <v>62</v>
      </c>
      <c r="B252" s="121" t="s">
        <v>34</v>
      </c>
      <c r="C252" s="121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21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21"/>
      <c r="D255" s="103"/>
      <c r="E255" s="102"/>
      <c r="F255" s="102"/>
    </row>
    <row r="256" spans="1:6" x14ac:dyDescent="0.25">
      <c r="A256" s="18" t="s">
        <v>39</v>
      </c>
      <c r="B256" s="121" t="s">
        <v>34</v>
      </c>
      <c r="C256" s="121"/>
      <c r="D256" s="119"/>
      <c r="E256" s="102"/>
      <c r="F256" s="102"/>
    </row>
    <row r="257" spans="1:7" x14ac:dyDescent="0.25">
      <c r="A257" s="25" t="s">
        <v>50</v>
      </c>
      <c r="B257" s="121" t="s">
        <v>34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0" t="s">
        <v>116</v>
      </c>
      <c r="B263" s="261"/>
      <c r="C263" s="261"/>
      <c r="D263" s="261"/>
      <c r="E263" s="261"/>
      <c r="F263" s="261"/>
    </row>
    <row r="264" spans="1:7" x14ac:dyDescent="0.25">
      <c r="A264" s="120" t="s">
        <v>284</v>
      </c>
      <c r="B264" s="122">
        <v>2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2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2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68"/>
      <c r="E267" s="102"/>
      <c r="F267" s="102"/>
    </row>
    <row r="268" spans="1:7" ht="30" x14ac:dyDescent="0.25">
      <c r="A268" s="120" t="s">
        <v>102</v>
      </c>
      <c r="B268" s="122">
        <v>0</v>
      </c>
      <c r="C268" s="121"/>
      <c r="D268" s="108" t="s">
        <v>417</v>
      </c>
      <c r="E268" s="119" t="s">
        <v>416</v>
      </c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2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91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20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20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0.90909090909090906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43060</v>
      </c>
      <c r="B283" s="5"/>
      <c r="C283" s="6"/>
      <c r="D283" s="5"/>
    </row>
    <row r="284" spans="1:6" ht="18" x14ac:dyDescent="0.25">
      <c r="A284" s="260" t="s">
        <v>12</v>
      </c>
      <c r="B284" s="261"/>
      <c r="C284" s="261"/>
      <c r="D284" s="261"/>
      <c r="E284" s="261"/>
      <c r="F284" s="261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ht="30" x14ac:dyDescent="0.25">
      <c r="A286" s="120" t="s">
        <v>51</v>
      </c>
      <c r="B286" s="121">
        <v>1</v>
      </c>
      <c r="C286" s="121"/>
      <c r="D286" s="5" t="s">
        <v>428</v>
      </c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45" x14ac:dyDescent="0.35">
      <c r="A291" s="56" t="s">
        <v>23</v>
      </c>
      <c r="B291" s="121">
        <v>1</v>
      </c>
      <c r="C291" s="160" t="str">
        <f>IF(B291=0, -5, "0")</f>
        <v>0</v>
      </c>
      <c r="D291" s="87" t="s">
        <v>429</v>
      </c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16</v>
      </c>
    </row>
    <row r="295" spans="1:9" x14ac:dyDescent="0.25">
      <c r="A295" s="198" t="s">
        <v>37</v>
      </c>
      <c r="B295" s="199"/>
      <c r="C295" s="200"/>
      <c r="D295" s="201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0" t="s">
        <v>25</v>
      </c>
      <c r="B297" s="261"/>
      <c r="C297" s="261"/>
      <c r="D297" s="261"/>
      <c r="E297" s="261"/>
      <c r="F297" s="261"/>
    </row>
    <row r="298" spans="1:9" x14ac:dyDescent="0.25">
      <c r="A298" s="120" t="s">
        <v>104</v>
      </c>
      <c r="B298" s="121">
        <v>2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ht="30" x14ac:dyDescent="0.25">
      <c r="A302" s="20" t="s">
        <v>105</v>
      </c>
      <c r="B302" s="121">
        <v>1</v>
      </c>
      <c r="C302" s="121"/>
      <c r="D302" s="98" t="s">
        <v>430</v>
      </c>
      <c r="E302" s="102"/>
      <c r="F302" s="102"/>
    </row>
    <row r="303" spans="1:9" ht="45" x14ac:dyDescent="0.25">
      <c r="A303" s="71" t="s">
        <v>271</v>
      </c>
      <c r="B303" s="121">
        <v>1</v>
      </c>
      <c r="C303" s="106"/>
      <c r="D303" s="237">
        <v>0.5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25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0.8928571428571429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43060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2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ht="30" x14ac:dyDescent="0.25">
      <c r="A316" s="19" t="s">
        <v>13</v>
      </c>
      <c r="B316" s="121">
        <v>1</v>
      </c>
      <c r="C316" s="121"/>
      <c r="D316" s="119" t="s">
        <v>418</v>
      </c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15</v>
      </c>
    </row>
    <row r="322" spans="1:6" x14ac:dyDescent="0.25">
      <c r="A322" s="198" t="s">
        <v>37</v>
      </c>
      <c r="B322" s="199"/>
      <c r="C322" s="200"/>
      <c r="D322" s="201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0" t="s">
        <v>25</v>
      </c>
      <c r="B324" s="261"/>
      <c r="C324" s="261"/>
      <c r="D324" s="261"/>
      <c r="E324" s="261"/>
      <c r="F324" s="261"/>
    </row>
    <row r="325" spans="1:6" x14ac:dyDescent="0.25">
      <c r="A325" s="120" t="s">
        <v>294</v>
      </c>
      <c r="B325" s="122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ht="49.5" customHeight="1" x14ac:dyDescent="0.25">
      <c r="A328" s="17" t="s">
        <v>238</v>
      </c>
      <c r="B328" s="122">
        <v>0</v>
      </c>
      <c r="C328" s="121"/>
      <c r="D328" s="119" t="s">
        <v>419</v>
      </c>
      <c r="E328" s="119" t="s">
        <v>420</v>
      </c>
      <c r="F328" s="102"/>
    </row>
    <row r="329" spans="1:6" x14ac:dyDescent="0.25">
      <c r="A329" s="17" t="s">
        <v>55</v>
      </c>
      <c r="B329" s="122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1</v>
      </c>
      <c r="C331" s="121"/>
      <c r="D331" s="87" t="s">
        <v>421</v>
      </c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21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0.875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0" t="s">
        <v>118</v>
      </c>
      <c r="B340" s="261"/>
      <c r="C340" s="261"/>
      <c r="D340" s="261"/>
      <c r="E340" s="261"/>
      <c r="F340" s="261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0" t="s">
        <v>29</v>
      </c>
      <c r="B349" s="261"/>
      <c r="C349" s="261"/>
      <c r="D349" s="261"/>
      <c r="E349" s="261"/>
      <c r="F349" s="261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ht="60" x14ac:dyDescent="0.25">
      <c r="A352" s="20" t="s">
        <v>292</v>
      </c>
      <c r="B352" s="122">
        <v>0</v>
      </c>
      <c r="C352" s="121"/>
      <c r="D352" s="109" t="s">
        <v>431</v>
      </c>
      <c r="E352" s="119" t="s">
        <v>422</v>
      </c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10</v>
      </c>
    </row>
    <row r="358" spans="1:6" x14ac:dyDescent="0.25">
      <c r="A358" s="198" t="s">
        <v>37</v>
      </c>
      <c r="B358" s="199"/>
      <c r="C358" s="200"/>
      <c r="D358" s="201">
        <f>D357/(COUNT(B350:C355)*2)</f>
        <v>0.83333333333333337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56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0.90322580645161288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43060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43060</v>
      </c>
      <c r="B394" s="5"/>
      <c r="C394" s="6"/>
      <c r="D394" s="5"/>
    </row>
    <row r="395" spans="1:7" ht="18" x14ac:dyDescent="0.25">
      <c r="A395" s="260" t="s">
        <v>347</v>
      </c>
      <c r="B395" s="261"/>
      <c r="C395" s="261"/>
      <c r="D395" s="261"/>
      <c r="E395" s="261"/>
      <c r="F395" s="261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0" t="s">
        <v>31</v>
      </c>
      <c r="B402" s="261"/>
      <c r="C402" s="261"/>
      <c r="D402" s="261"/>
      <c r="E402" s="261"/>
      <c r="F402" s="261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91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6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45.75" x14ac:dyDescent="0.3">
      <c r="A425" s="132" t="s">
        <v>287</v>
      </c>
      <c r="B425" s="122">
        <v>1</v>
      </c>
      <c r="C425" s="161" t="str">
        <f>IF(B425=0, -5, "0")</f>
        <v>0</v>
      </c>
      <c r="D425" s="101" t="s">
        <v>433</v>
      </c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>
        <v>0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2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 t="s">
        <v>34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2</v>
      </c>
      <c r="C439" s="121"/>
      <c r="D439" s="119"/>
      <c r="E439" s="102"/>
      <c r="F439" s="102"/>
    </row>
    <row r="440" spans="1:7" ht="45" x14ac:dyDescent="0.25">
      <c r="A440" s="20" t="s">
        <v>114</v>
      </c>
      <c r="B440" s="121">
        <v>0</v>
      </c>
      <c r="C440" s="121"/>
      <c r="D440" s="119" t="s">
        <v>423</v>
      </c>
      <c r="E440" s="119" t="s">
        <v>424</v>
      </c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2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2</v>
      </c>
      <c r="C448" s="106"/>
      <c r="D448" s="129">
        <v>1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22</v>
      </c>
    </row>
    <row r="450" spans="1:6" x14ac:dyDescent="0.25">
      <c r="A450" s="198" t="s">
        <v>37</v>
      </c>
      <c r="B450" s="199"/>
      <c r="C450" s="200"/>
      <c r="D450" s="201">
        <f>D449/(COUNT(B433:C447)*2)</f>
        <v>0.91666666666666663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91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0.72222222222222221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176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0.91666666666666663</v>
      </c>
    </row>
  </sheetData>
  <sheetProtection algorithmName="SHA-512" hashValue="jwt5E1sevuiur/v+hHVBukt2LEEPUiG9Penxax/7wSdOsnAkA/uWEGpjHTRrKleq/fl2dbawSbzw3ZACyvOYcQ==" saltValue="+a1mR+iwx+kxzWA7/6b3b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view="pageBreakPreview" topLeftCell="A4" zoomScaleSheetLayoutView="100" workbookViewId="0">
      <selection activeCell="D4" sqref="D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0" t="s">
        <v>52</v>
      </c>
      <c r="B6" s="270"/>
      <c r="C6" s="270"/>
      <c r="D6" s="270"/>
      <c r="E6" s="270"/>
      <c r="F6" s="270"/>
      <c r="G6" s="230"/>
      <c r="H6" s="230"/>
      <c r="I6" s="230"/>
    </row>
    <row r="7" spans="1:9" s="29" customFormat="1" ht="21.75" customHeight="1" x14ac:dyDescent="0.45">
      <c r="A7" s="270" t="str">
        <f>'A2 Exploitation'!A8:F8</f>
        <v>FOUCHANA</v>
      </c>
      <c r="B7" s="270"/>
      <c r="C7" s="270"/>
      <c r="D7" s="270"/>
      <c r="E7" s="270"/>
      <c r="F7" s="270"/>
      <c r="G7" s="230"/>
      <c r="H7" s="230"/>
      <c r="I7" s="230"/>
    </row>
    <row r="8" spans="1:9" s="29" customFormat="1" ht="24" x14ac:dyDescent="0.45">
      <c r="A8" s="191" t="s">
        <v>44</v>
      </c>
      <c r="B8" s="287" t="str">
        <f>'A2 Exploitation'!B9:F9</f>
        <v>M Dhia MECHLAOUI</v>
      </c>
      <c r="C8" s="287"/>
      <c r="D8" s="287"/>
      <c r="E8" s="287"/>
      <c r="F8" s="287"/>
      <c r="G8" s="230"/>
      <c r="H8" s="230"/>
      <c r="I8" s="230"/>
    </row>
    <row r="9" spans="1:9" s="29" customFormat="1" ht="24" x14ac:dyDescent="0.45">
      <c r="A9" s="192" t="s">
        <v>46</v>
      </c>
      <c r="B9" s="287" t="str">
        <f>'A2 Exploitation'!B10:F10</f>
        <v>Directeur du magasin Mr Laasad CHEBBI</v>
      </c>
      <c r="C9" s="287"/>
      <c r="D9" s="287"/>
      <c r="E9" s="287"/>
      <c r="F9" s="287"/>
      <c r="G9" s="230"/>
      <c r="H9" s="230"/>
      <c r="I9" s="230"/>
    </row>
    <row r="10" spans="1:9" s="29" customFormat="1" ht="24" x14ac:dyDescent="0.45">
      <c r="A10" s="191" t="s">
        <v>45</v>
      </c>
      <c r="B10" s="283">
        <f>'A2 Exploitation'!B11:F11</f>
        <v>43060</v>
      </c>
      <c r="C10" s="283"/>
      <c r="D10" s="283"/>
      <c r="E10" s="283"/>
      <c r="F10" s="283"/>
      <c r="G10" s="230"/>
      <c r="H10" s="230"/>
      <c r="I10" s="230"/>
    </row>
    <row r="11" spans="1:9" s="29" customFormat="1" ht="24" x14ac:dyDescent="0.45">
      <c r="A11" s="191" t="s">
        <v>318</v>
      </c>
      <c r="B11" s="288">
        <f>D183</f>
        <v>0.95652173913043481</v>
      </c>
      <c r="C11" s="288"/>
      <c r="D11" s="288"/>
      <c r="E11" s="288"/>
      <c r="F11" s="288"/>
      <c r="G11" s="230"/>
      <c r="H11" s="230"/>
      <c r="I11" s="230"/>
    </row>
    <row r="12" spans="1:9" s="29" customFormat="1" ht="22.5" x14ac:dyDescent="0.45">
      <c r="A12" s="28"/>
      <c r="D12" s="275"/>
      <c r="E12" s="275"/>
      <c r="F12" s="275"/>
      <c r="G12" s="275"/>
      <c r="H12" s="275"/>
      <c r="I12" s="31"/>
    </row>
    <row r="13" spans="1:9" s="29" customFormat="1" ht="11.25" customHeight="1" x14ac:dyDescent="0.3">
      <c r="A13" s="276" t="s">
        <v>32</v>
      </c>
      <c r="B13" s="277" t="s">
        <v>33</v>
      </c>
      <c r="C13" s="277"/>
      <c r="D13" s="277" t="s">
        <v>48</v>
      </c>
      <c r="E13" s="278" t="s">
        <v>201</v>
      </c>
      <c r="F13" s="277" t="s">
        <v>202</v>
      </c>
    </row>
    <row r="14" spans="1:9" s="29" customFormat="1" ht="12.75" customHeight="1" x14ac:dyDescent="0.3">
      <c r="A14" s="276"/>
      <c r="B14" s="55" t="s">
        <v>36</v>
      </c>
      <c r="C14" s="55" t="s">
        <v>35</v>
      </c>
      <c r="D14" s="277"/>
      <c r="E14" s="278"/>
      <c r="F14" s="277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2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ht="33" x14ac:dyDescent="0.3">
      <c r="A45" s="32" t="s">
        <v>297</v>
      </c>
      <c r="B45" s="163">
        <v>1</v>
      </c>
      <c r="C45" s="163"/>
      <c r="D45" s="164" t="s">
        <v>435</v>
      </c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ht="33" x14ac:dyDescent="0.3">
      <c r="A49" s="32" t="s">
        <v>88</v>
      </c>
      <c r="B49" s="163">
        <v>2</v>
      </c>
      <c r="C49" s="163"/>
      <c r="D49" s="164" t="s">
        <v>425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ht="33" x14ac:dyDescent="0.3">
      <c r="A57" s="42" t="s">
        <v>266</v>
      </c>
      <c r="B57" s="163">
        <v>1</v>
      </c>
      <c r="C57" s="163"/>
      <c r="D57" s="164" t="s">
        <v>434</v>
      </c>
      <c r="E57" s="164"/>
      <c r="F57" s="163"/>
    </row>
    <row r="58" spans="1:6" ht="33" x14ac:dyDescent="0.3">
      <c r="A58" s="42" t="s">
        <v>96</v>
      </c>
      <c r="B58" s="163">
        <v>1</v>
      </c>
      <c r="C58" s="163"/>
      <c r="D58" s="164" t="s">
        <v>426</v>
      </c>
      <c r="E58" s="164"/>
      <c r="F58" s="163"/>
    </row>
    <row r="59" spans="1:6" ht="36" x14ac:dyDescent="0.35">
      <c r="A59" s="56" t="s">
        <v>234</v>
      </c>
      <c r="B59" s="163">
        <v>2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12</v>
      </c>
    </row>
    <row r="63" spans="1:6" x14ac:dyDescent="0.3">
      <c r="A63" s="193" t="s">
        <v>319</v>
      </c>
      <c r="B63" s="194"/>
      <c r="C63" s="195"/>
      <c r="D63" s="197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ht="49.5" x14ac:dyDescent="0.3">
      <c r="A137" s="64" t="s">
        <v>304</v>
      </c>
      <c r="B137" s="163">
        <v>1</v>
      </c>
      <c r="C137" s="163"/>
      <c r="D137" s="164" t="s">
        <v>432</v>
      </c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15</v>
      </c>
    </row>
    <row r="146" spans="1:6" x14ac:dyDescent="0.3">
      <c r="A146" s="193" t="s">
        <v>319</v>
      </c>
      <c r="B146" s="194"/>
      <c r="C146" s="195"/>
      <c r="D146" s="197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 t="s">
        <v>34</v>
      </c>
      <c r="C165" s="163"/>
      <c r="D165" s="164" t="s">
        <v>380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4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0.3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88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0.95652173913043481</v>
      </c>
    </row>
  </sheetData>
  <sheetProtection algorithmName="SHA-512" hashValue="+d/wyAEdp6qp7R9fQVg7PrGoFx4xQGDu1ikWTtvwjXo3POsft6Zep81ilc9KBsAVTXX3cJ7B8l4+/vvU2at1TA==" saltValue="TBSw77HHVbO7XaWAwDQYW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4" zoomScale="70" zoomScaleNormal="71" zoomScaleSheetLayoutView="70" workbookViewId="0">
      <selection activeCell="D463" sqref="D463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8"/>
      <c r="E1" s="268"/>
      <c r="F1" s="268"/>
      <c r="G1" s="268"/>
      <c r="H1" s="268"/>
      <c r="I1" s="26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9" t="s">
        <v>190</v>
      </c>
      <c r="B7" s="269"/>
      <c r="C7" s="269"/>
      <c r="D7" s="269"/>
      <c r="E7" s="269"/>
      <c r="F7" s="269"/>
      <c r="G7" s="231"/>
      <c r="H7" s="231"/>
      <c r="I7" s="231"/>
    </row>
    <row r="8" spans="1:9" ht="29.25" x14ac:dyDescent="0.45">
      <c r="A8" s="270" t="str">
        <f>'Page de garde'!D18</f>
        <v>FOUCHANA</v>
      </c>
      <c r="B8" s="270"/>
      <c r="C8" s="270"/>
      <c r="D8" s="270"/>
      <c r="E8" s="270"/>
      <c r="F8" s="270"/>
      <c r="G8" s="232"/>
      <c r="H8" s="232"/>
      <c r="I8" s="231"/>
    </row>
    <row r="9" spans="1:9" ht="24" x14ac:dyDescent="0.45">
      <c r="A9" s="191" t="s">
        <v>44</v>
      </c>
      <c r="B9" s="271"/>
      <c r="C9" s="271"/>
      <c r="D9" s="271"/>
      <c r="E9" s="271"/>
      <c r="F9" s="272"/>
      <c r="G9" s="232"/>
      <c r="H9" s="232"/>
      <c r="I9" s="231"/>
    </row>
    <row r="10" spans="1:9" ht="24" x14ac:dyDescent="0.45">
      <c r="A10" s="192" t="s">
        <v>46</v>
      </c>
      <c r="B10" s="273"/>
      <c r="C10" s="273"/>
      <c r="D10" s="273"/>
      <c r="E10" s="273"/>
      <c r="F10" s="273"/>
      <c r="G10" s="232"/>
      <c r="H10" s="232"/>
      <c r="I10" s="231"/>
    </row>
    <row r="11" spans="1:9" ht="24" x14ac:dyDescent="0.45">
      <c r="A11" s="191" t="s">
        <v>45</v>
      </c>
      <c r="B11" s="267"/>
      <c r="C11" s="267"/>
      <c r="D11" s="267"/>
      <c r="E11" s="267"/>
      <c r="F11" s="267"/>
      <c r="G11" s="232"/>
      <c r="H11" s="232"/>
      <c r="I11" s="231"/>
    </row>
    <row r="12" spans="1:9" ht="24" x14ac:dyDescent="0.45">
      <c r="A12" s="191" t="s">
        <v>260</v>
      </c>
      <c r="B12" s="274">
        <f>D463</f>
        <v>0</v>
      </c>
      <c r="C12" s="274"/>
      <c r="D12" s="274"/>
      <c r="E12" s="274"/>
      <c r="F12" s="274"/>
      <c r="G12" s="232"/>
      <c r="H12" s="232"/>
      <c r="I12" s="231"/>
    </row>
    <row r="13" spans="1:9" ht="22.5" x14ac:dyDescent="0.45">
      <c r="A13" s="28"/>
      <c r="B13" s="29"/>
      <c r="C13" s="29"/>
      <c r="D13" s="275"/>
      <c r="E13" s="275"/>
      <c r="F13" s="275"/>
      <c r="G13" s="275"/>
      <c r="H13" s="275"/>
      <c r="I13" s="3"/>
    </row>
    <row r="14" spans="1:9" ht="16.5" x14ac:dyDescent="0.3">
      <c r="A14" s="276" t="s">
        <v>32</v>
      </c>
      <c r="B14" s="277" t="s">
        <v>33</v>
      </c>
      <c r="C14" s="277"/>
      <c r="D14" s="277" t="s">
        <v>48</v>
      </c>
      <c r="E14" s="278" t="s">
        <v>331</v>
      </c>
      <c r="F14" s="277" t="s">
        <v>202</v>
      </c>
      <c r="G14" s="29"/>
      <c r="H14" s="29"/>
    </row>
    <row r="15" spans="1:9" ht="16.5" x14ac:dyDescent="0.3">
      <c r="A15" s="276"/>
      <c r="B15" s="55" t="s">
        <v>36</v>
      </c>
      <c r="C15" s="55" t="s">
        <v>35</v>
      </c>
      <c r="D15" s="277"/>
      <c r="E15" s="278"/>
      <c r="F15" s="277"/>
      <c r="G15" s="29"/>
      <c r="H15" s="29"/>
    </row>
    <row r="16" spans="1:9" ht="18" x14ac:dyDescent="0.35">
      <c r="A16" s="279" t="s">
        <v>0</v>
      </c>
      <c r="B16" s="279"/>
      <c r="C16" s="279"/>
      <c r="D16" s="279"/>
      <c r="E16" s="279"/>
      <c r="F16" s="279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0" t="s">
        <v>1</v>
      </c>
      <c r="B18" s="281"/>
      <c r="C18" s="281"/>
      <c r="D18" s="281"/>
      <c r="E18" s="281"/>
      <c r="F18" s="281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0" t="s">
        <v>18</v>
      </c>
      <c r="B26" s="261"/>
      <c r="C26" s="261"/>
      <c r="D26" s="261"/>
      <c r="E26" s="261"/>
      <c r="F26" s="261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9" t="s">
        <v>131</v>
      </c>
      <c r="B43" s="279"/>
      <c r="C43" s="279"/>
      <c r="D43" s="279"/>
      <c r="E43" s="279"/>
      <c r="F43" s="279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0" t="s">
        <v>65</v>
      </c>
      <c r="B57" s="261"/>
      <c r="C57" s="261"/>
      <c r="D57" s="261"/>
      <c r="E57" s="261"/>
      <c r="F57" s="261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0" t="s">
        <v>25</v>
      </c>
      <c r="B84" s="261"/>
      <c r="C84" s="261"/>
      <c r="D84" s="261"/>
      <c r="E84" s="261"/>
      <c r="F84" s="261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0" t="s">
        <v>127</v>
      </c>
      <c r="B113" s="261"/>
      <c r="C113" s="261"/>
      <c r="D113" s="261"/>
      <c r="E113" s="261"/>
      <c r="F113" s="261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0" t="s">
        <v>72</v>
      </c>
      <c r="B137" s="261"/>
      <c r="C137" s="261"/>
      <c r="D137" s="261"/>
      <c r="E137" s="261"/>
      <c r="F137" s="261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0" t="s">
        <v>128</v>
      </c>
      <c r="B166" s="261"/>
      <c r="C166" s="261"/>
      <c r="D166" s="261"/>
      <c r="E166" s="261"/>
      <c r="F166" s="261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0" t="s">
        <v>150</v>
      </c>
      <c r="B194" s="261"/>
      <c r="C194" s="261"/>
      <c r="D194" s="261"/>
      <c r="E194" s="261"/>
      <c r="F194" s="261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0" t="s">
        <v>75</v>
      </c>
      <c r="B209" s="261"/>
      <c r="C209" s="261"/>
      <c r="D209" s="261"/>
      <c r="E209" s="261"/>
      <c r="F209" s="261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0" t="s">
        <v>181</v>
      </c>
      <c r="B232" s="261"/>
      <c r="C232" s="261"/>
      <c r="D232" s="261"/>
      <c r="E232" s="261"/>
      <c r="F232" s="261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0" t="s">
        <v>19</v>
      </c>
      <c r="B251" s="261"/>
      <c r="C251" s="261"/>
      <c r="D251" s="261"/>
      <c r="E251" s="261"/>
      <c r="F251" s="261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0" t="s">
        <v>116</v>
      </c>
      <c r="B263" s="261"/>
      <c r="C263" s="261"/>
      <c r="D263" s="261"/>
      <c r="E263" s="261"/>
      <c r="F263" s="261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0" t="s">
        <v>12</v>
      </c>
      <c r="B284" s="261"/>
      <c r="C284" s="261"/>
      <c r="D284" s="261"/>
      <c r="E284" s="261"/>
      <c r="F284" s="261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0" t="s">
        <v>25</v>
      </c>
      <c r="B297" s="261"/>
      <c r="C297" s="261"/>
      <c r="D297" s="261"/>
      <c r="E297" s="261"/>
      <c r="F297" s="261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0" t="s">
        <v>25</v>
      </c>
      <c r="B324" s="261"/>
      <c r="C324" s="261"/>
      <c r="D324" s="261"/>
      <c r="E324" s="261"/>
      <c r="F324" s="261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0" t="s">
        <v>118</v>
      </c>
      <c r="B340" s="261"/>
      <c r="C340" s="261"/>
      <c r="D340" s="261"/>
      <c r="E340" s="261"/>
      <c r="F340" s="261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0" t="s">
        <v>29</v>
      </c>
      <c r="B349" s="261"/>
      <c r="C349" s="261"/>
      <c r="D349" s="261"/>
      <c r="E349" s="261"/>
      <c r="F349" s="261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0" t="s">
        <v>347</v>
      </c>
      <c r="B395" s="261"/>
      <c r="C395" s="261"/>
      <c r="D395" s="261"/>
      <c r="E395" s="261"/>
      <c r="F395" s="261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0" t="s">
        <v>31</v>
      </c>
      <c r="B402" s="261"/>
      <c r="C402" s="261"/>
      <c r="D402" s="261"/>
      <c r="E402" s="261"/>
      <c r="F402" s="261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hahGsneTFUqFcuLU5LAV2WO5vn5g06PL/vTpvnDduyksWT3rOlAFYUt1Gs6kSNWx6rllXt5iuocWp2u3I9Q5XQ==" saltValue="Zn1utE9/43k0zPytJp70k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57" zoomScale="70" zoomScaleSheetLayoutView="7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0" t="s">
        <v>52</v>
      </c>
      <c r="B6" s="270"/>
      <c r="C6" s="270"/>
      <c r="D6" s="270"/>
      <c r="E6" s="270"/>
      <c r="F6" s="270"/>
      <c r="G6" s="232"/>
      <c r="H6" s="232"/>
      <c r="I6" s="232"/>
    </row>
    <row r="7" spans="1:9" s="29" customFormat="1" ht="21.75" customHeight="1" x14ac:dyDescent="0.45">
      <c r="A7" s="270" t="str">
        <f>'A3 Exploitation'!A8:F8</f>
        <v>FOUCHANA</v>
      </c>
      <c r="B7" s="270"/>
      <c r="C7" s="270"/>
      <c r="D7" s="270"/>
      <c r="E7" s="270"/>
      <c r="F7" s="270"/>
      <c r="G7" s="232"/>
      <c r="H7" s="232"/>
      <c r="I7" s="232"/>
    </row>
    <row r="8" spans="1:9" s="29" customFormat="1" ht="24" x14ac:dyDescent="0.45">
      <c r="A8" s="191" t="s">
        <v>44</v>
      </c>
      <c r="B8" s="289">
        <f>'A3 Exploitation'!B9:F9</f>
        <v>0</v>
      </c>
      <c r="C8" s="287"/>
      <c r="D8" s="287"/>
      <c r="E8" s="287"/>
      <c r="F8" s="287"/>
      <c r="G8" s="232"/>
      <c r="H8" s="232"/>
      <c r="I8" s="232"/>
    </row>
    <row r="9" spans="1:9" s="29" customFormat="1" ht="24" x14ac:dyDescent="0.45">
      <c r="A9" s="192" t="s">
        <v>46</v>
      </c>
      <c r="B9" s="287">
        <f>'A3 Exploitation'!B10:F10</f>
        <v>0</v>
      </c>
      <c r="C9" s="287"/>
      <c r="D9" s="287"/>
      <c r="E9" s="287"/>
      <c r="F9" s="287"/>
      <c r="G9" s="232"/>
      <c r="H9" s="232"/>
      <c r="I9" s="232"/>
    </row>
    <row r="10" spans="1:9" s="29" customFormat="1" ht="24" x14ac:dyDescent="0.45">
      <c r="A10" s="191" t="s">
        <v>45</v>
      </c>
      <c r="B10" s="283">
        <f>'A3 Exploitation'!B11:F11</f>
        <v>0</v>
      </c>
      <c r="C10" s="283"/>
      <c r="D10" s="283"/>
      <c r="E10" s="283"/>
      <c r="F10" s="283"/>
      <c r="G10" s="232"/>
      <c r="H10" s="232"/>
      <c r="I10" s="232"/>
    </row>
    <row r="11" spans="1:9" s="29" customFormat="1" ht="24" x14ac:dyDescent="0.45">
      <c r="A11" s="191" t="s">
        <v>318</v>
      </c>
      <c r="B11" s="288">
        <f>D183</f>
        <v>0</v>
      </c>
      <c r="C11" s="288"/>
      <c r="D11" s="288"/>
      <c r="E11" s="288"/>
      <c r="F11" s="288"/>
      <c r="G11" s="232"/>
      <c r="H11" s="232"/>
      <c r="I11" s="232"/>
    </row>
    <row r="12" spans="1:9" s="29" customFormat="1" ht="22.5" x14ac:dyDescent="0.45">
      <c r="A12" s="28"/>
      <c r="D12" s="275"/>
      <c r="E12" s="275"/>
      <c r="F12" s="275"/>
      <c r="G12" s="275"/>
      <c r="H12" s="275"/>
      <c r="I12" s="31"/>
    </row>
    <row r="13" spans="1:9" s="29" customFormat="1" ht="11.25" customHeight="1" x14ac:dyDescent="0.3">
      <c r="A13" s="276" t="s">
        <v>32</v>
      </c>
      <c r="B13" s="277" t="s">
        <v>33</v>
      </c>
      <c r="C13" s="277"/>
      <c r="D13" s="277" t="s">
        <v>48</v>
      </c>
      <c r="E13" s="278" t="s">
        <v>201</v>
      </c>
      <c r="F13" s="277" t="s">
        <v>202</v>
      </c>
    </row>
    <row r="14" spans="1:9" s="29" customFormat="1" ht="12.75" customHeight="1" x14ac:dyDescent="0.3">
      <c r="A14" s="276"/>
      <c r="B14" s="55" t="s">
        <v>36</v>
      </c>
      <c r="C14" s="55" t="s">
        <v>35</v>
      </c>
      <c r="D14" s="277"/>
      <c r="E14" s="278"/>
      <c r="F14" s="277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</v>
      </c>
    </row>
  </sheetData>
  <sheetProtection algorithmName="SHA-512" hashValue="eq+XzI6VwH1xgKT2uj+NFtxb6gKXPOyTt1WG2dYIFYc5Crc4QaUz+gNFtTvSPYXitZA6GFVwFMeC85aHklqfFQ==" saltValue="XYbr7QJ1acjVL/Fq8CBm5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183" sqref="D183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8"/>
      <c r="E1" s="268"/>
      <c r="F1" s="268"/>
      <c r="G1" s="268"/>
      <c r="H1" s="268"/>
      <c r="I1" s="26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9" t="s">
        <v>190</v>
      </c>
      <c r="B7" s="269"/>
      <c r="C7" s="269"/>
      <c r="D7" s="269"/>
      <c r="E7" s="269"/>
      <c r="F7" s="269"/>
      <c r="G7" s="231"/>
      <c r="H7" s="231"/>
      <c r="I7" s="231"/>
    </row>
    <row r="8" spans="1:9" ht="29.25" x14ac:dyDescent="0.45">
      <c r="A8" s="270" t="str">
        <f>'Page de garde'!D18</f>
        <v>FOUCHANA</v>
      </c>
      <c r="B8" s="270"/>
      <c r="C8" s="270"/>
      <c r="D8" s="270"/>
      <c r="E8" s="270"/>
      <c r="F8" s="270"/>
      <c r="G8" s="232"/>
      <c r="H8" s="232"/>
      <c r="I8" s="231"/>
    </row>
    <row r="9" spans="1:9" ht="24" x14ac:dyDescent="0.45">
      <c r="A9" s="191" t="s">
        <v>44</v>
      </c>
      <c r="B9" s="271"/>
      <c r="C9" s="271"/>
      <c r="D9" s="271"/>
      <c r="E9" s="271"/>
      <c r="F9" s="272"/>
      <c r="G9" s="232"/>
      <c r="H9" s="232"/>
      <c r="I9" s="231"/>
    </row>
    <row r="10" spans="1:9" ht="24" x14ac:dyDescent="0.45">
      <c r="A10" s="192" t="s">
        <v>46</v>
      </c>
      <c r="B10" s="273"/>
      <c r="C10" s="273"/>
      <c r="D10" s="273"/>
      <c r="E10" s="273"/>
      <c r="F10" s="273"/>
      <c r="G10" s="232"/>
      <c r="H10" s="232"/>
      <c r="I10" s="231"/>
    </row>
    <row r="11" spans="1:9" ht="24" x14ac:dyDescent="0.45">
      <c r="A11" s="191" t="s">
        <v>45</v>
      </c>
      <c r="B11" s="267"/>
      <c r="C11" s="267"/>
      <c r="D11" s="267"/>
      <c r="E11" s="267"/>
      <c r="F11" s="267"/>
      <c r="G11" s="232"/>
      <c r="H11" s="232"/>
      <c r="I11" s="231"/>
    </row>
    <row r="12" spans="1:9" ht="24" x14ac:dyDescent="0.45">
      <c r="A12" s="191" t="s">
        <v>260</v>
      </c>
      <c r="B12" s="274">
        <f>D463</f>
        <v>0</v>
      </c>
      <c r="C12" s="274"/>
      <c r="D12" s="274"/>
      <c r="E12" s="274"/>
      <c r="F12" s="274"/>
      <c r="G12" s="232"/>
      <c r="H12" s="232"/>
      <c r="I12" s="231"/>
    </row>
    <row r="13" spans="1:9" ht="22.5" x14ac:dyDescent="0.45">
      <c r="A13" s="28"/>
      <c r="B13" s="29"/>
      <c r="C13" s="29"/>
      <c r="D13" s="275"/>
      <c r="E13" s="275"/>
      <c r="F13" s="275"/>
      <c r="G13" s="275"/>
      <c r="H13" s="275"/>
      <c r="I13" s="3"/>
    </row>
    <row r="14" spans="1:9" ht="16.5" x14ac:dyDescent="0.3">
      <c r="A14" s="276" t="s">
        <v>32</v>
      </c>
      <c r="B14" s="277" t="s">
        <v>33</v>
      </c>
      <c r="C14" s="277"/>
      <c r="D14" s="277" t="s">
        <v>48</v>
      </c>
      <c r="E14" s="278" t="s">
        <v>331</v>
      </c>
      <c r="F14" s="277" t="s">
        <v>202</v>
      </c>
      <c r="G14" s="29"/>
      <c r="H14" s="29"/>
    </row>
    <row r="15" spans="1:9" ht="16.5" x14ac:dyDescent="0.3">
      <c r="A15" s="276"/>
      <c r="B15" s="55" t="s">
        <v>36</v>
      </c>
      <c r="C15" s="55" t="s">
        <v>35</v>
      </c>
      <c r="D15" s="277"/>
      <c r="E15" s="278"/>
      <c r="F15" s="277"/>
      <c r="G15" s="29"/>
      <c r="H15" s="29"/>
    </row>
    <row r="16" spans="1:9" ht="18" x14ac:dyDescent="0.35">
      <c r="A16" s="279" t="s">
        <v>0</v>
      </c>
      <c r="B16" s="279"/>
      <c r="C16" s="279"/>
      <c r="D16" s="279"/>
      <c r="E16" s="279"/>
      <c r="F16" s="279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0" t="s">
        <v>1</v>
      </c>
      <c r="B18" s="281"/>
      <c r="C18" s="281"/>
      <c r="D18" s="281"/>
      <c r="E18" s="281"/>
      <c r="F18" s="281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0" t="s">
        <v>18</v>
      </c>
      <c r="B26" s="261"/>
      <c r="C26" s="261"/>
      <c r="D26" s="261"/>
      <c r="E26" s="261"/>
      <c r="F26" s="261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9" t="s">
        <v>131</v>
      </c>
      <c r="B43" s="279"/>
      <c r="C43" s="279"/>
      <c r="D43" s="279"/>
      <c r="E43" s="279"/>
      <c r="F43" s="279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0" t="s">
        <v>65</v>
      </c>
      <c r="B57" s="261"/>
      <c r="C57" s="261"/>
      <c r="D57" s="261"/>
      <c r="E57" s="261"/>
      <c r="F57" s="261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0" t="s">
        <v>25</v>
      </c>
      <c r="B84" s="261"/>
      <c r="C84" s="261"/>
      <c r="D84" s="261"/>
      <c r="E84" s="261"/>
      <c r="F84" s="261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0" t="s">
        <v>127</v>
      </c>
      <c r="B113" s="261"/>
      <c r="C113" s="261"/>
      <c r="D113" s="261"/>
      <c r="E113" s="261"/>
      <c r="F113" s="261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0" t="s">
        <v>72</v>
      </c>
      <c r="B137" s="261"/>
      <c r="C137" s="261"/>
      <c r="D137" s="261"/>
      <c r="E137" s="261"/>
      <c r="F137" s="261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0" t="s">
        <v>128</v>
      </c>
      <c r="B166" s="261"/>
      <c r="C166" s="261"/>
      <c r="D166" s="261"/>
      <c r="E166" s="261"/>
      <c r="F166" s="261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0" t="s">
        <v>150</v>
      </c>
      <c r="B194" s="261"/>
      <c r="C194" s="261"/>
      <c r="D194" s="261"/>
      <c r="E194" s="261"/>
      <c r="F194" s="261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0" t="s">
        <v>75</v>
      </c>
      <c r="B209" s="261"/>
      <c r="C209" s="261"/>
      <c r="D209" s="261"/>
      <c r="E209" s="261"/>
      <c r="F209" s="261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0" t="s">
        <v>181</v>
      </c>
      <c r="B232" s="261"/>
      <c r="C232" s="261"/>
      <c r="D232" s="261"/>
      <c r="E232" s="261"/>
      <c r="F232" s="261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0" t="s">
        <v>19</v>
      </c>
      <c r="B251" s="261"/>
      <c r="C251" s="261"/>
      <c r="D251" s="261"/>
      <c r="E251" s="261"/>
      <c r="F251" s="261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0" t="s">
        <v>116</v>
      </c>
      <c r="B263" s="261"/>
      <c r="C263" s="261"/>
      <c r="D263" s="261"/>
      <c r="E263" s="261"/>
      <c r="F263" s="261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0" t="s">
        <v>12</v>
      </c>
      <c r="B284" s="261"/>
      <c r="C284" s="261"/>
      <c r="D284" s="261"/>
      <c r="E284" s="261"/>
      <c r="F284" s="261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0" t="s">
        <v>25</v>
      </c>
      <c r="B297" s="261"/>
      <c r="C297" s="261"/>
      <c r="D297" s="261"/>
      <c r="E297" s="261"/>
      <c r="F297" s="261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0" t="s">
        <v>25</v>
      </c>
      <c r="B324" s="261"/>
      <c r="C324" s="261"/>
      <c r="D324" s="261"/>
      <c r="E324" s="261"/>
      <c r="F324" s="261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0" t="s">
        <v>118</v>
      </c>
      <c r="B340" s="261"/>
      <c r="C340" s="261"/>
      <c r="D340" s="261"/>
      <c r="E340" s="261"/>
      <c r="F340" s="261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0" t="s">
        <v>29</v>
      </c>
      <c r="B349" s="261"/>
      <c r="C349" s="261"/>
      <c r="D349" s="261"/>
      <c r="E349" s="261"/>
      <c r="F349" s="261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0" t="s">
        <v>347</v>
      </c>
      <c r="B395" s="261"/>
      <c r="C395" s="261"/>
      <c r="D395" s="261"/>
      <c r="E395" s="261"/>
      <c r="F395" s="261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0" t="s">
        <v>31</v>
      </c>
      <c r="B402" s="261"/>
      <c r="C402" s="261"/>
      <c r="D402" s="261"/>
      <c r="E402" s="261"/>
      <c r="F402" s="261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0" t="s">
        <v>52</v>
      </c>
      <c r="B6" s="270"/>
      <c r="C6" s="270"/>
      <c r="D6" s="270"/>
      <c r="E6" s="270"/>
      <c r="F6" s="270"/>
      <c r="G6" s="232"/>
      <c r="H6" s="232"/>
      <c r="I6" s="232"/>
    </row>
    <row r="7" spans="1:9" s="29" customFormat="1" ht="21.75" customHeight="1" x14ac:dyDescent="0.45">
      <c r="A7" s="270" t="str">
        <f>'A4 Exploitation'!A8:F8</f>
        <v>FOUCHANA</v>
      </c>
      <c r="B7" s="270"/>
      <c r="C7" s="270"/>
      <c r="D7" s="270"/>
      <c r="E7" s="270"/>
      <c r="F7" s="270"/>
      <c r="G7" s="232"/>
      <c r="H7" s="232"/>
      <c r="I7" s="232"/>
    </row>
    <row r="8" spans="1:9" s="29" customFormat="1" ht="24" x14ac:dyDescent="0.45">
      <c r="A8" s="191" t="s">
        <v>44</v>
      </c>
      <c r="B8" s="287">
        <f>'A4 Exploitation'!B9:F9</f>
        <v>0</v>
      </c>
      <c r="C8" s="287"/>
      <c r="D8" s="287"/>
      <c r="E8" s="287"/>
      <c r="F8" s="287"/>
      <c r="G8" s="232"/>
      <c r="H8" s="232"/>
      <c r="I8" s="232"/>
    </row>
    <row r="9" spans="1:9" s="29" customFormat="1" ht="24" x14ac:dyDescent="0.45">
      <c r="A9" s="192" t="s">
        <v>46</v>
      </c>
      <c r="B9" s="287">
        <f>'A4 Exploitation'!B10:F10</f>
        <v>0</v>
      </c>
      <c r="C9" s="287"/>
      <c r="D9" s="287"/>
      <c r="E9" s="287"/>
      <c r="F9" s="287"/>
      <c r="G9" s="232"/>
      <c r="H9" s="232"/>
      <c r="I9" s="232"/>
    </row>
    <row r="10" spans="1:9" s="29" customFormat="1" ht="24" x14ac:dyDescent="0.45">
      <c r="A10" s="191" t="s">
        <v>45</v>
      </c>
      <c r="B10" s="283">
        <f>'A4 Exploitation'!B11:F11</f>
        <v>0</v>
      </c>
      <c r="C10" s="283"/>
      <c r="D10" s="283"/>
      <c r="E10" s="283"/>
      <c r="F10" s="283"/>
      <c r="G10" s="232"/>
      <c r="H10" s="232"/>
      <c r="I10" s="232"/>
    </row>
    <row r="11" spans="1:9" s="29" customFormat="1" ht="24" x14ac:dyDescent="0.45">
      <c r="A11" s="191" t="s">
        <v>318</v>
      </c>
      <c r="B11" s="288">
        <f>D183</f>
        <v>0</v>
      </c>
      <c r="C11" s="288"/>
      <c r="D11" s="288"/>
      <c r="E11" s="288"/>
      <c r="F11" s="288"/>
      <c r="G11" s="232"/>
      <c r="H11" s="232"/>
      <c r="I11" s="232"/>
    </row>
    <row r="12" spans="1:9" s="29" customFormat="1" ht="22.5" x14ac:dyDescent="0.45">
      <c r="A12" s="28"/>
      <c r="D12" s="275"/>
      <c r="E12" s="275"/>
      <c r="F12" s="275"/>
      <c r="G12" s="275"/>
      <c r="H12" s="275"/>
      <c r="I12" s="31"/>
    </row>
    <row r="13" spans="1:9" s="29" customFormat="1" ht="11.25" customHeight="1" x14ac:dyDescent="0.3">
      <c r="A13" s="276" t="s">
        <v>32</v>
      </c>
      <c r="B13" s="277" t="s">
        <v>33</v>
      </c>
      <c r="C13" s="277"/>
      <c r="D13" s="277" t="s">
        <v>48</v>
      </c>
      <c r="E13" s="278" t="s">
        <v>201</v>
      </c>
      <c r="F13" s="277" t="s">
        <v>202</v>
      </c>
    </row>
    <row r="14" spans="1:9" s="29" customFormat="1" ht="12.75" customHeight="1" x14ac:dyDescent="0.3">
      <c r="A14" s="276"/>
      <c r="B14" s="55" t="s">
        <v>36</v>
      </c>
      <c r="C14" s="55" t="s">
        <v>35</v>
      </c>
      <c r="D14" s="277"/>
      <c r="E14" s="278"/>
      <c r="F14" s="277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</v>
      </c>
    </row>
  </sheetData>
  <sheetProtection algorithmName="SHA-512" hashValue="b5Bwi3Rrt2Ho0GKyNzq5f6Lxxg7h3jUm9hDLRaWdeSlNpkiHL9iOlOBrFkSdzXU1zuO/x9pQ5UflrzJ3UwodPw==" saltValue="8geKNq3mVyGKHL0R2ykU+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Utilisateur Windows</cp:lastModifiedBy>
  <cp:lastPrinted>2017-02-17T13:42:57Z</cp:lastPrinted>
  <dcterms:created xsi:type="dcterms:W3CDTF">2015-10-03T07:44:26Z</dcterms:created>
  <dcterms:modified xsi:type="dcterms:W3CDTF">2017-11-27T15:12:38Z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