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https://quali-consult.net:2078/UHD/UHD/Audits magasins UHD/Express/CE Ennasr 01/2019/12/"/>
    </mc:Choice>
  </mc:AlternateContent>
  <bookViews>
    <workbookView xWindow="0" yWindow="0" windowWidth="20490" windowHeight="6555" tabRatio="916"/>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9" i="39" l="1"/>
  <c r="B10" i="39"/>
  <c r="B8" i="39"/>
  <c r="F197" i="43" l="1"/>
  <c r="E197" i="43"/>
  <c r="C191" i="43"/>
  <c r="D194" i="43" s="1"/>
  <c r="D186" i="43"/>
  <c r="D187" i="43" s="1"/>
  <c r="D177" i="43"/>
  <c r="D178" i="43" s="1"/>
  <c r="C165" i="43"/>
  <c r="D169" i="43" s="1"/>
  <c r="D170" i="43" s="1"/>
  <c r="C157" i="43"/>
  <c r="C156" i="43"/>
  <c r="C155" i="43"/>
  <c r="C145" i="43"/>
  <c r="C144" i="43"/>
  <c r="C138" i="43"/>
  <c r="C132" i="43"/>
  <c r="C130" i="43"/>
  <c r="C128" i="43"/>
  <c r="C127" i="43"/>
  <c r="C116" i="43"/>
  <c r="C115" i="43"/>
  <c r="C112" i="43"/>
  <c r="C100" i="43"/>
  <c r="C99" i="43"/>
  <c r="C94" i="43"/>
  <c r="C93" i="43"/>
  <c r="C82" i="43"/>
  <c r="C80" i="43"/>
  <c r="C77" i="43"/>
  <c r="C76" i="43"/>
  <c r="C75" i="43"/>
  <c r="C61" i="43"/>
  <c r="C60" i="43"/>
  <c r="C56" i="43"/>
  <c r="D52" i="43"/>
  <c r="D53" i="43" s="1"/>
  <c r="C51" i="43"/>
  <c r="C37" i="43"/>
  <c r="D42" i="43" s="1"/>
  <c r="D43" i="43" s="1"/>
  <c r="C26" i="43"/>
  <c r="D33" i="43" s="1"/>
  <c r="D34" i="43" s="1"/>
  <c r="D22" i="43"/>
  <c r="D23" i="43" s="1"/>
  <c r="B10" i="43"/>
  <c r="B9" i="43"/>
  <c r="B8" i="43"/>
  <c r="A7" i="43"/>
  <c r="F721" i="42"/>
  <c r="E721" i="42"/>
  <c r="F700" i="42"/>
  <c r="E700" i="42"/>
  <c r="F668" i="42"/>
  <c r="E668" i="42"/>
  <c r="D668" i="42" s="1"/>
  <c r="B668" i="42" s="1"/>
  <c r="F605" i="42"/>
  <c r="E605" i="42"/>
  <c r="F565" i="42"/>
  <c r="E565" i="42"/>
  <c r="D565" i="42" s="1"/>
  <c r="B565" i="42" s="1"/>
  <c r="F525" i="42"/>
  <c r="E525" i="42"/>
  <c r="D525" i="42" s="1"/>
  <c r="B525" i="42" s="1"/>
  <c r="F471" i="42"/>
  <c r="E471" i="42"/>
  <c r="F424" i="42"/>
  <c r="E424" i="42"/>
  <c r="D424" i="42" s="1"/>
  <c r="B424" i="42" s="1"/>
  <c r="F366" i="42"/>
  <c r="E366" i="42"/>
  <c r="F299" i="42"/>
  <c r="E299" i="42"/>
  <c r="D299" i="42" s="1"/>
  <c r="B299" i="42" s="1"/>
  <c r="F244" i="42"/>
  <c r="F185" i="42"/>
  <c r="E185" i="42"/>
  <c r="D185" i="42" s="1"/>
  <c r="B185" i="42" s="1"/>
  <c r="F129" i="42"/>
  <c r="E129" i="42"/>
  <c r="D129" i="42" s="1"/>
  <c r="B129" i="42" s="1"/>
  <c r="F43" i="42"/>
  <c r="E43" i="42"/>
  <c r="D43" i="42" s="1"/>
  <c r="B43" i="42" s="1"/>
  <c r="C712" i="42"/>
  <c r="D715" i="42" s="1"/>
  <c r="D716" i="42" s="1"/>
  <c r="A705" i="42"/>
  <c r="C688" i="42"/>
  <c r="A677" i="42"/>
  <c r="C665" i="42"/>
  <c r="C659" i="42"/>
  <c r="C657" i="42"/>
  <c r="C648" i="42"/>
  <c r="C644" i="42"/>
  <c r="C632" i="42"/>
  <c r="D639" i="42" s="1"/>
  <c r="D640" i="42" s="1"/>
  <c r="C626" i="42"/>
  <c r="C625" i="42"/>
  <c r="C622" i="42"/>
  <c r="A613" i="42"/>
  <c r="C600" i="42"/>
  <c r="C596" i="42"/>
  <c r="C593" i="42"/>
  <c r="C586" i="42"/>
  <c r="C585" i="42"/>
  <c r="C583" i="42"/>
  <c r="C582" i="42"/>
  <c r="A574" i="42"/>
  <c r="C555" i="42"/>
  <c r="C554" i="42"/>
  <c r="C553" i="42"/>
  <c r="C550" i="42"/>
  <c r="C540" i="42"/>
  <c r="D542" i="42" s="1"/>
  <c r="D543" i="42" s="1"/>
  <c r="A531" i="42"/>
  <c r="C516" i="42"/>
  <c r="C514" i="42"/>
  <c r="C513" i="42"/>
  <c r="C512" i="42"/>
  <c r="C510" i="42"/>
  <c r="C509" i="42"/>
  <c r="A479" i="42"/>
  <c r="C462" i="42"/>
  <c r="C459" i="42"/>
  <c r="C458" i="42"/>
  <c r="C457" i="42"/>
  <c r="C455" i="42"/>
  <c r="C453" i="42"/>
  <c r="C452" i="42"/>
  <c r="C443" i="42"/>
  <c r="D445" i="42" s="1"/>
  <c r="D446" i="42" s="1"/>
  <c r="A432" i="42"/>
  <c r="C410" i="42"/>
  <c r="C409" i="42"/>
  <c r="C408" i="42"/>
  <c r="C407" i="42"/>
  <c r="C402" i="42"/>
  <c r="C400" i="42"/>
  <c r="C399" i="42"/>
  <c r="C396" i="42"/>
  <c r="C387" i="42"/>
  <c r="C383" i="42"/>
  <c r="A374" i="42"/>
  <c r="C355" i="42"/>
  <c r="C354" i="42"/>
  <c r="C351" i="42"/>
  <c r="C350" i="42"/>
  <c r="C349" i="42"/>
  <c r="C340" i="42"/>
  <c r="C339" i="42"/>
  <c r="C338" i="42"/>
  <c r="C337" i="42"/>
  <c r="C331" i="42"/>
  <c r="C328" i="42"/>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A190" i="42"/>
  <c r="C171" i="42"/>
  <c r="C167" i="42"/>
  <c r="C161" i="42"/>
  <c r="C160" i="42"/>
  <c r="C159" i="42"/>
  <c r="C155" i="42"/>
  <c r="C153" i="42"/>
  <c r="C151" i="42"/>
  <c r="C144" i="42"/>
  <c r="C140" i="42"/>
  <c r="A137" i="42"/>
  <c r="C114" i="42"/>
  <c r="C108" i="42"/>
  <c r="C106" i="42"/>
  <c r="C102" i="42"/>
  <c r="C101" i="42"/>
  <c r="C95" i="42"/>
  <c r="C94" i="42"/>
  <c r="C93" i="42"/>
  <c r="C90" i="42"/>
  <c r="C86" i="42"/>
  <c r="C81" i="42"/>
  <c r="C80" i="42"/>
  <c r="C79" i="42"/>
  <c r="C78" i="42"/>
  <c r="C77" i="42"/>
  <c r="C73" i="42"/>
  <c r="C72" i="42"/>
  <c r="C70" i="42"/>
  <c r="C69" i="42"/>
  <c r="C66" i="42"/>
  <c r="C62" i="42"/>
  <c r="A51" i="42"/>
  <c r="C36" i="42"/>
  <c r="C35" i="42"/>
  <c r="C34" i="42"/>
  <c r="D26" i="42"/>
  <c r="D27" i="42" s="1"/>
  <c r="A16" i="42"/>
  <c r="A8" i="42"/>
  <c r="F197" i="41"/>
  <c r="E197" i="41"/>
  <c r="C191" i="41"/>
  <c r="D194" i="41" s="1"/>
  <c r="D186" i="41"/>
  <c r="D187" i="41" s="1"/>
  <c r="D177" i="41"/>
  <c r="D178" i="41" s="1"/>
  <c r="C165" i="41"/>
  <c r="D169" i="41" s="1"/>
  <c r="D170" i="41" s="1"/>
  <c r="C157" i="41"/>
  <c r="C156" i="41"/>
  <c r="C155" i="41"/>
  <c r="C145" i="41"/>
  <c r="C144" i="41"/>
  <c r="C138" i="41"/>
  <c r="D149" i="41" s="1"/>
  <c r="D150" i="41" s="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0" i="41"/>
  <c r="B9" i="41"/>
  <c r="B8" i="41"/>
  <c r="A7" i="41"/>
  <c r="F721" i="40"/>
  <c r="E721" i="40"/>
  <c r="F700" i="40"/>
  <c r="E700" i="40"/>
  <c r="F668" i="40"/>
  <c r="E668" i="40"/>
  <c r="F605" i="40"/>
  <c r="E605" i="40"/>
  <c r="F565" i="40"/>
  <c r="E565" i="40"/>
  <c r="F525" i="40"/>
  <c r="E525" i="40"/>
  <c r="F471" i="40"/>
  <c r="E471" i="40"/>
  <c r="F424" i="40"/>
  <c r="E424" i="40"/>
  <c r="F366" i="40"/>
  <c r="D366" i="40" s="1"/>
  <c r="B366" i="40" s="1"/>
  <c r="E366" i="40"/>
  <c r="F299" i="40"/>
  <c r="E299" i="40"/>
  <c r="F244" i="40"/>
  <c r="D244" i="40" s="1"/>
  <c r="B244" i="40" s="1"/>
  <c r="F244" i="38"/>
  <c r="E244" i="40"/>
  <c r="F185" i="40"/>
  <c r="E185" i="40"/>
  <c r="F129" i="40"/>
  <c r="E129" i="40"/>
  <c r="D129" i="40" s="1"/>
  <c r="B129" i="40" s="1"/>
  <c r="F43" i="40"/>
  <c r="E43" i="40"/>
  <c r="C712" i="40"/>
  <c r="D715" i="40" s="1"/>
  <c r="D716" i="40" s="1"/>
  <c r="A705" i="40"/>
  <c r="C688" i="40"/>
  <c r="A677" i="40"/>
  <c r="C665" i="40"/>
  <c r="C659" i="40"/>
  <c r="C657" i="40"/>
  <c r="C648" i="40"/>
  <c r="C644" i="40"/>
  <c r="C632" i="40"/>
  <c r="D639" i="40" s="1"/>
  <c r="D640" i="40" s="1"/>
  <c r="C626" i="40"/>
  <c r="C625" i="40"/>
  <c r="C622" i="40"/>
  <c r="A613" i="40"/>
  <c r="C600" i="40"/>
  <c r="C596" i="40"/>
  <c r="C593" i="40"/>
  <c r="C586" i="40"/>
  <c r="C585" i="40"/>
  <c r="C583" i="40"/>
  <c r="C582" i="40"/>
  <c r="A574" i="40"/>
  <c r="C555" i="40"/>
  <c r="C554" i="40"/>
  <c r="C553" i="40"/>
  <c r="C550" i="40"/>
  <c r="C540" i="40"/>
  <c r="D542" i="40" s="1"/>
  <c r="D543" i="40" s="1"/>
  <c r="A531" i="40"/>
  <c r="C516" i="40"/>
  <c r="C514" i="40"/>
  <c r="C513" i="40"/>
  <c r="C512" i="40"/>
  <c r="C510" i="40"/>
  <c r="C509" i="40"/>
  <c r="A479" i="40"/>
  <c r="C462" i="40"/>
  <c r="C459" i="40"/>
  <c r="C458" i="40"/>
  <c r="C457" i="40"/>
  <c r="C455" i="40"/>
  <c r="C453" i="40"/>
  <c r="C452" i="40"/>
  <c r="C443" i="40"/>
  <c r="D445" i="40" s="1"/>
  <c r="D446" i="40" s="1"/>
  <c r="A432" i="40"/>
  <c r="C410" i="40"/>
  <c r="C409" i="40"/>
  <c r="C408" i="40"/>
  <c r="C407" i="40"/>
  <c r="C402" i="40"/>
  <c r="C400" i="40"/>
  <c r="C399" i="40"/>
  <c r="C396" i="40"/>
  <c r="C387" i="40"/>
  <c r="C383" i="40"/>
  <c r="A374" i="40"/>
  <c r="C355" i="40"/>
  <c r="C354" i="40"/>
  <c r="C351" i="40"/>
  <c r="C350" i="40"/>
  <c r="C349" i="40"/>
  <c r="C340" i="40"/>
  <c r="C339" i="40"/>
  <c r="C338" i="40"/>
  <c r="C337" i="40"/>
  <c r="C331" i="40"/>
  <c r="C328" i="40"/>
  <c r="C326" i="40"/>
  <c r="C318" i="40"/>
  <c r="D320" i="40" s="1"/>
  <c r="D321" i="40" s="1"/>
  <c r="A307" i="40"/>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C201" i="40"/>
  <c r="D203" i="40" s="1"/>
  <c r="D204" i="40" s="1"/>
  <c r="C199" i="40"/>
  <c r="A190" i="40"/>
  <c r="C171" i="40"/>
  <c r="C167" i="40"/>
  <c r="C161" i="40"/>
  <c r="C160" i="40"/>
  <c r="C159" i="40"/>
  <c r="C155" i="40"/>
  <c r="C153" i="40"/>
  <c r="C151" i="40"/>
  <c r="C144" i="40"/>
  <c r="C140" i="40"/>
  <c r="A137" i="40"/>
  <c r="C114" i="40"/>
  <c r="C108" i="40"/>
  <c r="C106" i="40"/>
  <c r="C102" i="40"/>
  <c r="C101" i="40"/>
  <c r="C95" i="40"/>
  <c r="C94" i="40"/>
  <c r="C93" i="40"/>
  <c r="C90" i="40"/>
  <c r="C86" i="40"/>
  <c r="C81" i="40"/>
  <c r="C80" i="40"/>
  <c r="C79" i="40"/>
  <c r="C78" i="40"/>
  <c r="C77" i="40"/>
  <c r="C73" i="40"/>
  <c r="C72" i="40"/>
  <c r="C70" i="40"/>
  <c r="C69" i="40"/>
  <c r="C66" i="40"/>
  <c r="C62" i="40"/>
  <c r="A51" i="40"/>
  <c r="C36" i="40"/>
  <c r="C35" i="40"/>
  <c r="C34" i="40"/>
  <c r="D26" i="40"/>
  <c r="D27" i="40" s="1"/>
  <c r="A16" i="40"/>
  <c r="A8" i="40"/>
  <c r="F197" i="39"/>
  <c r="E197" i="39"/>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D118" i="39" s="1"/>
  <c r="D119" i="39" s="1"/>
  <c r="C100" i="39"/>
  <c r="C99" i="39"/>
  <c r="C94" i="39"/>
  <c r="C93" i="39"/>
  <c r="C82" i="39"/>
  <c r="C80" i="39"/>
  <c r="C77" i="39"/>
  <c r="C76" i="39"/>
  <c r="C75" i="39"/>
  <c r="C61" i="39"/>
  <c r="C60" i="39"/>
  <c r="C56" i="39"/>
  <c r="C51" i="39"/>
  <c r="D52" i="39" s="1"/>
  <c r="D53" i="39" s="1"/>
  <c r="C37" i="39"/>
  <c r="D42" i="39" s="1"/>
  <c r="D43" i="39" s="1"/>
  <c r="C26" i="39"/>
  <c r="D33" i="39" s="1"/>
  <c r="D34" i="39" s="1"/>
  <c r="D22" i="39"/>
  <c r="D23" i="39" s="1"/>
  <c r="A7" i="39"/>
  <c r="B525" i="36"/>
  <c r="B366" i="36"/>
  <c r="B244" i="36"/>
  <c r="F299" i="38"/>
  <c r="F185" i="38"/>
  <c r="F129" i="38"/>
  <c r="F721" i="38"/>
  <c r="F700" i="38"/>
  <c r="F668" i="38"/>
  <c r="F605" i="38"/>
  <c r="F565" i="38"/>
  <c r="F525" i="38"/>
  <c r="F471" i="38"/>
  <c r="F424" i="38"/>
  <c r="F366" i="38"/>
  <c r="D244" i="38"/>
  <c r="B244" i="38" s="1"/>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C199" i="38"/>
  <c r="A190" i="38"/>
  <c r="C171" i="38"/>
  <c r="C167" i="38"/>
  <c r="C161" i="38"/>
  <c r="C160" i="38"/>
  <c r="C159" i="38"/>
  <c r="C155" i="38"/>
  <c r="C153" i="38"/>
  <c r="C151" i="38"/>
  <c r="C144" i="38"/>
  <c r="C140" i="38"/>
  <c r="A137" i="38"/>
  <c r="C114" i="38"/>
  <c r="C108" i="38"/>
  <c r="C106" i="38"/>
  <c r="C102" i="38"/>
  <c r="C101" i="38"/>
  <c r="C95" i="38"/>
  <c r="C94" i="38"/>
  <c r="C93"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565" i="36"/>
  <c r="D728" i="36" s="1"/>
  <c r="B43" i="29" s="1"/>
  <c r="D525" i="36"/>
  <c r="D424" i="36"/>
  <c r="B424" i="36" s="1"/>
  <c r="D366" i="36"/>
  <c r="D299" i="36"/>
  <c r="B299" i="36" s="1"/>
  <c r="D244" i="36"/>
  <c r="D129" i="36"/>
  <c r="B129" i="36" s="1"/>
  <c r="D344" i="42" l="1"/>
  <c r="D345" i="42" s="1"/>
  <c r="E244" i="42"/>
  <c r="D566" i="42"/>
  <c r="D161" i="39"/>
  <c r="D162" i="39" s="1"/>
  <c r="D203" i="38"/>
  <c r="D204" i="38" s="1"/>
  <c r="B565" i="36"/>
  <c r="D149" i="39"/>
  <c r="D150" i="39" s="1"/>
  <c r="D471" i="40"/>
  <c r="B471" i="40" s="1"/>
  <c r="D472" i="40" s="1"/>
  <c r="D161" i="41"/>
  <c r="D162" i="41" s="1"/>
  <c r="D390" i="42"/>
  <c r="D391" i="42" s="1"/>
  <c r="D588" i="42"/>
  <c r="D589" i="42" s="1"/>
  <c r="D627" i="42"/>
  <c r="D628" i="42" s="1"/>
  <c r="D650" i="42"/>
  <c r="D651" i="42" s="1"/>
  <c r="D133" i="43"/>
  <c r="D134" i="43" s="1"/>
  <c r="D197" i="39"/>
  <c r="D227" i="40"/>
  <c r="D228" i="40" s="1"/>
  <c r="D390" i="40"/>
  <c r="D391" i="40" s="1"/>
  <c r="D299" i="40"/>
  <c r="B299" i="40" s="1"/>
  <c r="D424" i="40"/>
  <c r="B424" i="40" s="1"/>
  <c r="D605" i="40"/>
  <c r="B605" i="40" s="1"/>
  <c r="D609" i="40" s="1"/>
  <c r="D610" i="40" s="1"/>
  <c r="B144" i="29" s="1"/>
  <c r="D118" i="41"/>
  <c r="D119" i="41" s="1"/>
  <c r="D203" i="42"/>
  <c r="D204" i="42" s="1"/>
  <c r="D161" i="43"/>
  <c r="D162" i="43" s="1"/>
  <c r="D102" i="43"/>
  <c r="D103" i="43" s="1"/>
  <c r="D63" i="43"/>
  <c r="D64" i="43" s="1"/>
  <c r="D149" i="43"/>
  <c r="D150" i="43" s="1"/>
  <c r="D84" i="43"/>
  <c r="D85" i="43" s="1"/>
  <c r="D118" i="43"/>
  <c r="D119" i="43" s="1"/>
  <c r="D133" i="41"/>
  <c r="D134" i="41" s="1"/>
  <c r="D63" i="41"/>
  <c r="D64" i="41" s="1"/>
  <c r="D102" i="41"/>
  <c r="D103" i="41" s="1"/>
  <c r="D84" i="41"/>
  <c r="D85" i="41" s="1"/>
  <c r="D197" i="41"/>
  <c r="D63" i="39"/>
  <c r="D64" i="39" s="1"/>
  <c r="D102" i="39"/>
  <c r="D103" i="39" s="1"/>
  <c r="D669" i="42"/>
  <c r="D670" i="42" s="1"/>
  <c r="D227" i="42"/>
  <c r="D228" i="42" s="1"/>
  <c r="D526" i="42"/>
  <c r="D527" i="42" s="1"/>
  <c r="B127" i="29" s="1"/>
  <c r="D130" i="42"/>
  <c r="D131" i="42" s="1"/>
  <c r="B64" i="29" s="1"/>
  <c r="D245" i="40"/>
  <c r="D246" i="40" s="1"/>
  <c r="D627" i="40"/>
  <c r="D344" i="40"/>
  <c r="D345" i="40" s="1"/>
  <c r="D650" i="40"/>
  <c r="D651" i="40" s="1"/>
  <c r="D721" i="40"/>
  <c r="B721" i="40" s="1"/>
  <c r="D722" i="40" s="1"/>
  <c r="D650" i="38"/>
  <c r="D651" i="38" s="1"/>
  <c r="D390" i="38"/>
  <c r="D391" i="38" s="1"/>
  <c r="D525" i="40"/>
  <c r="B525" i="40" s="1"/>
  <c r="D526" i="40" s="1"/>
  <c r="D527" i="40" s="1"/>
  <c r="B126" i="29" s="1"/>
  <c r="D197" i="43"/>
  <c r="D195" i="43"/>
  <c r="D721" i="42"/>
  <c r="B721" i="42" s="1"/>
  <c r="D722" i="42" s="1"/>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300" i="42"/>
  <c r="D301" i="42" s="1"/>
  <c r="D425" i="42"/>
  <c r="D44" i="42"/>
  <c r="D195" i="41"/>
  <c r="D700" i="40"/>
  <c r="B700" i="40" s="1"/>
  <c r="D701" i="40" s="1"/>
  <c r="D702" i="40" s="1"/>
  <c r="B163" i="29" s="1"/>
  <c r="D668" i="40"/>
  <c r="B668" i="40" s="1"/>
  <c r="D669" i="40" s="1"/>
  <c r="D670" i="40" s="1"/>
  <c r="D565" i="40"/>
  <c r="B565" i="40" s="1"/>
  <c r="D566" i="40" s="1"/>
  <c r="D569" i="40" s="1"/>
  <c r="D570" i="40" s="1"/>
  <c r="B135" i="29" s="1"/>
  <c r="D425" i="40"/>
  <c r="D426" i="40" s="1"/>
  <c r="D367" i="40"/>
  <c r="D368" i="40" s="1"/>
  <c r="D300" i="40"/>
  <c r="D301" i="40" s="1"/>
  <c r="D185" i="40"/>
  <c r="B185" i="40" s="1"/>
  <c r="D186" i="40" s="1"/>
  <c r="D187" i="40" s="1"/>
  <c r="B72" i="29" s="1"/>
  <c r="D130" i="40"/>
  <c r="D131" i="40" s="1"/>
  <c r="B63" i="29" s="1"/>
  <c r="D43" i="40"/>
  <c r="B43" i="40" s="1"/>
  <c r="D44" i="40" s="1"/>
  <c r="D628" i="40"/>
  <c r="D248" i="40"/>
  <c r="D249" i="40" s="1"/>
  <c r="B81" i="29" s="1"/>
  <c r="D588" i="40"/>
  <c r="D589" i="40" s="1"/>
  <c r="D266" i="40"/>
  <c r="D84" i="39"/>
  <c r="D85" i="39" s="1"/>
  <c r="D133" i="39"/>
  <c r="D134" i="39" s="1"/>
  <c r="D195" i="39"/>
  <c r="D245" i="38"/>
  <c r="D246" i="38" s="1"/>
  <c r="D227" i="38"/>
  <c r="D228" i="38" s="1"/>
  <c r="D344" i="38"/>
  <c r="D345" i="38" s="1"/>
  <c r="D627" i="38"/>
  <c r="D721" i="38"/>
  <c r="B721" i="38" s="1"/>
  <c r="D722" i="38" s="1"/>
  <c r="D725" i="38" s="1"/>
  <c r="D726" i="38" s="1"/>
  <c r="B171" i="29" s="1"/>
  <c r="D700" i="38"/>
  <c r="B700" i="38" s="1"/>
  <c r="D701" i="38" s="1"/>
  <c r="D702" i="38" s="1"/>
  <c r="B162" i="29" s="1"/>
  <c r="D668" i="38"/>
  <c r="B668" i="38" s="1"/>
  <c r="D669" i="38" s="1"/>
  <c r="D670" i="38" s="1"/>
  <c r="D605" i="38"/>
  <c r="B605" i="38" s="1"/>
  <c r="D606" i="38" s="1"/>
  <c r="D607" i="38" s="1"/>
  <c r="D565" i="38"/>
  <c r="B565" i="38" s="1"/>
  <c r="D566" i="38" s="1"/>
  <c r="D525" i="38"/>
  <c r="B525" i="38" s="1"/>
  <c r="D526" i="38" s="1"/>
  <c r="D527" i="38" s="1"/>
  <c r="B125" i="29" s="1"/>
  <c r="D471" i="38"/>
  <c r="B471" i="38" s="1"/>
  <c r="D472" i="38" s="1"/>
  <c r="D424" i="38"/>
  <c r="B424" i="38" s="1"/>
  <c r="D425" i="38" s="1"/>
  <c r="D428" i="38" s="1"/>
  <c r="D429" i="38" s="1"/>
  <c r="B107" i="29" s="1"/>
  <c r="D366" i="38"/>
  <c r="B366" i="38" s="1"/>
  <c r="D367" i="38" s="1"/>
  <c r="D299" i="38"/>
  <c r="B299" i="38" s="1"/>
  <c r="D300" i="38" s="1"/>
  <c r="D185" i="38"/>
  <c r="D129" i="38"/>
  <c r="D43" i="38"/>
  <c r="B43" i="38" s="1"/>
  <c r="D44" i="38" s="1"/>
  <c r="D47" i="38" s="1"/>
  <c r="D48" i="38" s="1"/>
  <c r="B53" i="29" s="1"/>
  <c r="D266" i="38"/>
  <c r="D248" i="38"/>
  <c r="D249" i="38" s="1"/>
  <c r="B80" i="29" s="1"/>
  <c r="D588" i="38"/>
  <c r="D589" i="38" s="1"/>
  <c r="D301" i="38" l="1"/>
  <c r="D303" i="38"/>
  <c r="D304" i="38" s="1"/>
  <c r="B89" i="29" s="1"/>
  <c r="D198" i="41"/>
  <c r="D199" i="41" s="1"/>
  <c r="B181" i="29" s="1"/>
  <c r="D198" i="43"/>
  <c r="D199" i="43" s="1"/>
  <c r="B11" i="43" s="1"/>
  <c r="D606" i="40"/>
  <c r="D607" i="40" s="1"/>
  <c r="B11" i="41"/>
  <c r="D198" i="39"/>
  <c r="D199" i="39" s="1"/>
  <c r="D672" i="42"/>
  <c r="D673" i="42" s="1"/>
  <c r="B154" i="29" s="1"/>
  <c r="D370" i="40"/>
  <c r="D371" i="40" s="1"/>
  <c r="B99" i="29" s="1"/>
  <c r="D567" i="38"/>
  <c r="D569" i="38"/>
  <c r="D570" i="38" s="1"/>
  <c r="B134" i="29" s="1"/>
  <c r="D475" i="38"/>
  <c r="D476" i="38" s="1"/>
  <c r="B116" i="29" s="1"/>
  <c r="D473" i="38"/>
  <c r="D368" i="38"/>
  <c r="D370" i="38"/>
  <c r="D371" i="38" s="1"/>
  <c r="B98" i="29" s="1"/>
  <c r="D672" i="38"/>
  <c r="D673" i="38" s="1"/>
  <c r="B152" i="29" s="1"/>
  <c r="D723" i="38"/>
  <c r="B129" i="38"/>
  <c r="D130" i="38" s="1"/>
  <c r="D131" i="38" s="1"/>
  <c r="B62" i="29" s="1"/>
  <c r="B185" i="38"/>
  <c r="D186" i="38" s="1"/>
  <c r="D187" i="38" s="1"/>
  <c r="B71" i="29" s="1"/>
  <c r="D303" i="40"/>
  <c r="D304" i="40" s="1"/>
  <c r="B90" i="29" s="1"/>
  <c r="D426" i="38"/>
  <c r="D609" i="42"/>
  <c r="D610" i="42" s="1"/>
  <c r="B145" i="29" s="1"/>
  <c r="D609" i="38"/>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B182" i="29" l="1"/>
  <c r="B11" i="39"/>
  <c r="B180" i="29"/>
  <c r="D610" i="38"/>
  <c r="B143" i="29" s="1"/>
  <c r="D729" i="38"/>
  <c r="D729" i="42"/>
  <c r="D730" i="42" s="1"/>
  <c r="D726" i="42"/>
  <c r="B173" i="29" s="1"/>
  <c r="D726" i="40"/>
  <c r="B172" i="29" s="1"/>
  <c r="D729" i="40"/>
  <c r="D730" i="40" s="1"/>
  <c r="D730" i="38" l="1"/>
  <c r="B35" i="29" s="1"/>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B25" i="29" l="1"/>
  <c r="B12" i="38"/>
  <c r="D186" i="36"/>
  <c r="D187" i="36" s="1"/>
  <c r="B70" i="29" s="1"/>
  <c r="D26" i="36"/>
  <c r="D27" i="36" s="1"/>
  <c r="A137" i="36" l="1"/>
  <c r="C95" i="36"/>
  <c r="C94" i="36"/>
  <c r="C93" i="36"/>
  <c r="C90" i="36"/>
  <c r="C102" i="36"/>
  <c r="C114" i="36"/>
  <c r="C106" i="36"/>
  <c r="C516" i="36" l="1"/>
  <c r="D526" i="36" s="1"/>
  <c r="D527" i="36" s="1"/>
  <c r="B124" i="29" s="1"/>
  <c r="C34" i="36"/>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<sst xmlns="http://schemas.openxmlformats.org/spreadsheetml/2006/main" count="5761" uniqueCount="586">
  <si>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</si>
  <si>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</si>
  <si>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</si>
  <si>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</si>
  <si>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</si>
  <si>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</si>
  <si>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</si>
  <si>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</si>
  <si>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</si>
  <si>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</si>
  <si>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</si>
  <si>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</si>
  <si>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</si>
  <si>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</si>
  <si>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</si>
  <si>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</si>
  <si>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</si>
  <si>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</si>
  <si>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</si>
  <si>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</si>
  <si>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</si>
  <si>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</si>
  <si>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</si>
  <si>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</si>
  <si>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</si>
  <si>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</si>
  <si>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</si>
  <si>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</si>
  <si>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</si>
  <si>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</si>
  <si>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</si>
  <si>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</si>
  <si>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</si>
  <si>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</si>
  <si>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</si>
  <si>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</si>
  <si>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</si>
  <si>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</si>
  <si>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</si>
  <si>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</si>
  <si>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</si>
  <si>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</si>
  <si>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</si>
  <si>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</si>
  <si>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</si>
  <si>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</si>
  <si>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</si>
  <si>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</si>
  <si>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</si>
  <si>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</si>
  <si>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</si>
  <si>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</si>
  <si>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</si>
  <si>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</si>
  <si>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</si>
  <si>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</si>
  <si>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</si>
  <si>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</si>
  <si>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</si>
  <si>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</si>
  <si>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</si>
  <si>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</si>
  <si>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</si>
  <si>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</si>
  <si>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</si>
  <si>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</si>
  <si>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</si>
  <si>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</si>
  <si>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</si>
  <si>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</si>
  <si>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</si>
  <si>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</si>
  <si>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</si>
  <si>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</si>
  <si>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</si>
  <si>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</si>
  <si>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</si>
  <si>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</si>
  <si>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</si>
  <si>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</si>
  <si>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</si>
  <si>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</si>
  <si>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</si>
  <si>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</si>
  <si>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</si>
  <si>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</si>
  <si>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</si>
  <si>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</si>
  <si>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</si>
  <si>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</si>
  <si>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</si>
  <si>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</si>
  <si>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</si>
  <si>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</si>
  <si>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</si>
  <si>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</si>
  <si>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</si>
  <si>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</si>
  <si>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</si>
  <si>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</si>
  <si>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</si>
  <si>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</si>
  <si>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</si>
  <si>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</si>
  <si>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</si>
  <si>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</si>
  <si>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</si>
  <si>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</si>
  <si>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</si>
  <si>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</si>
  <si>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</si>
  <si>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</si>
  <si>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</si>
  <si>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</si>
  <si>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</si>
  <si>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</si>
  <si>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</si>
  <si>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</si>
  <si>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</si>
  <si>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</si>
  <si>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</si>
  <si>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</si>
  <si>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</si>
  <si>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</si>
  <si>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</si>
  <si>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</si>
  <si>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</si>
  <si>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</si>
  <si>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</si>
  <si>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</si>
  <si>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</si>
  <si>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</si>
  <si>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</si>
  <si>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</si>
  <si>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</si>
  <si>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</si>
  <si>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</si>
  <si>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</si>
  <si>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</si>
  <si>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</si>
  <si>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</si>
  <si>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</si>
  <si>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</si>
  <si>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</si>
  <si>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</si>
  <si>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</si>
  <si>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</si>
  <si>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</si>
  <si>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</si>
  <si>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</si>
  <si>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</si>
  <si>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</si>
  <si>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</si>
  <si>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</si>
  <si>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</si>
  <si>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</si>
  <si>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</si>
  <si>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</si>
  <si>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</si>
  <si>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</si>
  <si>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</si>
  <si>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</si>
  <si>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</si>
  <si>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</si>
  <si>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</si>
  <si>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</si>
  <si>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</si>
  <si>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</si>
  <si>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</si>
  <si>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</si>
  <si>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</si>
  <si>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</si>
  <si>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</si>
  <si>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</si>
  <si>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</si>
  <si>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</si>
  <si>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</si>
  <si>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</si>
  <si>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</si>
  <si>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</si>
  <si>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</si>
  <si>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</si>
  <si>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</si>
  <si>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</si>
  <si>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</si>
  <si>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</si>
  <si>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</si>
  <si>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</si>
  <si>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</si>
  <si>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</si>
  <si>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</si>
  <si>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</si>
  <si>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</si>
  <si>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</si>
  <si>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</si>
  <si>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</si>
  <si>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</si>
  <si>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</si>
  <si>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</si>
  <si>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</si>
  <si>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</si>
  <si>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</si>
  <si>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</si>
  <si>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</si>
  <si>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</si>
  <si>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</si>
  <si>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</si>
  <si>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</si>
  <si>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</si>
  <si>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</si>
  <si>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</si>
  <si>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</si>
  <si>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</si>
  <si>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</si>
  <si>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</si>
  <si>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</si>
  <si>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</si>
  <si>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</si>
  <si>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</si>
  <si>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</si>
  <si>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</si>
  <si>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</si>
  <si>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</si>
  <si>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</si>
  <si>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</si>
  <si>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</si>
  <si>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</si>
  <si>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</si>
  <si>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</si>
  <si>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</si>
  <si>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</si>
  <si>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</si>
  <si>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</si>
  <si>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</si>
  <si>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</si>
  <si>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</si>
  <si>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</si>
  <si>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</si>
  <si>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</si>
  <si>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</si>
  <si>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</si>
  <si>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</si>
  <si>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</si>
  <si>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</si>
  <si>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</si>
  <si>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</si>
  <si>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</si>
  <si>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</si>
  <si>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</si>
  <si>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</si>
  <si>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</si>
  <si>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</si>
  <si>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</si>
  <si>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</si>
  <si>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</si>
  <si>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</si>
  <si>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</si>
  <si>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</si>
  <si>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</si>
  <si>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</si>
  <si>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</si>
  <si>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</si>
  <si>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</si>
  <si>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</si>
  <si>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</si>
  <si>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</si>
  <si>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</si>
  <si>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</si>
  <si>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</si>
  <si>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</si>
  <si>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</si>
  <si>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</si>
  <si>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</si>
  <si>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</si>
  <si>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</si>
  <si>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</si>
  <si>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</si>
  <si>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</si>
  <si>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</si>
  <si>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</si>
  <si>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</si>
  <si>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</si>
  <si>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</si>
  <si>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</si>
  <si>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</si>
  <si>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</si>
  <si>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</si>
  <si>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</si>
  <si>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</si>
  <si>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</si>
  <si>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</si>
  <si>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</si>
  <si>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</si>
  <si>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</si>
  <si>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</si>
  <si>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</si>
  <si>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</si>
  <si>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</si>
  <si>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</si>
  <si>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</si>
  <si>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</si>
  <si>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</si>
  <si>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</si>
  <si>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</si>
  <si>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</si>
  <si>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</si>
  <si>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</si>
  <si>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</si>
  <si>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</si>
  <si>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</si>
  <si>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</si>
  <si>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</si>
  <si>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</si>
  <si>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</si>
  <si>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</si>
  <si>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</si>
  <si>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</si>
  <si>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</si>
  <si>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</si>
  <si>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</si>
  <si>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</si>
  <si>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</si>
  <si>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</si>
  <si>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</si>
  <si>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</si>
  <si>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</si>
  <si>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</si>
  <si>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</si>
  <si>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</si>
  <si>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</si>
  <si>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</si>
  <si>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</si>
  <si>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</si>
  <si>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</si>
  <si>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</si>
  <si>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</si>
  <si>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</si>
  <si>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</si>
  <si>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</si>
  <si>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</si>
  <si>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</si>
  <si>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</si>
  <si>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</si>
  <si>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</si>
  <si>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</si>
  <si>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</si>
  <si>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</si>
  <si>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</si>
  <si>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</si>
  <si>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</si>
  <si>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</si>
  <si>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</si>
  <si>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</si>
  <si>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</si>
  <si>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</si>
  <si>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</si>
  <si>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</si>
  <si>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</si>
  <si>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</si>
  <si>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</si>
  <si>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</si>
  <si>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</si>
  <si>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</si>
  <si>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</si>
  <si>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</si>
  <si>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</si>
  <si>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</si>
  <si>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</si>
  <si>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</si>
  <si>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</si>
  <si>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</si>
  <si>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</si>
  <si>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</si>
  <si>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</si>
  <si>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</si>
  <si>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</si>
  <si>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</si>
  <si>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</si>
  <si>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</si>
  <si>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</si>
  <si>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</si>
  <si>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</si>
  <si>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</si>
  <si>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</si>
  <si>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 xml:space="preserve">Respect de la tenues de de de travail  des marchandise  et des intérimaires </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</si>
  <si>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</si>
  <si>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</si>
  <si>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</si>
  <si>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</si>
  <si>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</si>
  <si>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</si>
  <si>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</si>
  <si>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</si>
  <si>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</si>
  <si>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</si>
  <si>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</si>
  <si>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</si>
  <si>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</si>
  <si>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</si>
  <si>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</si>
  <si>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</si>
  <si>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</si>
  <si>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</si>
  <si>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</si>
  <si>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</si>
  <si>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</si>
  <si>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</si>
  <si>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</si>
  <si>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</si>
  <si>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</si>
  <si>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</si>
  <si>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</si>
  <si>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</si>
  <si>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</si>
  <si>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</si>
  <si>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</si>
  <si>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</si>
  <si>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</si>
  <si>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</si>
  <si>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</si>
  <si>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</si>
  <si>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</si>
  <si>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</si>
  <si>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</si>
  <si>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</si>
  <si>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</si>
  <si>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</si>
  <si>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</si>
  <si>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</si>
  <si>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</si>
  <si>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</si>
  <si>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</si>
  <si>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</si>
  <si>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</si>
  <si>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</si>
  <si>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</si>
  <si>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</si>
  <si>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</si>
  <si>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</si>
  <si>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</si>
  <si>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</si>
  <si>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</si>
  <si>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</si>
  <si>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</si>
  <si>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</si>
  <si>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</si>
  <si>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</si>
  <si>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</si>
  <si>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</si>
  <si>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</si>
  <si>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</si>
  <si>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</si>
  <si>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</si>
  <si>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</si>
  <si>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</si>
  <si>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</si>
  <si>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</si>
  <si>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</si>
  <si>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</si>
  <si>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</si>
  <si>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</si>
  <si>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</si>
  <si>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</si>
  <si>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</si>
  <si>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</si>
  <si>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</si>
  <si>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</si>
  <si>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</si>
  <si>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</si>
  <si>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</si>
  <si>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</si>
  <si>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</si>
  <si>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</si>
  <si>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</si>
  <si>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Magasin Carrefour Express</t>
  </si>
  <si>
    <t>Absence des certificats de salubrité des produits poulet pac "DICK" et escalope "El Mazzraa" réceptionnés le 13/04/19.</t>
  </si>
  <si>
    <t>Veuillez garder les certificats de salubrité des produits pondant 6 mois.</t>
  </si>
  <si>
    <t>Absence de la feuille de contrôle à la réception du 17/04/19.</t>
  </si>
  <si>
    <t>Assurer l'enregistrement quotidien des paramètres de contrôle à la réception.</t>
  </si>
  <si>
    <t>Veuillez assurer le décartonnage puis le stockage.</t>
  </si>
  <si>
    <t>Assurer l'enregistrement quotidien de la traçabilité des produits.</t>
  </si>
  <si>
    <t>Assurer le suivi et l'enregistrement quotidien des températures de la chaine du froids.</t>
  </si>
  <si>
    <t>L'autocontrôle du nettoyage n'était pas réalisé depuis le 13/04/19.</t>
  </si>
  <si>
    <t>Assurer l'enregistrement journalier de ce paramètre.</t>
  </si>
  <si>
    <t>Le suivi et l'enregistrement des température à cœur de la chaine du froid n'étaient pas réalisés depuis janvier 2019.</t>
  </si>
  <si>
    <t>Veuillez assurer le suivi et l'enregistrement des températures à cœur.</t>
  </si>
  <si>
    <t>Absence du plan.</t>
  </si>
  <si>
    <t xml:space="preserve">Présence d'une seule CF pour les rayons FLEG et PLS. </t>
  </si>
  <si>
    <t>Assurer la séparation entre les différents produits stockés.</t>
  </si>
  <si>
    <t>Les étagères de farine, pâtes, sucres et semoules n'étaient pas propres le jour de l'audit.</t>
  </si>
  <si>
    <t>Renforcer le nettoyage.</t>
  </si>
  <si>
    <t>Renforcer le contrôle des DLC des produits.</t>
  </si>
  <si>
    <t>La gestion du FEFO n'était pas satisfaisante.</t>
  </si>
  <si>
    <t>Renforcer la gestion du FEFO.</t>
  </si>
  <si>
    <t>Veuillez retirer les boites cabossées.</t>
  </si>
  <si>
    <t>Présence de piqures de moisissure sur les fixateurs des prix.</t>
  </si>
  <si>
    <t>Le concept FEFO n'était pas maitrisé.</t>
  </si>
  <si>
    <t>Renforcer le contrôle.</t>
  </si>
  <si>
    <t>Veuillez renforcer le contrôle du bon fonctionnement des meubles.</t>
  </si>
  <si>
    <t>L'autocontrôle du nettoyage n'était pas quotidien.</t>
  </si>
  <si>
    <t>Présence d'odeur désagréable dans les vestiaires hommes.</t>
  </si>
  <si>
    <t>Renforcer l'aération.</t>
  </si>
  <si>
    <t>Absence du savon liquide au niveau des sanitaires femmes.</t>
  </si>
  <si>
    <t>Fournir du savon liquide.</t>
  </si>
  <si>
    <t>L'étanchéité de la porte de réception était manquante.</t>
  </si>
  <si>
    <t>Renforcer l'étanchéité.</t>
  </si>
  <si>
    <t>Le sol au niveau de la réception était ébréché à l'intérieur et l'extérieur de la zone de réception.</t>
  </si>
  <si>
    <t>Assurer la réparation.</t>
  </si>
  <si>
    <t>Le sol de la réserve était ébréché.</t>
  </si>
  <si>
    <t>Présence de givre dans le meuble froid d'exposition des produits surgelés.</t>
  </si>
  <si>
    <t>Procéder au dégivrage.</t>
  </si>
  <si>
    <t>Installer un distributeur papier.</t>
  </si>
  <si>
    <t>Présence de certaines boites de conserves (tomates, harissa,…) cabossés.
Présence d'un paquet de café dont les mentions légales (DF, DLC et N°Lot) étaient illisibles.</t>
  </si>
  <si>
    <t>Présence de rouille au niveau du plafond de la CF(+) PLS.</t>
  </si>
  <si>
    <t>Assurer un traitement anti rouille.</t>
  </si>
  <si>
    <t>Absence de local poubelle.</t>
  </si>
  <si>
    <t>Veuillez aménager un espace pour le local poubelle.</t>
  </si>
  <si>
    <t>La pédale poubelle dans les sanitaires hommes était rompue.</t>
  </si>
  <si>
    <t>Le sol était ébréché à l'entrée du laboratoire.</t>
  </si>
  <si>
    <t>Présence de givre au niveau du meuble froid d'exposition des produits surgelés.</t>
  </si>
  <si>
    <t>L'employé ne maitrise pas le protocole de décontamination des œufs et fruits (dosage d'eau de javel et durée de trempage).</t>
  </si>
  <si>
    <t>Le suivi et l'enregistrement des températures à cœur de la chaine du froid n'étaient pas réalisés pour la CF (voir photo).
L'enregistrement des température mesurées et affichées au niveau des tableaux de relevés mensuels n'était pas réalisés depuis mars 2019.</t>
  </si>
  <si>
    <t>Veuillez traiter le plan d'action et l'afficher avec le rapport.</t>
  </si>
  <si>
    <t>Présence d'un pot de mayonnaise "Lesieur" dont la DLC était dépassée depuis le 03/2019.</t>
  </si>
  <si>
    <t>Présence d'un pot de yaourt Flan cabossé abimé.</t>
  </si>
  <si>
    <t>Signe de décongélation des barquettes des produits surgelés en raison de la panne survenue sur le meuble froid d'exposition.</t>
  </si>
  <si>
    <t>Absence de distributeur papier au niveau du laboratoire boul/pât.</t>
  </si>
  <si>
    <t>Directeur magasin M Aymen ABBASI</t>
  </si>
  <si>
    <t>M Souheil DRAOUI</t>
  </si>
  <si>
    <t>Stockage des cartons d'emballage au niveau du laboratoire.</t>
  </si>
  <si>
    <t>Les température de fin de décongélation des produits n'étaient pas enregistrées sur les feuilles de traçabilité du 25, 27 et 28 mars 2019.
Absence des feuilles de traçabilité pour le 31/03/19, 01 et 14 avril 2019.
Le produit religieuse vanille entamé le 06/03/19 est non tracé.</t>
  </si>
  <si>
    <t>Le miroir au dessus des produits exposés était fissurée.</t>
  </si>
  <si>
    <t>Remplacer le miroir.</t>
  </si>
  <si>
    <t>ENNASR 1</t>
  </si>
  <si>
    <t>Dr Hend KAMOUN</t>
  </si>
  <si>
    <t>Directeur du magasin et première caissière</t>
  </si>
  <si>
    <t>monte charge sale</t>
  </si>
  <si>
    <t>le saumon fumé est livré sans certificat de salubrité</t>
  </si>
  <si>
    <t>contacter le fournisseur</t>
  </si>
  <si>
    <t>renforcer le nettoyage</t>
  </si>
  <si>
    <t xml:space="preserve">absence du rapport d'audit et du plan d'action </t>
  </si>
  <si>
    <t xml:space="preserve">afficher le rapport d'audit et le plan d'action </t>
  </si>
  <si>
    <t>1/baguette au son emballée dans un emballage de baguette semoule
2/le nom des produits est illisible sur les étiquettes balances des gâteaux et pains</t>
  </si>
  <si>
    <t>revoir l'etiquetage des produits</t>
  </si>
  <si>
    <t>les gants du four sont en très mauvais état complètement usés</t>
  </si>
  <si>
    <t>prévoir de nouveaux gants pour le four</t>
  </si>
  <si>
    <t>1/le contrôle poids est enregistré sur trois fiches à l’avance sans indication des dates
2/Les memes valeurs de poids sont enregistrées sur les fiches de suivi</t>
  </si>
  <si>
    <t>assurer l'enregistrement rioureux du contrôle poids</t>
  </si>
  <si>
    <t>1/manque de tracabilité des produits décongelés le 5/12/19: N°lot et DF et DLC ne sont pas indiqués sur la fiche 
2/manque de tracabilité pour le gateau chocolat 20*20 dont le carton a été entamé le 21/11/19</t>
  </si>
  <si>
    <t>assurer l'enregistrement rioureux de la tracabilité</t>
  </si>
  <si>
    <t>manque de plan d'action suite au résultat d'analyse non conforme du prélèvement réalisé au mois de juillet 19</t>
  </si>
  <si>
    <t>mettre en place le plan d'action</t>
  </si>
  <si>
    <t>la dernière vérification du thermomètre a été faite le 03/03/2019</t>
  </si>
  <si>
    <t>assurer la verification mensuelle du thermomètre</t>
  </si>
  <si>
    <t>manque de balises pour certains produits blettes, persil, celeri, menthe</t>
  </si>
  <si>
    <t>assurer le balisage de tous les produits</t>
  </si>
  <si>
    <t>assurer l'enregistrement rigoureux</t>
  </si>
  <si>
    <t>rangement de produits alimentaires et shampoing sur la meme palette</t>
  </si>
  <si>
    <t>assurer la séparation entre produits</t>
  </si>
  <si>
    <t>présence de 7 unités de CRIK CRAK gout chicken curry périmés DLC 08/10/19</t>
  </si>
  <si>
    <t>Renforcer le contrôle de DLC</t>
  </si>
  <si>
    <t>assurer l'enregistrement de suivi de température des meubles surgelés</t>
  </si>
  <si>
    <t xml:space="preserve">Produits surgelés à l’état décongelé vu la panne du linéaire :température affichée-2°C et température a cœur des boulettes surgelés 3,6°C
</t>
  </si>
  <si>
    <t>renforcer le suivi des températures du meubles des surgelés</t>
  </si>
  <si>
    <t xml:space="preserve">Présence de plusieurs produits stockés dans leur emballage en carton ex: aliments pour animaux, beurre, fromage
</t>
  </si>
  <si>
    <t>eliminer les cartons avant le stockage en chambre froide</t>
  </si>
  <si>
    <t>présence de salami mazraa dont DLC 08/12/19 et non retirés</t>
  </si>
  <si>
    <t>renforcer le contrôle de DLC</t>
  </si>
  <si>
    <t>Manque de produit de désinfection du thermomètre</t>
  </si>
  <si>
    <t>prévoir le produit de désinfection du thermomètre</t>
  </si>
  <si>
    <t>Manque d'enregistrement du suivi des températures des meubles surgelés</t>
  </si>
  <si>
    <t>Manque de formation pour certains personnels</t>
  </si>
  <si>
    <t>Référentiel non affiché</t>
  </si>
  <si>
    <t>afficher le référentiel</t>
  </si>
  <si>
    <t>meuble surgelé affiche -2°C en cours de hausse de la température</t>
  </si>
  <si>
    <t>réparer le meuble des surgelés</t>
  </si>
  <si>
    <t>température affichée 3,1 °C et celle vérifiée 4,9°C</t>
  </si>
  <si>
    <t>Absence de dispositif de sechage des mains pour les sanitaires hommes</t>
  </si>
  <si>
    <t>prévoir un dispositif de sechage des mains pour les sanitaires hommes</t>
  </si>
  <si>
    <t>tube néon non fonctionnel au niveau du linéaire</t>
  </si>
  <si>
    <t>remplacer le tube néon</t>
  </si>
  <si>
    <t>un cache moteur est démonté</t>
  </si>
  <si>
    <t>mettre en place le cache néon</t>
  </si>
  <si>
    <t>certaines boites de conserves sont cabossées</t>
  </si>
  <si>
    <t>eliminer les boites cabossées</t>
  </si>
  <si>
    <t>pour le mois de novembre manque d'enregistrement de la température à partir de 25/11/19</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</si>
</sst>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8"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b/>
      <sz val="14"/>
      <name val="Calibri"/>
      <family val="2"/>
      <scheme val="minor"/>
    </font>
    <font>
      <b/>
      <sz val="16"/>
      <color theme="0"/>
      <name val="Calibri"/>
      <family val="2"/>
      <scheme val="minor"/>
    </font>
    <font>
      <b/>
      <sz val="18"/>
      <color theme="0"/>
      <name val="Comic Sans MS"/>
      <family val="4"/>
    </font>
    <font>
      <b/>
      <sz val="18"/>
      <color rgb="FF0070C0"/>
      <name val="Century Gothic"/>
      <family val="2"/>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469">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0" fontId="7" fillId="4" borderId="1" xfId="0" applyFont="1" applyFill="1" applyBorder="1"/>
    <xf numFmtId="0" fontId="7" fillId="4" borderId="1" xfId="0" applyFont="1" applyFill="1" applyBorder="1" applyAlignment="1">
      <alignment wrapText="1"/>
    </xf>
    <xf numFmtId="0" fontId="11" fillId="0" borderId="1" xfId="0" applyFont="1" applyBorder="1"/>
    <xf numFmtId="0" fontId="5" fillId="4" borderId="1" xfId="0" applyFont="1" applyFill="1" applyBorder="1"/>
    <xf numFmtId="0" fontId="5" fillId="4"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0" borderId="0" xfId="0" applyFont="1" applyAlignment="1" applyProtection="1">
      <alignment vertical="center" wrapText="1"/>
      <protection hidden="1"/>
    </xf>
    <xf numFmtId="0" fontId="6" fillId="6" borderId="0" xfId="0" applyFont="1" applyFill="1"/>
    <xf numFmtId="0" fontId="7" fillId="6"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7" fillId="0" borderId="0" xfId="2" applyNumberFormat="1" applyFont="1" applyAlignment="1">
      <alignment horizontal="center" vertical="center" wrapText="1"/>
    </xf>
    <xf numFmtId="10" fontId="27" fillId="0" borderId="0" xfId="2" applyNumberFormat="1" applyFont="1" applyAlignment="1">
      <alignment vertical="center" wrapText="1"/>
    </xf>
    <xf numFmtId="0" fontId="30" fillId="0" borderId="0" xfId="0" applyFont="1" applyAlignment="1">
      <alignment vertical="center"/>
    </xf>
    <xf numFmtId="0" fontId="23" fillId="0" borderId="0" xfId="0" applyFont="1" applyAlignment="1">
      <alignment wrapText="1"/>
    </xf>
    <xf numFmtId="0" fontId="24" fillId="0" borderId="0" xfId="0" applyFont="1" applyAlignment="1">
      <alignment wrapText="1"/>
    </xf>
    <xf numFmtId="0" fontId="25" fillId="0" borderId="0" xfId="0" applyFont="1" applyAlignment="1">
      <alignment horizontal="center" vertical="center" wrapText="1"/>
    </xf>
    <xf numFmtId="0" fontId="29" fillId="0" borderId="0" xfId="0" applyFont="1" applyAlignment="1">
      <alignment vertical="center" wrapText="1"/>
    </xf>
    <xf numFmtId="0" fontId="30"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5" fillId="0" borderId="1" xfId="0" applyFont="1" applyBorder="1" applyAlignment="1" applyProtection="1">
      <alignment wrapText="1"/>
      <protection locked="0"/>
    </xf>
    <xf numFmtId="0" fontId="15" fillId="0" borderId="1" xfId="0" applyFont="1" applyBorder="1" applyProtection="1">
      <protection locked="0"/>
    </xf>
    <xf numFmtId="0" fontId="14" fillId="0" borderId="1" xfId="0" applyFont="1" applyBorder="1" applyAlignment="1" applyProtection="1">
      <alignment wrapText="1"/>
      <protection locked="0"/>
    </xf>
    <xf numFmtId="0" fontId="20"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5" fillId="2" borderId="1" xfId="1" applyFont="1" applyFill="1" applyBorder="1" applyAlignment="1" applyProtection="1">
      <alignment horizontal="left" vertical="center" wrapText="1"/>
      <protection locked="0"/>
    </xf>
    <xf numFmtId="0" fontId="15"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5"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8"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6" fillId="2" borderId="1" xfId="1" applyFont="1" applyFill="1" applyBorder="1" applyAlignment="1" applyProtection="1">
      <alignment horizontal="left" wrapText="1"/>
      <protection locked="0"/>
    </xf>
    <xf numFmtId="0" fontId="18" fillId="0" borderId="1" xfId="0" applyFont="1" applyBorder="1" applyProtection="1">
      <protection locked="0"/>
    </xf>
    <xf numFmtId="0" fontId="11" fillId="0" borderId="1" xfId="0" applyFont="1" applyBorder="1" applyProtection="1">
      <protection locked="0"/>
    </xf>
    <xf numFmtId="0" fontId="19" fillId="0" borderId="1" xfId="0" applyFont="1" applyBorder="1" applyProtection="1">
      <protection locked="0"/>
    </xf>
    <xf numFmtId="0" fontId="14"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8" fillId="0" borderId="0" xfId="0" applyFont="1" applyAlignment="1" applyProtection="1">
      <alignment horizontal="center"/>
      <protection locked="0"/>
    </xf>
    <xf numFmtId="0" fontId="7" fillId="6" borderId="1" xfId="0" applyFont="1" applyFill="1" applyBorder="1"/>
    <xf numFmtId="0" fontId="11" fillId="2" borderId="0" xfId="0" applyFont="1" applyFill="1"/>
    <xf numFmtId="0" fontId="6" fillId="2" borderId="0" xfId="0" applyFont="1" applyFill="1"/>
    <xf numFmtId="0" fontId="32" fillId="8" borderId="1" xfId="0" applyFont="1" applyFill="1" applyBorder="1" applyAlignment="1" applyProtection="1">
      <alignment horizontal="left" vertical="center" wrapText="1"/>
      <protection locked="0"/>
    </xf>
    <xf numFmtId="9" fontId="6" fillId="6"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Alignment="1" applyProtection="1">
      <alignment horizontal="center"/>
      <protection locked="0"/>
    </xf>
    <xf numFmtId="0" fontId="35" fillId="0" borderId="0" xfId="0" applyFont="1"/>
    <xf numFmtId="0" fontId="35" fillId="0" borderId="0" xfId="0" applyFont="1" applyProtection="1">
      <protection locked="0"/>
    </xf>
    <xf numFmtId="0" fontId="36" fillId="0" borderId="0" xfId="0" applyFont="1" applyProtection="1">
      <protection locked="0"/>
    </xf>
    <xf numFmtId="0" fontId="35"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5" fillId="0" borderId="0" xfId="0" applyFont="1" applyAlignment="1" applyProtection="1">
      <alignment wrapText="1"/>
      <protection locked="0"/>
    </xf>
    <xf numFmtId="164" fontId="33" fillId="0" borderId="0" xfId="1" applyNumberFormat="1" applyFont="1" applyAlignment="1" applyProtection="1">
      <alignment horizontal="left" vertical="center" wrapText="1"/>
      <protection locked="0"/>
    </xf>
    <xf numFmtId="164" fontId="34" fillId="0" borderId="0" xfId="1" applyNumberFormat="1" applyFont="1" applyAlignment="1" applyProtection="1">
      <alignment horizontal="center" wrapText="1"/>
      <protection hidden="1"/>
    </xf>
    <xf numFmtId="0" fontId="34" fillId="3" borderId="13" xfId="0" applyFont="1" applyFill="1" applyBorder="1" applyAlignment="1" applyProtection="1">
      <alignment vertical="center" wrapText="1"/>
      <protection hidden="1"/>
    </xf>
    <xf numFmtId="0" fontId="34" fillId="3" borderId="0" xfId="0" applyFont="1" applyFill="1" applyAlignment="1" applyProtection="1">
      <alignment vertical="center" wrapText="1"/>
      <protection hidden="1"/>
    </xf>
    <xf numFmtId="0" fontId="33" fillId="0" borderId="1" xfId="0" applyFont="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0" fontId="35" fillId="0" borderId="1" xfId="0" applyFont="1" applyBorder="1" applyAlignment="1" applyProtection="1">
      <alignment wrapText="1"/>
      <protection locked="0"/>
    </xf>
    <xf numFmtId="0" fontId="35" fillId="0" borderId="1" xfId="0" applyFont="1" applyBorder="1" applyProtection="1">
      <protection locked="0"/>
    </xf>
    <xf numFmtId="0" fontId="33" fillId="0" borderId="3" xfId="0" applyFont="1" applyBorder="1" applyAlignment="1" applyProtection="1">
      <alignment vertical="center" wrapText="1"/>
      <protection hidden="1"/>
    </xf>
    <xf numFmtId="0" fontId="33" fillId="0" borderId="0" xfId="0" applyFont="1" applyAlignment="1" applyProtection="1">
      <alignment vertical="center" wrapText="1"/>
      <protection locked="0"/>
    </xf>
    <xf numFmtId="0" fontId="34" fillId="3" borderId="11" xfId="0" applyFont="1" applyFill="1" applyBorder="1" applyAlignment="1" applyProtection="1">
      <alignment vertical="center" wrapText="1"/>
      <protection hidden="1"/>
    </xf>
    <xf numFmtId="0" fontId="34" fillId="3" borderId="5" xfId="0" applyFont="1" applyFill="1" applyBorder="1" applyAlignment="1" applyProtection="1">
      <alignment vertical="center" wrapText="1"/>
      <protection hidden="1"/>
    </xf>
    <xf numFmtId="0" fontId="33" fillId="0" borderId="1" xfId="0" applyFont="1" applyBorder="1" applyAlignment="1" applyProtection="1">
      <alignment vertical="top" wrapText="1"/>
      <protection locked="0"/>
    </xf>
    <xf numFmtId="0" fontId="31" fillId="6" borderId="1" xfId="0" applyFont="1" applyFill="1" applyBorder="1" applyAlignment="1">
      <alignment vertical="center" wrapText="1"/>
    </xf>
    <xf numFmtId="0" fontId="33" fillId="0" borderId="1" xfId="0" applyFont="1" applyBorder="1" applyAlignment="1">
      <alignment horizontal="center" vertical="center" wrapText="1"/>
    </xf>
    <xf numFmtId="0" fontId="35" fillId="0" borderId="1" xfId="0" applyFont="1" applyBorder="1" applyAlignment="1" applyProtection="1">
      <alignment horizontal="center" vertical="center" wrapText="1"/>
      <protection hidden="1"/>
    </xf>
    <xf numFmtId="0" fontId="35" fillId="0" borderId="1" xfId="0" applyFont="1" applyBorder="1" applyAlignment="1" applyProtection="1">
      <alignment vertical="center" wrapText="1"/>
      <protection locked="0"/>
    </xf>
    <xf numFmtId="0" fontId="37" fillId="0" borderId="1" xfId="0" applyFont="1" applyBorder="1" applyAlignment="1" applyProtection="1">
      <alignment vertical="center" wrapText="1"/>
      <protection locked="0"/>
    </xf>
    <xf numFmtId="165" fontId="35" fillId="0" borderId="1" xfId="0" applyNumberFormat="1" applyFont="1" applyBorder="1" applyAlignment="1" applyProtection="1">
      <alignment horizontal="center" wrapText="1"/>
      <protection locked="0"/>
    </xf>
    <xf numFmtId="166" fontId="35" fillId="0" borderId="1" xfId="0" applyNumberFormat="1" applyFont="1" applyBorder="1" applyProtection="1">
      <protection locked="0"/>
    </xf>
    <xf numFmtId="0" fontId="35" fillId="0" borderId="0" xfId="0" applyFont="1" applyAlignment="1" applyProtection="1">
      <alignment vertical="center" wrapText="1"/>
      <protection locked="0"/>
    </xf>
    <xf numFmtId="14" fontId="35" fillId="0" borderId="0" xfId="0" applyNumberFormat="1" applyFont="1" applyAlignment="1" applyProtection="1">
      <alignment horizontal="left" vertical="center" wrapText="1"/>
      <protection locked="0"/>
    </xf>
    <xf numFmtId="0" fontId="35" fillId="0" borderId="1" xfId="0" applyFont="1" applyBorder="1" applyAlignment="1" applyProtection="1">
      <alignment vertical="center" wrapText="1"/>
      <protection hidden="1"/>
    </xf>
    <xf numFmtId="0" fontId="33" fillId="0" borderId="1" xfId="0" applyFont="1" applyBorder="1" applyAlignment="1" applyProtection="1">
      <alignment vertical="center" wrapText="1"/>
      <protection locked="0"/>
    </xf>
    <xf numFmtId="0" fontId="35" fillId="2" borderId="1" xfId="0" applyFont="1" applyFill="1" applyBorder="1" applyAlignment="1" applyProtection="1">
      <alignment vertical="center" wrapText="1"/>
      <protection hidden="1"/>
    </xf>
    <xf numFmtId="0" fontId="33" fillId="2" borderId="1" xfId="0" applyFont="1" applyFill="1" applyBorder="1" applyAlignment="1" applyProtection="1">
      <alignment vertical="center" wrapText="1"/>
      <protection hidden="1"/>
    </xf>
    <xf numFmtId="0" fontId="31" fillId="5" borderId="1" xfId="0" applyFont="1" applyFill="1" applyBorder="1"/>
    <xf numFmtId="0" fontId="33" fillId="0" borderId="1" xfId="0" applyFont="1" applyBorder="1" applyAlignment="1" applyProtection="1">
      <alignment wrapText="1"/>
      <protection locked="0"/>
    </xf>
    <xf numFmtId="0" fontId="35" fillId="0" borderId="2" xfId="0" applyFont="1" applyBorder="1" applyAlignment="1" applyProtection="1">
      <alignment horizontal="center" vertical="center" wrapText="1"/>
      <protection locked="0"/>
    </xf>
    <xf numFmtId="0" fontId="35" fillId="0" borderId="3" xfId="0" applyFont="1" applyBorder="1" applyAlignment="1" applyProtection="1">
      <alignment horizontal="center" vertical="center" wrapText="1"/>
      <protection locked="0"/>
    </xf>
    <xf numFmtId="0" fontId="35" fillId="0" borderId="8" xfId="0" applyFont="1" applyBorder="1" applyAlignment="1" applyProtection="1">
      <alignment horizontal="center" vertical="center" wrapText="1"/>
      <protection locked="0"/>
    </xf>
    <xf numFmtId="0" fontId="33" fillId="6" borderId="1" xfId="0" applyFont="1" applyFill="1" applyBorder="1" applyAlignment="1" applyProtection="1">
      <alignment vertical="center" wrapText="1"/>
      <protection hidden="1"/>
    </xf>
    <xf numFmtId="0" fontId="35" fillId="0" borderId="1" xfId="0" applyFont="1" applyBorder="1" applyAlignment="1">
      <alignment horizontal="center" vertical="center" wrapText="1"/>
    </xf>
    <xf numFmtId="0" fontId="35" fillId="0" borderId="1" xfId="0" applyFont="1" applyBorder="1" applyAlignment="1" applyProtection="1">
      <alignment vertical="top" wrapText="1"/>
      <protection locked="0"/>
    </xf>
    <xf numFmtId="0" fontId="34" fillId="5" borderId="3" xfId="0" applyFont="1" applyFill="1" applyBorder="1" applyAlignment="1" applyProtection="1">
      <alignment vertical="center" wrapText="1"/>
      <protection hidden="1"/>
    </xf>
    <xf numFmtId="0" fontId="33" fillId="0" borderId="1" xfId="0" applyFont="1" applyBorder="1" applyAlignment="1" applyProtection="1">
      <alignment horizontal="center" vertical="center" wrapText="1"/>
      <protection locked="0"/>
    </xf>
    <xf numFmtId="9" fontId="33" fillId="0" borderId="3" xfId="0" applyNumberFormat="1" applyFont="1" applyBorder="1" applyAlignment="1" applyProtection="1">
      <alignment wrapText="1"/>
      <protection locked="0"/>
    </xf>
    <xf numFmtId="0" fontId="33" fillId="0" borderId="1" xfId="0" applyFont="1" applyBorder="1" applyAlignment="1" applyProtection="1">
      <alignment horizontal="center" wrapText="1"/>
      <protection locked="0"/>
    </xf>
    <xf numFmtId="0" fontId="31" fillId="0" borderId="1" xfId="0" applyFont="1" applyBorder="1"/>
    <xf numFmtId="0" fontId="34" fillId="5" borderId="1" xfId="0" applyFont="1" applyFill="1" applyBorder="1" applyAlignment="1" applyProtection="1">
      <alignment vertical="center" wrapText="1"/>
      <protection hidden="1"/>
    </xf>
    <xf numFmtId="0" fontId="33" fillId="0" borderId="7" xfId="0" applyFont="1" applyBorder="1" applyAlignment="1" applyProtection="1">
      <alignment wrapText="1"/>
      <protection locked="0"/>
    </xf>
    <xf numFmtId="0" fontId="33" fillId="0" borderId="11" xfId="0" applyFont="1" applyBorder="1" applyAlignment="1" applyProtection="1">
      <alignment vertical="center" wrapText="1"/>
      <protection hidden="1"/>
    </xf>
    <xf numFmtId="0" fontId="35" fillId="0" borderId="11" xfId="0" applyFont="1" applyBorder="1" applyAlignment="1" applyProtection="1">
      <alignment horizontal="center" vertical="center" wrapText="1"/>
      <protection locked="0"/>
    </xf>
    <xf numFmtId="9" fontId="33" fillId="0" borderId="11" xfId="0" applyNumberFormat="1" applyFont="1" applyBorder="1" applyAlignment="1" applyProtection="1">
      <alignment wrapText="1"/>
      <protection locked="0"/>
    </xf>
    <xf numFmtId="0" fontId="35" fillId="0" borderId="3" xfId="0" applyFont="1" applyBorder="1" applyAlignment="1" applyProtection="1">
      <alignment vertical="center" wrapText="1"/>
      <protection hidden="1"/>
    </xf>
    <xf numFmtId="0" fontId="35" fillId="3" borderId="0" xfId="0" applyFont="1" applyFill="1" applyAlignment="1" applyProtection="1">
      <alignment wrapText="1"/>
      <protection locked="0"/>
    </xf>
    <xf numFmtId="0" fontId="35" fillId="0" borderId="1" xfId="0" applyFont="1" applyBorder="1" applyAlignment="1" applyProtection="1">
      <alignment horizontal="left" vertical="top" wrapText="1"/>
      <protection locked="0"/>
    </xf>
    <xf numFmtId="0" fontId="35" fillId="0" borderId="7" xfId="0" applyFont="1" applyBorder="1" applyAlignment="1" applyProtection="1">
      <alignment horizontal="left" vertical="top" wrapText="1"/>
      <protection locked="0"/>
    </xf>
    <xf numFmtId="0" fontId="35" fillId="6" borderId="1" xfId="0" applyFont="1" applyFill="1" applyBorder="1" applyAlignment="1">
      <alignment wrapText="1"/>
    </xf>
    <xf numFmtId="0" fontId="35" fillId="0" borderId="3" xfId="0" applyFont="1" applyBorder="1" applyAlignment="1">
      <alignment horizontal="center" vertical="center" wrapText="1"/>
    </xf>
    <xf numFmtId="0" fontId="35" fillId="4" borderId="1" xfId="0" applyFont="1" applyFill="1" applyBorder="1"/>
    <xf numFmtId="0" fontId="35" fillId="2" borderId="1" xfId="0" applyFont="1" applyFill="1" applyBorder="1" applyAlignment="1" applyProtection="1">
      <alignment wrapText="1"/>
      <protection locked="0"/>
    </xf>
    <xf numFmtId="0" fontId="33" fillId="0" borderId="3" xfId="0" applyFont="1" applyBorder="1" applyAlignment="1" applyProtection="1">
      <alignment wrapText="1"/>
      <protection locked="0"/>
    </xf>
    <xf numFmtId="0" fontId="31" fillId="5" borderId="1" xfId="0" applyFont="1" applyFill="1" applyBorder="1" applyAlignment="1" applyProtection="1">
      <alignment vertical="center" wrapText="1"/>
      <protection hidden="1"/>
    </xf>
    <xf numFmtId="0" fontId="35" fillId="0" borderId="1" xfId="0" applyFont="1" applyBorder="1"/>
    <xf numFmtId="0" fontId="35" fillId="0" borderId="1" xfId="0" applyFont="1" applyBorder="1" applyAlignment="1">
      <alignment wrapText="1"/>
    </xf>
    <xf numFmtId="0" fontId="38" fillId="0" borderId="0" xfId="0" applyFont="1" applyAlignment="1">
      <alignment horizontal="left" vertical="center" readingOrder="1"/>
    </xf>
    <xf numFmtId="0" fontId="35" fillId="0" borderId="3" xfId="0" applyFont="1" applyBorder="1" applyAlignment="1" applyProtection="1">
      <alignment horizontal="center" vertical="center" wrapText="1"/>
      <protection hidden="1"/>
    </xf>
    <xf numFmtId="0" fontId="39" fillId="0" borderId="1" xfId="0" applyFont="1" applyBorder="1" applyAlignment="1" applyProtection="1">
      <alignment horizontal="left" vertical="top" wrapText="1"/>
      <protection locked="0"/>
    </xf>
    <xf numFmtId="0" fontId="35" fillId="6" borderId="1" xfId="0" applyFont="1" applyFill="1" applyBorder="1"/>
    <xf numFmtId="0" fontId="35" fillId="0" borderId="7" xfId="0" applyFont="1" applyBorder="1" applyAlignment="1" applyProtection="1">
      <alignment vertical="center" wrapText="1"/>
      <protection hidden="1"/>
    </xf>
    <xf numFmtId="0" fontId="31" fillId="5" borderId="1" xfId="0" applyFont="1" applyFill="1" applyBorder="1" applyAlignment="1">
      <alignment wrapText="1"/>
    </xf>
    <xf numFmtId="0" fontId="35" fillId="0" borderId="1" xfId="0" applyFont="1" applyBorder="1" applyAlignment="1" applyProtection="1">
      <alignment horizontal="center" wrapText="1"/>
      <protection locked="0"/>
    </xf>
    <xf numFmtId="0" fontId="35" fillId="0" borderId="1" xfId="0" applyFont="1" applyBorder="1" applyAlignment="1" applyProtection="1">
      <alignment horizontal="left" wrapText="1"/>
      <protection locked="0"/>
    </xf>
    <xf numFmtId="0" fontId="34" fillId="7" borderId="1" xfId="0" applyFont="1" applyFill="1" applyBorder="1" applyAlignment="1" applyProtection="1">
      <alignment vertical="center" wrapText="1"/>
      <protection hidden="1"/>
    </xf>
    <xf numFmtId="0" fontId="35" fillId="4" borderId="1" xfId="0" applyFont="1" applyFill="1" applyBorder="1" applyAlignment="1">
      <alignment wrapText="1"/>
    </xf>
    <xf numFmtId="0" fontId="33" fillId="0" borderId="7" xfId="0" applyFont="1" applyBorder="1" applyAlignment="1" applyProtection="1">
      <alignment horizontal="left" vertical="top" wrapText="1"/>
      <protection locked="0"/>
    </xf>
    <xf numFmtId="0" fontId="34" fillId="0" borderId="1" xfId="0" applyFont="1" applyBorder="1" applyAlignment="1" applyProtection="1">
      <alignment vertical="center" wrapText="1"/>
      <protection hidden="1"/>
    </xf>
    <xf numFmtId="0" fontId="40" fillId="0" borderId="0" xfId="0" applyFont="1" applyAlignment="1" applyProtection="1">
      <alignment horizontal="left" vertical="center" wrapText="1"/>
      <protection hidden="1"/>
    </xf>
    <xf numFmtId="0" fontId="40" fillId="0" borderId="0" xfId="0" applyFont="1" applyAlignment="1" applyProtection="1">
      <alignment horizontal="center" wrapText="1"/>
      <protection hidden="1"/>
    </xf>
    <xf numFmtId="10" fontId="40" fillId="0" borderId="0" xfId="0" applyNumberFormat="1" applyFont="1" applyAlignment="1" applyProtection="1">
      <alignment horizontal="center" wrapText="1"/>
      <protection hidden="1"/>
    </xf>
    <xf numFmtId="0" fontId="31" fillId="7" borderId="1" xfId="0" applyFont="1" applyFill="1" applyBorder="1"/>
    <xf numFmtId="0" fontId="35" fillId="0" borderId="4" xfId="0" applyFont="1" applyBorder="1" applyAlignment="1" applyProtection="1">
      <alignment wrapText="1"/>
      <protection locked="0"/>
    </xf>
    <xf numFmtId="0" fontId="35" fillId="0" borderId="1" xfId="0" applyFont="1" applyBorder="1" applyAlignment="1" applyProtection="1">
      <alignment horizontal="center" vertical="top" wrapText="1"/>
      <protection locked="0"/>
    </xf>
    <xf numFmtId="0" fontId="31" fillId="7" borderId="1" xfId="0" applyFont="1" applyFill="1" applyBorder="1" applyAlignment="1">
      <alignment vertical="center" wrapText="1"/>
    </xf>
    <xf numFmtId="0" fontId="35" fillId="2" borderId="1" xfId="0" applyFont="1" applyFill="1" applyBorder="1" applyAlignment="1" applyProtection="1">
      <alignment horizontal="center" vertical="center" wrapText="1"/>
      <protection hidden="1"/>
    </xf>
    <xf numFmtId="0" fontId="35" fillId="0" borderId="3" xfId="0" applyFont="1" applyBorder="1" applyAlignment="1" applyProtection="1">
      <alignment horizontal="left" vertical="top" wrapText="1"/>
      <protection locked="0"/>
    </xf>
    <xf numFmtId="0" fontId="33" fillId="2" borderId="3" xfId="0" applyFont="1" applyFill="1" applyBorder="1" applyAlignment="1" applyProtection="1">
      <alignment vertical="center" wrapText="1"/>
      <protection hidden="1"/>
    </xf>
    <xf numFmtId="14" fontId="33" fillId="0" borderId="0" xfId="1" applyNumberFormat="1" applyFont="1" applyAlignment="1" applyProtection="1">
      <alignment horizontal="left" vertical="center" wrapText="1"/>
      <protection locked="0"/>
    </xf>
    <xf numFmtId="9" fontId="33" fillId="0" borderId="1" xfId="0" applyNumberFormat="1" applyFont="1" applyBorder="1" applyAlignment="1" applyProtection="1">
      <alignment vertical="center" wrapText="1"/>
      <protection hidden="1"/>
    </xf>
    <xf numFmtId="9" fontId="35" fillId="0" borderId="1" xfId="0" applyNumberFormat="1" applyFont="1" applyBorder="1" applyAlignment="1" applyProtection="1">
      <alignment vertical="center" wrapText="1"/>
      <protection hidden="1"/>
    </xf>
    <xf numFmtId="0" fontId="35" fillId="0" borderId="0" xfId="0" applyFont="1" applyAlignment="1" applyProtection="1">
      <alignment horizontal="center" vertical="center" wrapText="1"/>
      <protection locked="0"/>
    </xf>
    <xf numFmtId="0" fontId="34" fillId="0" borderId="1" xfId="0" applyFont="1" applyBorder="1" applyAlignment="1" applyProtection="1">
      <alignment wrapText="1"/>
      <protection locked="0"/>
    </xf>
    <xf numFmtId="0" fontId="34" fillId="7" borderId="3" xfId="0" applyFont="1" applyFill="1" applyBorder="1" applyAlignment="1" applyProtection="1">
      <alignment vertical="center" wrapText="1"/>
      <protection hidden="1"/>
    </xf>
    <xf numFmtId="0" fontId="34" fillId="0" borderId="1" xfId="0" applyFont="1" applyBorder="1" applyAlignment="1" applyProtection="1">
      <alignment vertical="center" wrapText="1"/>
      <protection locked="0"/>
    </xf>
    <xf numFmtId="14" fontId="33" fillId="0" borderId="0" xfId="0" applyNumberFormat="1" applyFont="1" applyAlignment="1" applyProtection="1">
      <alignment horizontal="left" vertical="center" wrapText="1"/>
      <protection locked="0"/>
    </xf>
    <xf numFmtId="0" fontId="31" fillId="7" borderId="1" xfId="0" applyFont="1" applyFill="1" applyBorder="1" applyAlignment="1" applyProtection="1">
      <alignment vertical="center" wrapText="1"/>
      <protection hidden="1"/>
    </xf>
    <xf numFmtId="0" fontId="31" fillId="0" borderId="0" xfId="0" applyFont="1" applyAlignment="1" applyProtection="1">
      <alignment vertical="center" wrapText="1"/>
      <protection locked="0"/>
    </xf>
    <xf numFmtId="0" fontId="33" fillId="0" borderId="0" xfId="0" applyFont="1" applyAlignment="1" applyProtection="1">
      <alignment vertical="center" wrapText="1"/>
      <protection hidden="1"/>
    </xf>
    <xf numFmtId="0" fontId="33" fillId="0" borderId="6" xfId="0" applyFont="1" applyBorder="1" applyAlignment="1" applyProtection="1">
      <alignment vertical="center" wrapText="1"/>
      <protection hidden="1"/>
    </xf>
    <xf numFmtId="9" fontId="33" fillId="0" borderId="3" xfId="0" applyNumberFormat="1" applyFont="1" applyBorder="1" applyAlignment="1" applyProtection="1">
      <alignment vertical="center" wrapText="1"/>
      <protection hidden="1"/>
    </xf>
    <xf numFmtId="9" fontId="33" fillId="0" borderId="0" xfId="0" applyNumberFormat="1" applyFont="1" applyAlignment="1" applyProtection="1">
      <alignment vertical="center" wrapText="1"/>
      <protection locked="0"/>
    </xf>
    <xf numFmtId="9" fontId="35" fillId="0" borderId="1" xfId="0" applyNumberFormat="1" applyFont="1" applyBorder="1" applyAlignment="1" applyProtection="1">
      <alignment wrapText="1"/>
      <protection locked="0"/>
    </xf>
    <xf numFmtId="0" fontId="35" fillId="0" borderId="3" xfId="0" applyFont="1" applyBorder="1" applyAlignment="1">
      <alignment wrapText="1"/>
    </xf>
    <xf numFmtId="0" fontId="35" fillId="0" borderId="7" xfId="0" applyFont="1" applyBorder="1" applyAlignment="1" applyProtection="1">
      <alignment wrapText="1"/>
      <protection locked="0"/>
    </xf>
    <xf numFmtId="0" fontId="35" fillId="2" borderId="1" xfId="0" applyFont="1" applyFill="1" applyBorder="1" applyProtection="1">
      <protection locked="0"/>
    </xf>
    <xf numFmtId="0" fontId="35" fillId="2" borderId="1" xfId="0" applyFont="1" applyFill="1" applyBorder="1" applyAlignment="1" applyProtection="1">
      <alignment horizontal="left" wrapText="1"/>
      <protection locked="0"/>
    </xf>
    <xf numFmtId="0" fontId="33" fillId="2" borderId="1" xfId="0" applyFont="1" applyFill="1" applyBorder="1" applyAlignment="1" applyProtection="1">
      <alignment horizontal="left" vertical="center" wrapText="1"/>
      <protection hidden="1"/>
    </xf>
    <xf numFmtId="0" fontId="35" fillId="2" borderId="1" xfId="0" applyFont="1" applyFill="1" applyBorder="1" applyAlignment="1">
      <alignment wrapText="1"/>
    </xf>
    <xf numFmtId="0" fontId="34" fillId="2" borderId="5" xfId="0" applyFont="1" applyFill="1" applyBorder="1" applyAlignment="1" applyProtection="1">
      <alignment vertical="center" wrapText="1"/>
      <protection hidden="1"/>
    </xf>
    <xf numFmtId="0" fontId="35" fillId="2" borderId="0" xfId="0" applyFont="1" applyFill="1" applyAlignment="1" applyProtection="1">
      <alignment wrapText="1"/>
      <protection locked="0"/>
    </xf>
    <xf numFmtId="0" fontId="35" fillId="2" borderId="1" xfId="0" applyFont="1" applyFill="1" applyBorder="1" applyAlignment="1" applyProtection="1">
      <alignment horizontal="center" vertical="center" wrapText="1"/>
      <protection locked="0"/>
    </xf>
    <xf numFmtId="9" fontId="33" fillId="2" borderId="1" xfId="0" applyNumberFormat="1" applyFont="1" applyFill="1" applyBorder="1" applyAlignment="1" applyProtection="1">
      <alignment vertical="center" wrapText="1"/>
      <protection hidden="1"/>
    </xf>
    <xf numFmtId="0" fontId="37" fillId="2" borderId="1" xfId="0" applyFont="1" applyFill="1" applyBorder="1" applyAlignment="1" applyProtection="1">
      <alignment vertical="center" wrapText="1"/>
      <protection locked="0"/>
    </xf>
    <xf numFmtId="0" fontId="33" fillId="2" borderId="1" xfId="0" applyFont="1" applyFill="1" applyBorder="1" applyAlignment="1" applyProtection="1">
      <alignment vertical="center" wrapText="1"/>
      <protection locked="0"/>
    </xf>
    <xf numFmtId="0" fontId="33" fillId="7" borderId="3" xfId="0" applyFont="1" applyFill="1" applyBorder="1" applyAlignment="1" applyProtection="1">
      <alignment vertical="center" wrapText="1"/>
      <protection hidden="1"/>
    </xf>
    <xf numFmtId="0" fontId="33" fillId="0" borderId="1" xfId="1" applyFont="1" applyBorder="1" applyAlignment="1">
      <alignment horizontal="center" vertical="center"/>
    </xf>
    <xf numFmtId="0" fontId="33" fillId="0" borderId="1" xfId="1" applyFont="1" applyBorder="1" applyAlignment="1">
      <alignment horizontal="center"/>
    </xf>
    <xf numFmtId="0" fontId="34" fillId="2" borderId="1" xfId="0" applyFont="1" applyFill="1" applyBorder="1" applyAlignment="1" applyProtection="1">
      <alignment vertical="center" wrapText="1"/>
      <protection hidden="1"/>
    </xf>
    <xf numFmtId="0" fontId="33" fillId="3" borderId="1" xfId="0" applyFont="1" applyFill="1" applyBorder="1" applyAlignment="1" applyProtection="1">
      <alignment vertical="center" wrapText="1"/>
      <protection hidden="1"/>
    </xf>
    <xf numFmtId="0" fontId="34" fillId="6" borderId="1" xfId="0" applyFont="1" applyFill="1" applyBorder="1" applyAlignment="1" applyProtection="1">
      <alignment vertical="center" wrapText="1"/>
      <protection hidden="1"/>
    </xf>
    <xf numFmtId="0" fontId="21" fillId="0" borderId="0" xfId="0" applyFont="1" applyAlignment="1" applyProtection="1">
      <alignment horizontal="left" vertical="center" wrapText="1"/>
      <protection hidden="1"/>
    </xf>
    <xf numFmtId="0" fontId="33" fillId="6" borderId="3" xfId="0" applyFont="1" applyFill="1" applyBorder="1" applyAlignment="1" applyProtection="1">
      <alignment vertical="center" wrapText="1"/>
      <protection hidden="1"/>
    </xf>
    <xf numFmtId="0" fontId="33" fillId="5" borderId="3" xfId="0" applyFont="1" applyFill="1" applyBorder="1" applyAlignment="1" applyProtection="1">
      <alignment vertical="center" wrapText="1"/>
      <protection hidden="1"/>
    </xf>
    <xf numFmtId="0" fontId="33" fillId="0" borderId="1" xfId="1" applyFont="1" applyBorder="1" applyAlignment="1">
      <alignment wrapText="1"/>
    </xf>
    <xf numFmtId="0" fontId="33" fillId="0" borderId="14" xfId="1" applyFont="1" applyBorder="1"/>
    <xf numFmtId="0" fontId="33" fillId="0" borderId="14" xfId="1" applyFont="1" applyBorder="1" applyAlignment="1">
      <alignment wrapText="1"/>
    </xf>
    <xf numFmtId="0" fontId="35" fillId="0" borderId="0" xfId="0" applyFont="1" applyAlignment="1">
      <alignment wrapText="1"/>
    </xf>
    <xf numFmtId="0" fontId="33" fillId="0" borderId="0" xfId="1" applyFont="1" applyAlignment="1">
      <alignment horizontal="center" vertical="center"/>
    </xf>
    <xf numFmtId="164" fontId="34" fillId="0" borderId="0" xfId="1" applyNumberFormat="1" applyFont="1" applyAlignment="1" applyProtection="1">
      <alignment wrapText="1"/>
      <protection hidden="1"/>
    </xf>
    <xf numFmtId="165" fontId="35" fillId="0" borderId="1" xfId="0" applyNumberFormat="1" applyFont="1" applyBorder="1" applyAlignment="1" applyProtection="1">
      <alignment horizontal="center" wrapText="1"/>
      <protection hidden="1"/>
    </xf>
    <xf numFmtId="0" fontId="33" fillId="0" borderId="1" xfId="0" applyFont="1" applyBorder="1" applyAlignment="1" applyProtection="1">
      <alignment horizontal="left" vertical="center" wrapText="1"/>
      <protection hidden="1"/>
    </xf>
    <xf numFmtId="164" fontId="34" fillId="0" borderId="1" xfId="1" applyNumberFormat="1" applyFont="1" applyBorder="1" applyAlignment="1" applyProtection="1">
      <alignment wrapText="1"/>
      <protection hidden="1"/>
    </xf>
    <xf numFmtId="0" fontId="35" fillId="0" borderId="0" xfId="0" applyFont="1" applyAlignment="1" applyProtection="1">
      <alignment vertical="center"/>
      <protection hidden="1"/>
    </xf>
    <xf numFmtId="0" fontId="35" fillId="0" borderId="0" xfId="0" applyFont="1" applyAlignment="1" applyProtection="1">
      <alignment vertical="center" wrapText="1"/>
      <protection hidden="1"/>
    </xf>
    <xf numFmtId="0" fontId="35" fillId="0" borderId="1" xfId="0" applyFont="1" applyBorder="1" applyAlignment="1" applyProtection="1">
      <alignment vertical="center"/>
      <protection hidden="1"/>
    </xf>
    <xf numFmtId="0" fontId="34" fillId="9" borderId="5" xfId="0" applyFont="1" applyFill="1" applyBorder="1" applyAlignment="1" applyProtection="1">
      <alignment vertical="center" wrapText="1"/>
      <protection hidden="1"/>
    </xf>
    <xf numFmtId="0" fontId="35" fillId="0" borderId="7" xfId="0" applyFont="1" applyBorder="1" applyAlignment="1" applyProtection="1">
      <alignment horizontal="center" vertical="center" wrapText="1"/>
      <protection locked="0"/>
    </xf>
    <xf numFmtId="0" fontId="33" fillId="0" borderId="1" xfId="0" applyFont="1" applyBorder="1" applyAlignment="1" applyProtection="1">
      <alignment horizontal="center" vertical="center" wrapText="1"/>
      <protection hidden="1"/>
    </xf>
    <xf numFmtId="0" fontId="35" fillId="0" borderId="7" xfId="0" applyFont="1" applyBorder="1" applyProtection="1">
      <protection locked="0"/>
    </xf>
    <xf numFmtId="165" fontId="35" fillId="0" borderId="0" xfId="0" applyNumberFormat="1" applyFont="1" applyAlignment="1" applyProtection="1">
      <alignment horizontal="center" wrapText="1"/>
      <protection hidden="1"/>
    </xf>
    <xf numFmtId="0" fontId="31" fillId="0" borderId="1" xfId="0" applyFont="1" applyBorder="1" applyAlignment="1" applyProtection="1">
      <alignment vertical="center" wrapText="1"/>
      <protection locked="0"/>
    </xf>
    <xf numFmtId="0" fontId="34" fillId="0" borderId="0" xfId="0" applyFont="1" applyAlignment="1" applyProtection="1">
      <alignment vertical="center" wrapText="1"/>
      <protection hidden="1"/>
    </xf>
    <xf numFmtId="0" fontId="35" fillId="0" borderId="0" xfId="0" applyFont="1" applyAlignment="1" applyProtection="1">
      <alignment wrapText="1"/>
      <protection hidden="1"/>
    </xf>
    <xf numFmtId="0" fontId="35" fillId="0" borderId="6" xfId="0" applyFont="1" applyBorder="1" applyAlignment="1" applyProtection="1">
      <alignment wrapText="1"/>
      <protection hidden="1"/>
    </xf>
    <xf numFmtId="0" fontId="33" fillId="2" borderId="3" xfId="0" applyFont="1" applyFill="1" applyBorder="1" applyAlignment="1">
      <alignment wrapText="1"/>
    </xf>
    <xf numFmtId="0" fontId="34" fillId="0" borderId="1" xfId="0" applyFont="1" applyBorder="1" applyAlignment="1" applyProtection="1">
      <alignment horizontal="left" vertical="center" wrapText="1"/>
      <protection hidden="1"/>
    </xf>
    <xf numFmtId="0" fontId="6" fillId="9" borderId="0" xfId="0" applyFont="1" applyFill="1" applyProtection="1">
      <protection locked="0"/>
    </xf>
    <xf numFmtId="0" fontId="33" fillId="9" borderId="9" xfId="0" applyFont="1" applyFill="1" applyBorder="1" applyAlignment="1" applyProtection="1">
      <alignment horizontal="left" vertical="center" wrapText="1"/>
      <protection hidden="1"/>
    </xf>
    <xf numFmtId="0" fontId="35" fillId="0" borderId="9" xfId="0" applyFont="1" applyBorder="1" applyAlignment="1" applyProtection="1">
      <alignment horizontal="center" vertical="center" wrapText="1"/>
      <protection locked="0"/>
    </xf>
    <xf numFmtId="0" fontId="33" fillId="0" borderId="8" xfId="0" applyFont="1" applyBorder="1" applyAlignment="1" applyProtection="1">
      <alignment vertical="center" wrapText="1"/>
      <protection hidden="1"/>
    </xf>
    <xf numFmtId="0" fontId="35" fillId="0" borderId="6" xfId="0" applyFont="1" applyBorder="1" applyAlignment="1" applyProtection="1">
      <alignment horizontal="center" vertical="center" wrapText="1"/>
      <protection hidden="1"/>
    </xf>
    <xf numFmtId="0" fontId="34" fillId="0" borderId="8" xfId="0" applyFont="1" applyBorder="1" applyAlignment="1" applyProtection="1">
      <alignment vertical="center" wrapText="1"/>
      <protection hidden="1"/>
    </xf>
    <xf numFmtId="0" fontId="35" fillId="0" borderId="9" xfId="0" applyFont="1" applyBorder="1" applyAlignment="1" applyProtection="1">
      <alignment horizontal="center" vertical="center" wrapText="1"/>
      <protection hidden="1"/>
    </xf>
    <xf numFmtId="0" fontId="35" fillId="0" borderId="9" xfId="0" applyFont="1" applyBorder="1" applyAlignment="1" applyProtection="1">
      <alignment wrapText="1"/>
      <protection locked="0"/>
    </xf>
    <xf numFmtId="0" fontId="35" fillId="0" borderId="9" xfId="0" applyFont="1" applyBorder="1" applyProtection="1">
      <protection locked="0"/>
    </xf>
    <xf numFmtId="0" fontId="33" fillId="0" borderId="9" xfId="0" applyFont="1" applyBorder="1" applyAlignment="1" applyProtection="1">
      <alignment vertical="center" wrapText="1"/>
      <protection hidden="1"/>
    </xf>
    <xf numFmtId="0" fontId="35" fillId="0" borderId="2" xfId="0" applyFont="1" applyBorder="1" applyProtection="1">
      <protection locked="0"/>
    </xf>
    <xf numFmtId="0" fontId="34" fillId="5" borderId="7" xfId="0" applyFont="1" applyFill="1" applyBorder="1" applyAlignment="1" applyProtection="1">
      <alignment vertical="center" wrapText="1"/>
      <protection hidden="1"/>
    </xf>
    <xf numFmtId="0" fontId="35" fillId="0" borderId="7" xfId="0" applyFont="1" applyBorder="1" applyAlignment="1" applyProtection="1">
      <alignment horizontal="center" vertical="center" wrapText="1"/>
      <protection hidden="1"/>
    </xf>
    <xf numFmtId="0" fontId="33" fillId="0" borderId="7" xfId="0" applyFont="1" applyBorder="1" applyAlignment="1" applyProtection="1">
      <alignment vertical="center" wrapText="1"/>
      <protection hidden="1"/>
    </xf>
    <xf numFmtId="0" fontId="33" fillId="0" borderId="7" xfId="0" applyFont="1" applyBorder="1" applyAlignment="1" applyProtection="1">
      <alignment vertical="center" wrapText="1"/>
      <protection locked="0"/>
    </xf>
    <xf numFmtId="0" fontId="35" fillId="0" borderId="0" xfId="0" applyFont="1" applyAlignment="1" applyProtection="1">
      <alignment horizontal="center" vertical="center" wrapText="1"/>
      <protection hidden="1"/>
    </xf>
    <xf numFmtId="165" fontId="35" fillId="0" borderId="2" xfId="0" applyNumberFormat="1" applyFont="1" applyBorder="1" applyAlignment="1" applyProtection="1">
      <alignment horizontal="center" wrapText="1"/>
      <protection hidden="1"/>
    </xf>
    <xf numFmtId="0" fontId="34" fillId="0" borderId="5" xfId="0" applyFont="1" applyBorder="1" applyAlignment="1" applyProtection="1">
      <alignment vertical="center" wrapText="1"/>
      <protection hidden="1"/>
    </xf>
    <xf numFmtId="0" fontId="31" fillId="0" borderId="0" xfId="0" applyFont="1" applyAlignment="1" applyProtection="1">
      <alignment horizontal="left" vertical="center" wrapText="1"/>
      <protection hidden="1"/>
    </xf>
    <xf numFmtId="0" fontId="35" fillId="0" borderId="0" xfId="0" applyFont="1" applyAlignment="1" applyProtection="1">
      <alignment horizontal="center" vertical="center"/>
      <protection hidden="1"/>
    </xf>
    <xf numFmtId="0" fontId="42" fillId="3" borderId="11" xfId="0" applyFont="1" applyFill="1" applyBorder="1" applyAlignment="1" applyProtection="1">
      <alignment vertical="center" wrapText="1"/>
      <protection hidden="1"/>
    </xf>
    <xf numFmtId="0" fontId="31" fillId="0" borderId="11" xfId="0" applyFont="1" applyBorder="1" applyAlignment="1" applyProtection="1">
      <alignment horizontal="left" vertical="center" wrapText="1"/>
      <protection hidden="1"/>
    </xf>
    <xf numFmtId="0" fontId="35" fillId="0" borderId="5" xfId="0" applyFont="1" applyBorder="1" applyAlignment="1" applyProtection="1">
      <alignment horizontal="center" vertical="center"/>
      <protection hidden="1"/>
    </xf>
    <xf numFmtId="0" fontId="42" fillId="9" borderId="0" xfId="1" applyFont="1" applyFill="1" applyAlignment="1">
      <alignment horizontal="left"/>
    </xf>
    <xf numFmtId="0" fontId="42" fillId="9" borderId="11" xfId="0" applyFont="1" applyFill="1" applyBorder="1" applyAlignment="1" applyProtection="1">
      <alignment vertical="center" wrapText="1"/>
      <protection hidden="1"/>
    </xf>
    <xf numFmtId="0" fontId="42" fillId="9" borderId="8" xfId="0" applyFont="1" applyFill="1" applyBorder="1" applyAlignment="1" applyProtection="1">
      <alignment horizontal="left" vertical="center" wrapText="1"/>
      <protection hidden="1"/>
    </xf>
    <xf numFmtId="0" fontId="31" fillId="0" borderId="3" xfId="0" applyFont="1" applyBorder="1" applyAlignment="1" applyProtection="1">
      <alignment horizontal="left" vertical="center" wrapText="1"/>
      <protection hidden="1"/>
    </xf>
    <xf numFmtId="0" fontId="35" fillId="0" borderId="6" xfId="0" applyFont="1" applyBorder="1" applyAlignment="1" applyProtection="1">
      <alignment horizontal="center" vertical="center"/>
      <protection hidden="1"/>
    </xf>
    <xf numFmtId="0" fontId="35" fillId="0" borderId="4" xfId="0" applyFont="1" applyBorder="1" applyAlignment="1" applyProtection="1">
      <alignment horizontal="center" vertical="center" wrapText="1"/>
      <protection hidden="1"/>
    </xf>
    <xf numFmtId="0" fontId="33" fillId="0" borderId="6" xfId="0" applyFont="1" applyBorder="1" applyAlignment="1" applyProtection="1">
      <alignment horizontal="center" vertical="center" wrapText="1"/>
      <protection hidden="1"/>
    </xf>
    <xf numFmtId="0" fontId="31" fillId="6" borderId="1" xfId="0" applyFont="1" applyFill="1" applyBorder="1" applyAlignment="1">
      <alignment horizontal="center"/>
    </xf>
    <xf numFmtId="0" fontId="33" fillId="0" borderId="1" xfId="1" applyFont="1" applyBorder="1"/>
    <xf numFmtId="0" fontId="33" fillId="0" borderId="1" xfId="1" applyFont="1" applyBorder="1" applyAlignment="1">
      <alignment vertical="center"/>
    </xf>
    <xf numFmtId="0" fontId="41" fillId="0" borderId="1" xfId="1" applyFont="1" applyBorder="1"/>
    <xf numFmtId="0" fontId="33" fillId="0" borderId="3" xfId="0" applyFont="1" applyBorder="1" applyAlignment="1" applyProtection="1">
      <alignment horizontal="left" vertical="center" wrapText="1"/>
      <protection hidden="1"/>
    </xf>
    <xf numFmtId="0" fontId="33" fillId="0" borderId="6" xfId="0" applyFont="1" applyBorder="1" applyAlignment="1" applyProtection="1">
      <alignment horizontal="left" vertical="center" wrapText="1"/>
      <protection hidden="1"/>
    </xf>
    <xf numFmtId="165" fontId="33" fillId="0" borderId="6" xfId="0" applyNumberFormat="1" applyFont="1" applyBorder="1" applyAlignment="1" applyProtection="1">
      <alignment horizontal="center" vertical="center" wrapText="1"/>
      <protection hidden="1"/>
    </xf>
    <xf numFmtId="0" fontId="33" fillId="0" borderId="4" xfId="0" applyFont="1" applyBorder="1" applyAlignment="1" applyProtection="1">
      <alignment horizontal="left" vertical="center" wrapText="1"/>
      <protection hidden="1"/>
    </xf>
    <xf numFmtId="165" fontId="33" fillId="0" borderId="3" xfId="0" applyNumberFormat="1" applyFont="1" applyBorder="1" applyAlignment="1" applyProtection="1">
      <alignment horizontal="center" vertical="center" wrapText="1"/>
      <protection hidden="1"/>
    </xf>
    <xf numFmtId="0" fontId="35" fillId="0" borderId="5" xfId="0" applyFont="1" applyBorder="1" applyProtection="1">
      <protection locked="0"/>
    </xf>
    <xf numFmtId="0" fontId="35" fillId="0" borderId="12" xfId="0" applyFont="1" applyBorder="1" applyAlignment="1" applyProtection="1">
      <alignment wrapText="1"/>
      <protection locked="0"/>
    </xf>
    <xf numFmtId="0" fontId="34" fillId="3" borderId="1" xfId="0" applyFont="1" applyFill="1" applyBorder="1" applyAlignment="1" applyProtection="1">
      <alignment vertical="center" wrapText="1"/>
      <protection hidden="1"/>
    </xf>
    <xf numFmtId="0" fontId="33" fillId="3" borderId="1" xfId="1" applyFont="1" applyFill="1" applyBorder="1" applyAlignment="1">
      <alignment wrapText="1"/>
    </xf>
    <xf numFmtId="0" fontId="35" fillId="3" borderId="1" xfId="0" applyFont="1" applyFill="1" applyBorder="1"/>
    <xf numFmtId="0" fontId="33" fillId="10" borderId="1" xfId="0" applyFont="1" applyFill="1" applyBorder="1" applyAlignment="1" applyProtection="1">
      <alignment vertical="center" wrapText="1"/>
      <protection hidden="1"/>
    </xf>
    <xf numFmtId="0" fontId="35" fillId="10" borderId="1" xfId="0" applyFont="1" applyFill="1" applyBorder="1" applyAlignment="1" applyProtection="1">
      <alignment vertical="center" wrapText="1"/>
      <protection hidden="1"/>
    </xf>
    <xf numFmtId="0" fontId="33" fillId="10" borderId="3" xfId="0" applyFont="1" applyFill="1" applyBorder="1" applyAlignment="1" applyProtection="1">
      <alignment vertical="center" wrapText="1"/>
      <protection hidden="1"/>
    </xf>
    <xf numFmtId="0" fontId="33" fillId="11" borderId="1" xfId="0" applyFont="1" applyFill="1" applyBorder="1" applyAlignment="1" applyProtection="1">
      <alignment vertical="center" wrapText="1"/>
      <protection hidden="1"/>
    </xf>
    <xf numFmtId="0" fontId="31" fillId="11" borderId="1" xfId="0" applyFont="1" applyFill="1" applyBorder="1" applyAlignment="1">
      <alignment wrapText="1"/>
    </xf>
    <xf numFmtId="165" fontId="21" fillId="2" borderId="1" xfId="0" applyNumberFormat="1"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 fontId="35" fillId="0" borderId="1" xfId="0" applyNumberFormat="1" applyFont="1" applyBorder="1" applyAlignment="1" applyProtection="1">
      <alignment wrapText="1"/>
      <protection locked="0"/>
    </xf>
    <xf numFmtId="165" fontId="6" fillId="6" borderId="1" xfId="0" applyNumberFormat="1" applyFont="1" applyFill="1" applyBorder="1" applyProtection="1">
      <protection locked="0"/>
    </xf>
    <xf numFmtId="0" fontId="6" fillId="0" borderId="1" xfId="0" applyFont="1" applyBorder="1" applyAlignment="1">
      <alignment horizontal="center" vertical="center" wrapText="1"/>
    </xf>
    <xf numFmtId="0" fontId="6" fillId="6" borderId="0" xfId="0" applyFont="1" applyFill="1" applyProtection="1">
      <protection locked="0"/>
    </xf>
    <xf numFmtId="0" fontId="25" fillId="13" borderId="5" xfId="0" applyFont="1" applyFill="1" applyBorder="1" applyAlignment="1">
      <alignment horizontal="center" vertical="center" wrapText="1"/>
    </xf>
    <xf numFmtId="0" fontId="25" fillId="13" borderId="6" xfId="0" applyFont="1" applyFill="1" applyBorder="1" applyAlignment="1">
      <alignment horizontal="center" vertical="center" wrapText="1"/>
    </xf>
    <xf numFmtId="0" fontId="31" fillId="12" borderId="5" xfId="0" applyFont="1" applyFill="1" applyBorder="1" applyAlignment="1" applyProtection="1">
      <alignment vertical="center"/>
      <protection hidden="1"/>
    </xf>
    <xf numFmtId="0" fontId="31" fillId="12" borderId="6" xfId="0" applyFont="1" applyFill="1" applyBorder="1" applyAlignment="1" applyProtection="1">
      <alignment vertical="center"/>
      <protection hidden="1"/>
    </xf>
    <xf numFmtId="164" fontId="34" fillId="14" borderId="0" xfId="1" applyNumberFormat="1" applyFont="1" applyFill="1" applyAlignment="1" applyProtection="1">
      <alignment vertical="center" wrapText="1"/>
      <protection hidden="1"/>
    </xf>
    <xf numFmtId="164" fontId="34" fillId="14" borderId="0" xfId="1" applyNumberFormat="1" applyFont="1" applyFill="1" applyAlignment="1" applyProtection="1">
      <alignment wrapText="1"/>
      <protection hidden="1"/>
    </xf>
    <xf numFmtId="164" fontId="42" fillId="14" borderId="0" xfId="1" applyNumberFormat="1" applyFont="1" applyFill="1" applyAlignment="1" applyProtection="1">
      <alignment wrapText="1"/>
      <protection hidden="1"/>
    </xf>
    <xf numFmtId="0" fontId="35" fillId="12" borderId="0" xfId="0" applyFont="1" applyFill="1" applyAlignment="1" applyProtection="1">
      <alignment horizontal="center" vertical="center"/>
      <protection hidden="1"/>
    </xf>
    <xf numFmtId="0" fontId="33" fillId="12" borderId="3" xfId="0" applyFont="1" applyFill="1" applyBorder="1" applyAlignment="1" applyProtection="1">
      <alignment vertical="center" wrapText="1"/>
      <protection hidden="1"/>
    </xf>
    <xf numFmtId="0" fontId="35" fillId="12" borderId="6" xfId="0" applyFont="1" applyFill="1" applyBorder="1" applyAlignment="1" applyProtection="1">
      <alignment wrapText="1"/>
      <protection hidden="1"/>
    </xf>
    <xf numFmtId="0" fontId="35" fillId="12" borderId="4" xfId="0" applyFont="1" applyFill="1" applyBorder="1" applyAlignment="1" applyProtection="1">
      <alignment wrapText="1"/>
      <protection hidden="1"/>
    </xf>
    <xf numFmtId="165" fontId="35" fillId="12" borderId="1" xfId="0" applyNumberFormat="1" applyFont="1" applyFill="1" applyBorder="1" applyAlignment="1" applyProtection="1">
      <alignment horizontal="center" wrapText="1"/>
      <protection hidden="1"/>
    </xf>
    <xf numFmtId="0" fontId="33" fillId="12" borderId="11" xfId="0" applyFont="1" applyFill="1" applyBorder="1" applyAlignment="1" applyProtection="1">
      <alignment vertical="center" wrapText="1"/>
      <protection hidden="1"/>
    </xf>
    <xf numFmtId="0" fontId="33" fillId="12" borderId="1" xfId="0" applyFont="1" applyFill="1" applyBorder="1" applyAlignment="1" applyProtection="1">
      <alignment vertical="center" wrapText="1"/>
      <protection hidden="1"/>
    </xf>
    <xf numFmtId="0" fontId="33" fillId="12" borderId="7" xfId="0" applyFont="1" applyFill="1" applyBorder="1" applyAlignment="1" applyProtection="1">
      <alignment vertical="center" wrapText="1"/>
      <protection hidden="1"/>
    </xf>
    <xf numFmtId="0" fontId="35" fillId="12" borderId="1" xfId="0" applyFont="1" applyFill="1" applyBorder="1" applyAlignment="1" applyProtection="1">
      <alignment horizontal="center" vertical="center"/>
      <protection hidden="1"/>
    </xf>
    <xf numFmtId="0" fontId="35" fillId="12" borderId="5" xfId="0" applyFont="1" applyFill="1" applyBorder="1" applyAlignment="1" applyProtection="1">
      <alignment horizontal="center" vertical="center"/>
      <protection hidden="1"/>
    </xf>
    <xf numFmtId="0" fontId="35" fillId="12" borderId="12" xfId="0" applyFont="1" applyFill="1" applyBorder="1" applyAlignment="1" applyProtection="1">
      <alignment horizontal="center" vertical="center"/>
      <protection hidden="1"/>
    </xf>
    <xf numFmtId="0" fontId="33" fillId="12" borderId="11" xfId="0" applyFont="1" applyFill="1" applyBorder="1" applyAlignment="1" applyProtection="1">
      <alignment horizontal="center" vertical="center" wrapText="1"/>
      <protection hidden="1"/>
    </xf>
    <xf numFmtId="165" fontId="33" fillId="12" borderId="3" xfId="0" applyNumberFormat="1" applyFont="1" applyFill="1" applyBorder="1" applyAlignment="1" applyProtection="1">
      <alignment horizontal="center" vertical="center" wrapText="1"/>
      <protection hidden="1"/>
    </xf>
    <xf numFmtId="0" fontId="33" fillId="12" borderId="3" xfId="0" applyFont="1" applyFill="1" applyBorder="1" applyAlignment="1" applyProtection="1">
      <alignment horizontal="center" vertical="center" wrapText="1"/>
      <protection hidden="1"/>
    </xf>
    <xf numFmtId="0" fontId="35" fillId="12" borderId="5" xfId="0" applyFont="1" applyFill="1" applyBorder="1" applyAlignment="1" applyProtection="1">
      <alignment wrapText="1"/>
      <protection hidden="1"/>
    </xf>
    <xf numFmtId="165" fontId="33" fillId="12" borderId="1" xfId="0" applyNumberFormat="1" applyFont="1" applyFill="1" applyBorder="1" applyAlignment="1" applyProtection="1">
      <alignment vertical="center" wrapText="1"/>
      <protection hidden="1"/>
    </xf>
    <xf numFmtId="0" fontId="33" fillId="12" borderId="1" xfId="0" applyFont="1" applyFill="1" applyBorder="1" applyAlignment="1" applyProtection="1">
      <alignment horizontal="center" vertical="center" wrapText="1"/>
      <protection hidden="1"/>
    </xf>
    <xf numFmtId="165" fontId="35" fillId="12" borderId="2" xfId="0" applyNumberFormat="1" applyFont="1" applyFill="1" applyBorder="1" applyAlignment="1" applyProtection="1">
      <alignment horizontal="center" wrapText="1"/>
      <protection hidden="1"/>
    </xf>
    <xf numFmtId="0" fontId="21" fillId="14" borderId="3" xfId="0" applyFont="1" applyFill="1" applyBorder="1" applyAlignment="1" applyProtection="1">
      <alignment horizontal="left" vertical="center" wrapText="1"/>
      <protection hidden="1"/>
    </xf>
    <xf numFmtId="0" fontId="21" fillId="14" borderId="6" xfId="0" applyFont="1" applyFill="1" applyBorder="1" applyAlignment="1" applyProtection="1">
      <alignment horizontal="left" wrapText="1"/>
      <protection hidden="1"/>
    </xf>
    <xf numFmtId="0" fontId="21" fillId="14" borderId="4" xfId="0" applyFont="1" applyFill="1" applyBorder="1" applyAlignment="1" applyProtection="1">
      <alignment horizontal="left" wrapText="1"/>
      <protection hidden="1"/>
    </xf>
    <xf numFmtId="0" fontId="21" fillId="14" borderId="1" xfId="0" applyFont="1" applyFill="1" applyBorder="1" applyAlignment="1" applyProtection="1">
      <alignment horizontal="center" wrapText="1"/>
      <protection hidden="1"/>
    </xf>
    <xf numFmtId="165" fontId="21" fillId="14" borderId="1" xfId="0" applyNumberFormat="1" applyFont="1" applyFill="1" applyBorder="1" applyAlignment="1" applyProtection="1">
      <alignment horizontal="center" wrapText="1"/>
      <protection hidden="1"/>
    </xf>
    <xf numFmtId="0" fontId="33" fillId="14" borderId="3" xfId="0" applyFont="1" applyFill="1" applyBorder="1" applyAlignment="1" applyProtection="1">
      <alignment vertical="center" wrapText="1"/>
      <protection hidden="1"/>
    </xf>
    <xf numFmtId="0" fontId="33" fillId="14" borderId="11" xfId="0" applyFont="1" applyFill="1" applyBorder="1" applyAlignment="1" applyProtection="1">
      <alignment vertical="center" wrapText="1"/>
      <protection hidden="1"/>
    </xf>
    <xf numFmtId="0" fontId="35" fillId="14" borderId="6" xfId="0" applyFont="1" applyFill="1" applyBorder="1" applyAlignment="1" applyProtection="1">
      <alignment wrapText="1"/>
      <protection hidden="1"/>
    </xf>
    <xf numFmtId="0" fontId="35" fillId="14" borderId="4" xfId="0" applyFont="1" applyFill="1" applyBorder="1" applyAlignment="1" applyProtection="1">
      <alignment wrapText="1"/>
      <protection hidden="1"/>
    </xf>
    <xf numFmtId="165" fontId="35" fillId="14" borderId="1" xfId="0" applyNumberFormat="1" applyFont="1" applyFill="1" applyBorder="1" applyAlignment="1" applyProtection="1">
      <alignment horizontal="center" wrapText="1"/>
      <protection hidden="1"/>
    </xf>
    <xf numFmtId="0" fontId="21" fillId="14" borderId="6" xfId="0" applyFont="1" applyFill="1" applyBorder="1" applyAlignment="1" applyProtection="1">
      <alignment horizontal="center" wrapText="1"/>
      <protection hidden="1"/>
    </xf>
    <xf numFmtId="0" fontId="21" fillId="14" borderId="4" xfId="0" applyFont="1" applyFill="1" applyBorder="1" applyAlignment="1" applyProtection="1">
      <alignment horizontal="center" wrapText="1"/>
      <protection hidden="1"/>
    </xf>
    <xf numFmtId="0" fontId="21" fillId="14" borderId="8" xfId="0" applyFont="1" applyFill="1" applyBorder="1" applyAlignment="1" applyProtection="1">
      <alignment horizontal="left" vertical="center" wrapText="1"/>
      <protection hidden="1"/>
    </xf>
    <xf numFmtId="0" fontId="21" fillId="14" borderId="9" xfId="0" applyFont="1" applyFill="1" applyBorder="1" applyAlignment="1" applyProtection="1">
      <alignment horizontal="center" wrapText="1"/>
      <protection hidden="1"/>
    </xf>
    <xf numFmtId="0" fontId="21" fillId="14" borderId="10" xfId="0" applyFont="1" applyFill="1" applyBorder="1" applyAlignment="1" applyProtection="1">
      <alignment horizontal="center" wrapText="1"/>
      <protection hidden="1"/>
    </xf>
    <xf numFmtId="165" fontId="21" fillId="14" borderId="2" xfId="0" applyNumberFormat="1" applyFont="1" applyFill="1" applyBorder="1" applyAlignment="1" applyProtection="1">
      <alignment horizontal="center" wrapText="1"/>
      <protection hidden="1"/>
    </xf>
    <xf numFmtId="0" fontId="21" fillId="14" borderId="11" xfId="0" applyFont="1" applyFill="1" applyBorder="1" applyAlignment="1" applyProtection="1">
      <alignment horizontal="left" vertical="center" wrapText="1"/>
      <protection hidden="1"/>
    </xf>
    <xf numFmtId="0" fontId="21" fillId="14" borderId="5" xfId="0" applyFont="1" applyFill="1" applyBorder="1" applyAlignment="1" applyProtection="1">
      <alignment horizontal="center" wrapText="1"/>
      <protection hidden="1"/>
    </xf>
    <xf numFmtId="0" fontId="21" fillId="14" borderId="12" xfId="0" applyFont="1" applyFill="1" applyBorder="1" applyAlignment="1" applyProtection="1">
      <alignment horizontal="center" wrapText="1"/>
      <protection hidden="1"/>
    </xf>
    <xf numFmtId="0" fontId="21" fillId="14" borderId="7" xfId="0" applyFont="1" applyFill="1" applyBorder="1" applyAlignment="1" applyProtection="1">
      <alignment horizontal="center" wrapText="1"/>
      <protection hidden="1"/>
    </xf>
    <xf numFmtId="0" fontId="21" fillId="14" borderId="3" xfId="0" applyFont="1" applyFill="1" applyBorder="1" applyAlignment="1" applyProtection="1">
      <alignment horizontal="center" vertical="center" wrapText="1"/>
      <protection hidden="1"/>
    </xf>
    <xf numFmtId="0" fontId="22" fillId="14" borderId="6" xfId="0" applyFont="1" applyFill="1" applyBorder="1" applyAlignment="1" applyProtection="1">
      <alignment horizontal="center"/>
      <protection hidden="1"/>
    </xf>
    <xf numFmtId="0" fontId="22" fillId="14" borderId="4" xfId="0" applyFont="1" applyFill="1" applyBorder="1" applyAlignment="1" applyProtection="1">
      <alignment horizontal="center"/>
      <protection hidden="1"/>
    </xf>
    <xf numFmtId="0" fontId="22" fillId="14" borderId="1" xfId="0" applyFont="1" applyFill="1" applyBorder="1" applyAlignment="1" applyProtection="1">
      <alignment horizontal="center"/>
      <protection hidden="1"/>
    </xf>
    <xf numFmtId="165" fontId="22" fillId="14" borderId="1" xfId="0" applyNumberFormat="1" applyFont="1" applyFill="1" applyBorder="1" applyAlignment="1" applyProtection="1">
      <alignment horizontal="center"/>
      <protection hidden="1"/>
    </xf>
    <xf numFmtId="0" fontId="42" fillId="14" borderId="3" xfId="0" applyFont="1" applyFill="1" applyBorder="1" applyAlignment="1" applyProtection="1">
      <alignment horizontal="center" vertical="center" wrapText="1"/>
      <protection hidden="1"/>
    </xf>
    <xf numFmtId="0" fontId="44" fillId="14" borderId="1" xfId="0" applyFont="1" applyFill="1" applyBorder="1" applyAlignment="1" applyProtection="1">
      <alignment horizontal="center"/>
      <protection hidden="1"/>
    </xf>
    <xf numFmtId="165" fontId="44" fillId="14" borderId="1" xfId="0" applyNumberFormat="1" applyFont="1" applyFill="1" applyBorder="1" applyAlignment="1" applyProtection="1">
      <alignment horizontal="center"/>
      <protection hidden="1"/>
    </xf>
    <xf numFmtId="0" fontId="7" fillId="13" borderId="5" xfId="0" applyFont="1" applyFill="1" applyBorder="1" applyAlignment="1" applyProtection="1">
      <alignment vertical="center"/>
      <protection hidden="1"/>
    </xf>
    <xf numFmtId="0" fontId="7" fillId="13" borderId="6" xfId="0" applyFont="1" applyFill="1" applyBorder="1" applyAlignment="1" applyProtection="1">
      <alignment vertical="center"/>
      <protection hidden="1"/>
    </xf>
    <xf numFmtId="0" fontId="2" fillId="12" borderId="3" xfId="0" applyFont="1" applyFill="1" applyBorder="1" applyAlignment="1" applyProtection="1">
      <alignment horizontal="left" vertical="center" wrapText="1"/>
      <protection hidden="1"/>
    </xf>
    <xf numFmtId="165" fontId="0" fillId="12" borderId="1" xfId="0" applyNumberFormat="1" applyFill="1" applyBorder="1" applyAlignment="1" applyProtection="1">
      <alignment horizontal="center"/>
      <protection hidden="1"/>
    </xf>
    <xf numFmtId="165" fontId="0" fillId="12" borderId="1" xfId="0" applyNumberFormat="1" applyFill="1" applyBorder="1" applyAlignment="1" applyProtection="1">
      <alignment horizontal="center" wrapText="1"/>
      <protection hidden="1"/>
    </xf>
    <xf numFmtId="0" fontId="2" fillId="12" borderId="11" xfId="0" applyFont="1" applyFill="1" applyBorder="1" applyAlignment="1" applyProtection="1">
      <alignment horizontal="left" vertical="center" wrapText="1"/>
      <protection hidden="1"/>
    </xf>
    <xf numFmtId="0" fontId="2" fillId="12" borderId="3" xfId="0" applyFont="1" applyFill="1" applyBorder="1" applyAlignment="1" applyProtection="1">
      <alignment horizontal="center" vertical="center" wrapText="1"/>
      <protection hidden="1"/>
    </xf>
    <xf numFmtId="0" fontId="6" fillId="5" borderId="0" xfId="0" applyFont="1" applyFill="1" applyAlignment="1" applyProtection="1">
      <alignment horizontal="center" vertical="center"/>
      <protection hidden="1"/>
    </xf>
    <xf numFmtId="0" fontId="47" fillId="0" borderId="0" xfId="0" applyFont="1" applyAlignment="1">
      <alignment horizontal="left" vertical="center" readingOrder="1"/>
    </xf>
    <xf numFmtId="166" fontId="35" fillId="0" borderId="1" xfId="0" applyNumberFormat="1" applyFont="1" applyBorder="1" applyAlignment="1" applyProtection="1">
      <alignment wrapText="1"/>
      <protection locked="0"/>
    </xf>
    <xf numFmtId="165" fontId="35" fillId="0" borderId="1" xfId="0" applyNumberFormat="1" applyFont="1" applyBorder="1" applyAlignment="1" applyProtection="1">
      <alignment horizontal="left" wrapText="1"/>
      <protection locked="0"/>
    </xf>
    <xf numFmtId="0" fontId="39" fillId="0" borderId="4" xfId="0" applyFont="1" applyBorder="1" applyProtection="1">
      <protection locked="0"/>
    </xf>
    <xf numFmtId="0" fontId="33" fillId="8" borderId="1" xfId="0" applyFont="1" applyFill="1" applyBorder="1" applyAlignment="1" applyProtection="1">
      <alignment horizontal="left" vertical="center" wrapText="1"/>
      <protection hidden="1"/>
    </xf>
    <xf numFmtId="0" fontId="33" fillId="8" borderId="4" xfId="0" applyFont="1" applyFill="1" applyBorder="1" applyAlignment="1" applyProtection="1">
      <alignment horizontal="left" vertical="center" wrapText="1"/>
      <protection hidden="1"/>
    </xf>
    <xf numFmtId="0" fontId="17" fillId="12" borderId="0" xfId="0" applyFont="1" applyFill="1" applyAlignment="1">
      <alignment horizontal="left" vertical="center" wrapText="1"/>
    </xf>
    <xf numFmtId="0" fontId="17" fillId="12" borderId="0" xfId="0" applyFont="1" applyFill="1" applyAlignment="1" applyProtection="1">
      <alignment horizontal="center" vertical="center"/>
      <protection locked="0"/>
    </xf>
    <xf numFmtId="0" fontId="28" fillId="12" borderId="0" xfId="0" applyFont="1" applyFill="1" applyAlignment="1">
      <alignment horizontal="left" vertical="center"/>
    </xf>
    <xf numFmtId="10" fontId="26" fillId="13" borderId="5" xfId="2" applyNumberFormat="1" applyFont="1" applyFill="1" applyBorder="1" applyAlignment="1">
      <alignment horizontal="center" vertical="center" wrapText="1"/>
    </xf>
    <xf numFmtId="165" fontId="27" fillId="3" borderId="6" xfId="2" applyNumberFormat="1" applyFont="1" applyFill="1" applyBorder="1" applyAlignment="1">
      <alignment horizontal="center" vertical="center" wrapText="1"/>
    </xf>
    <xf numFmtId="10" fontId="28" fillId="13" borderId="5" xfId="2" applyNumberFormat="1" applyFont="1" applyFill="1" applyBorder="1" applyAlignment="1">
      <alignment horizontal="center" vertical="center" wrapText="1"/>
    </xf>
    <xf numFmtId="165" fontId="27" fillId="0" borderId="6" xfId="2" applyNumberFormat="1" applyFont="1" applyBorder="1" applyAlignment="1">
      <alignment horizontal="center" vertical="center" wrapText="1"/>
    </xf>
    <xf numFmtId="10" fontId="27" fillId="0" borderId="0" xfId="2" applyNumberFormat="1" applyFont="1" applyAlignment="1">
      <alignment horizontal="center" vertical="center" wrapText="1"/>
    </xf>
    <xf numFmtId="164" fontId="34" fillId="14" borderId="0" xfId="1" applyNumberFormat="1" applyFont="1" applyFill="1" applyAlignment="1" applyProtection="1">
      <alignment horizontal="left" wrapText="1"/>
      <protection hidden="1"/>
    </xf>
    <xf numFmtId="0" fontId="34" fillId="6" borderId="13" xfId="0" applyFont="1" applyFill="1" applyBorder="1" applyAlignment="1" applyProtection="1">
      <alignment horizontal="left" vertical="center" wrapText="1"/>
      <protection hidden="1"/>
    </xf>
    <xf numFmtId="0" fontId="34" fillId="6" borderId="0" xfId="0" applyFont="1" applyFill="1" applyBorder="1" applyAlignment="1" applyProtection="1">
      <alignment horizontal="left" vertical="center" wrapText="1"/>
      <protection hidden="1"/>
    </xf>
    <xf numFmtId="0" fontId="42" fillId="3" borderId="0" xfId="0" applyFont="1" applyFill="1" applyAlignment="1" applyProtection="1">
      <alignment horizontal="left" vertical="center" wrapText="1"/>
      <protection hidden="1"/>
    </xf>
    <xf numFmtId="0" fontId="31" fillId="12" borderId="1" xfId="0" applyFont="1" applyFill="1" applyBorder="1" applyAlignment="1" applyProtection="1">
      <alignment horizontal="left" vertical="center" wrapText="1"/>
      <protection hidden="1"/>
    </xf>
    <xf numFmtId="0" fontId="35" fillId="12" borderId="1" xfId="0" applyFont="1" applyFill="1" applyBorder="1" applyAlignment="1" applyProtection="1">
      <alignment horizontal="center" vertical="center"/>
      <protection hidden="1"/>
    </xf>
    <xf numFmtId="0" fontId="35" fillId="12" borderId="1" xfId="0" applyFont="1" applyFill="1" applyBorder="1" applyAlignment="1" applyProtection="1">
      <alignment horizontal="center" vertical="center" wrapText="1"/>
      <protection hidden="1"/>
    </xf>
    <xf numFmtId="0" fontId="42" fillId="3" borderId="7" xfId="0" applyFont="1" applyFill="1" applyBorder="1" applyAlignment="1" applyProtection="1">
      <alignment horizontal="left" vertical="center" wrapText="1"/>
      <protection hidden="1"/>
    </xf>
    <xf numFmtId="0" fontId="31" fillId="12" borderId="0" xfId="0" applyFont="1" applyFill="1" applyAlignment="1" applyProtection="1">
      <alignment horizontal="left" vertical="center" wrapText="1"/>
      <protection hidden="1"/>
    </xf>
    <xf numFmtId="0" fontId="35" fillId="12" borderId="0" xfId="0" applyFont="1" applyFill="1" applyAlignment="1" applyProtection="1">
      <alignment horizontal="center" vertical="center"/>
      <protection hidden="1"/>
    </xf>
    <xf numFmtId="0" fontId="35" fillId="12" borderId="0" xfId="0" applyFont="1" applyFill="1" applyAlignment="1" applyProtection="1">
      <alignment horizontal="center" vertical="center" wrapText="1"/>
      <protection hidden="1"/>
    </xf>
    <xf numFmtId="0" fontId="34" fillId="9" borderId="6" xfId="0" applyFont="1" applyFill="1" applyBorder="1" applyAlignment="1" applyProtection="1">
      <alignment horizontal="center" vertical="center" wrapText="1"/>
      <protection hidden="1"/>
    </xf>
    <xf numFmtId="0" fontId="34" fillId="9" borderId="4" xfId="0" applyFont="1" applyFill="1" applyBorder="1" applyAlignment="1" applyProtection="1">
      <alignment horizontal="center" vertical="center" wrapText="1"/>
      <protection hidden="1"/>
    </xf>
    <xf numFmtId="0" fontId="42" fillId="14" borderId="0" xfId="0" applyFont="1" applyFill="1" applyAlignment="1" applyProtection="1">
      <alignment horizontal="left" vertical="center" wrapText="1"/>
      <protection hidden="1"/>
    </xf>
    <xf numFmtId="164" fontId="42" fillId="14" borderId="0" xfId="1" applyNumberFormat="1" applyFont="1" applyFill="1" applyAlignment="1" applyProtection="1">
      <alignment horizontal="left" wrapText="1"/>
      <protection hidden="1"/>
    </xf>
    <xf numFmtId="0" fontId="33" fillId="12" borderId="3" xfId="0" applyFont="1" applyFill="1" applyBorder="1" applyAlignment="1" applyProtection="1">
      <alignment horizontal="left" vertical="center" wrapText="1"/>
      <protection hidden="1"/>
    </xf>
    <xf numFmtId="0" fontId="33" fillId="12" borderId="6" xfId="0" applyFont="1" applyFill="1" applyBorder="1" applyAlignment="1" applyProtection="1">
      <alignment horizontal="left" vertical="center" wrapText="1"/>
      <protection hidden="1"/>
    </xf>
    <xf numFmtId="0" fontId="33" fillId="12" borderId="4" xfId="0" applyFont="1" applyFill="1" applyBorder="1" applyAlignment="1" applyProtection="1">
      <alignment horizontal="left" vertical="center" wrapText="1"/>
      <protection hidden="1"/>
    </xf>
    <xf numFmtId="0" fontId="31" fillId="3" borderId="3" xfId="0" applyFont="1" applyFill="1" applyBorder="1" applyAlignment="1">
      <alignment horizontal="left" wrapText="1"/>
    </xf>
    <xf numFmtId="0" fontId="31" fillId="3" borderId="6" xfId="0" applyFont="1" applyFill="1" applyBorder="1" applyAlignment="1">
      <alignment horizontal="left" wrapText="1"/>
    </xf>
    <xf numFmtId="0" fontId="31" fillId="3" borderId="4" xfId="0" applyFont="1" applyFill="1" applyBorder="1" applyAlignment="1">
      <alignment horizontal="left" wrapText="1"/>
    </xf>
    <xf numFmtId="0" fontId="34" fillId="3" borderId="7" xfId="0" applyFont="1" applyFill="1" applyBorder="1" applyAlignment="1" applyProtection="1">
      <alignment horizontal="left" vertical="center" wrapText="1"/>
      <protection hidden="1"/>
    </xf>
    <xf numFmtId="0" fontId="34" fillId="9" borderId="0" xfId="0" applyFont="1" applyFill="1" applyAlignment="1" applyProtection="1">
      <alignment horizontal="left" vertical="center" wrapText="1"/>
      <protection hidden="1"/>
    </xf>
    <xf numFmtId="164" fontId="34" fillId="9" borderId="0" xfId="1" applyNumberFormat="1" applyFont="1" applyFill="1" applyAlignment="1" applyProtection="1">
      <alignment horizontal="left" wrapText="1"/>
      <protection hidden="1"/>
    </xf>
    <xf numFmtId="0" fontId="34" fillId="14" borderId="0" xfId="0" applyFont="1" applyFill="1" applyAlignment="1" applyProtection="1">
      <alignment horizontal="left" vertical="center" wrapText="1"/>
      <protection hidden="1"/>
    </xf>
    <xf numFmtId="0" fontId="34" fillId="14" borderId="5" xfId="0" applyFont="1" applyFill="1" applyBorder="1" applyAlignment="1" applyProtection="1">
      <alignment horizontal="left" vertical="center" wrapText="1"/>
      <protection hidden="1"/>
    </xf>
    <xf numFmtId="0" fontId="42" fillId="9" borderId="0" xfId="0" applyFont="1" applyFill="1" applyAlignment="1" applyProtection="1">
      <alignment horizontal="left" vertical="center" wrapText="1"/>
      <protection hidden="1"/>
    </xf>
    <xf numFmtId="14" fontId="31" fillId="12" borderId="5" xfId="0" applyNumberFormat="1" applyFont="1" applyFill="1" applyBorder="1" applyAlignment="1" applyProtection="1">
      <alignment horizontal="center" vertical="center"/>
      <protection locked="0"/>
    </xf>
    <xf numFmtId="0" fontId="9" fillId="0" borderId="0" xfId="0" applyFont="1" applyAlignment="1" applyProtection="1">
      <alignment horizontal="center"/>
      <protection locked="0"/>
    </xf>
    <xf numFmtId="0" fontId="21" fillId="14" borderId="0" xfId="0" applyFont="1" applyFill="1" applyAlignment="1">
      <alignment horizontal="center" vertical="center" wrapText="1"/>
    </xf>
    <xf numFmtId="0" fontId="21" fillId="14" borderId="0" xfId="0" applyFont="1" applyFill="1" applyAlignment="1" applyProtection="1">
      <alignment horizontal="center" vertical="center"/>
      <protection locked="0"/>
    </xf>
    <xf numFmtId="0" fontId="31" fillId="12" borderId="5" xfId="0" applyFont="1" applyFill="1" applyBorder="1" applyAlignment="1" applyProtection="1">
      <alignment horizontal="center" vertical="center"/>
      <protection locked="0"/>
    </xf>
    <xf numFmtId="0" fontId="31" fillId="12" borderId="6" xfId="0" applyFont="1" applyFill="1" applyBorder="1" applyAlignment="1" applyProtection="1">
      <alignment horizontal="center" vertical="center"/>
      <protection locked="0"/>
    </xf>
    <xf numFmtId="165" fontId="31" fillId="12" borderId="5" xfId="0" applyNumberFormat="1" applyFont="1" applyFill="1" applyBorder="1" applyAlignment="1" applyProtection="1">
      <alignment horizontal="center"/>
      <protection hidden="1"/>
    </xf>
    <xf numFmtId="0" fontId="33" fillId="0" borderId="13" xfId="0" applyFont="1" applyBorder="1" applyAlignment="1" applyProtection="1">
      <alignment horizontal="center" wrapText="1"/>
      <protection locked="0"/>
    </xf>
    <xf numFmtId="0" fontId="33" fillId="0" borderId="0" xfId="0" applyFont="1" applyAlignment="1" applyProtection="1">
      <alignment horizontal="center" wrapText="1"/>
      <protection locked="0"/>
    </xf>
    <xf numFmtId="0" fontId="34" fillId="0" borderId="0" xfId="0" applyFont="1" applyAlignment="1" applyProtection="1">
      <alignment horizontal="center" vertical="center" wrapText="1"/>
      <protection hidden="1"/>
    </xf>
    <xf numFmtId="0" fontId="35" fillId="0" borderId="0" xfId="0" applyFont="1" applyAlignment="1" applyProtection="1">
      <alignment horizontal="center" vertical="center" wrapText="1"/>
      <protection locked="0"/>
    </xf>
    <xf numFmtId="0" fontId="33" fillId="0" borderId="13" xfId="0" applyFont="1" applyBorder="1" applyAlignment="1" applyProtection="1">
      <alignment horizontal="center" vertical="center" wrapText="1"/>
      <protection hidden="1"/>
    </xf>
    <xf numFmtId="0" fontId="33" fillId="0" borderId="0" xfId="0" applyFont="1" applyAlignment="1" applyProtection="1">
      <alignment horizontal="center" vertical="center" wrapText="1"/>
      <protection hidden="1"/>
    </xf>
    <xf numFmtId="0" fontId="34" fillId="9" borderId="0" xfId="1" applyFont="1" applyFill="1" applyAlignment="1">
      <alignment horizontal="center"/>
    </xf>
    <xf numFmtId="0" fontId="43" fillId="9" borderId="11" xfId="0" applyFont="1" applyFill="1" applyBorder="1" applyAlignment="1">
      <alignment horizontal="left" wrapText="1"/>
    </xf>
    <xf numFmtId="0" fontId="43" fillId="9" borderId="5" xfId="0" applyFont="1" applyFill="1" applyBorder="1" applyAlignment="1">
      <alignment horizontal="left" wrapText="1"/>
    </xf>
    <xf numFmtId="0" fontId="43" fillId="9" borderId="12" xfId="0" applyFont="1" applyFill="1" applyBorder="1" applyAlignment="1">
      <alignment horizontal="left" wrapText="1"/>
    </xf>
    <xf numFmtId="0" fontId="31" fillId="12" borderId="8" xfId="0" applyFont="1" applyFill="1" applyBorder="1" applyAlignment="1" applyProtection="1">
      <alignment horizontal="left" vertical="center" wrapText="1"/>
      <protection hidden="1"/>
    </xf>
    <xf numFmtId="0" fontId="31" fillId="12" borderId="11" xfId="0" applyFont="1" applyFill="1" applyBorder="1" applyAlignment="1" applyProtection="1">
      <alignment horizontal="left" vertical="center" wrapText="1"/>
      <protection hidden="1"/>
    </xf>
    <xf numFmtId="0" fontId="35" fillId="12" borderId="9" xfId="0" applyFont="1" applyFill="1" applyBorder="1" applyAlignment="1" applyProtection="1">
      <alignment horizontal="center" vertical="center"/>
      <protection hidden="1"/>
    </xf>
    <xf numFmtId="0" fontId="35" fillId="12" borderId="10" xfId="0" applyFont="1" applyFill="1" applyBorder="1" applyAlignment="1" applyProtection="1">
      <alignment horizontal="center" vertical="center"/>
      <protection hidden="1"/>
    </xf>
    <xf numFmtId="0" fontId="43" fillId="9" borderId="0" xfId="0" applyFont="1" applyFill="1" applyAlignment="1" applyProtection="1">
      <alignment horizontal="left" vertical="center" wrapText="1"/>
      <protection hidden="1"/>
    </xf>
    <xf numFmtId="0" fontId="42" fillId="9" borderId="11" xfId="0" applyFont="1" applyFill="1" applyBorder="1" applyAlignment="1" applyProtection="1">
      <alignment horizontal="left" vertical="center" wrapText="1"/>
      <protection hidden="1"/>
    </xf>
    <xf numFmtId="0" fontId="42" fillId="9" borderId="5" xfId="0" applyFont="1" applyFill="1" applyBorder="1" applyAlignment="1" applyProtection="1">
      <alignment horizontal="left" vertical="center" wrapText="1"/>
      <protection hidden="1"/>
    </xf>
    <xf numFmtId="0" fontId="42" fillId="9" borderId="12" xfId="0" applyFont="1" applyFill="1" applyBorder="1" applyAlignment="1" applyProtection="1">
      <alignment horizontal="left" vertical="center" wrapText="1"/>
      <protection hidden="1"/>
    </xf>
    <xf numFmtId="0" fontId="33" fillId="3" borderId="3" xfId="0" applyFont="1" applyFill="1" applyBorder="1" applyAlignment="1" applyProtection="1">
      <alignment horizontal="left" vertical="center" wrapText="1"/>
      <protection hidden="1"/>
    </xf>
    <xf numFmtId="0" fontId="33" fillId="3" borderId="6" xfId="0" applyFont="1" applyFill="1" applyBorder="1" applyAlignment="1" applyProtection="1">
      <alignment horizontal="left" vertical="center" wrapText="1"/>
      <protection hidden="1"/>
    </xf>
    <xf numFmtId="0" fontId="33" fillId="3" borderId="4" xfId="0" applyFont="1" applyFill="1" applyBorder="1" applyAlignment="1" applyProtection="1">
      <alignment horizontal="left" vertical="center" wrapText="1"/>
      <protection hidden="1"/>
    </xf>
    <xf numFmtId="0" fontId="34" fillId="3" borderId="5" xfId="0" applyFont="1" applyFill="1" applyBorder="1" applyAlignment="1" applyProtection="1">
      <alignment horizontal="center" vertical="center" wrapText="1"/>
      <protection hidden="1"/>
    </xf>
    <xf numFmtId="0" fontId="34" fillId="3" borderId="12" xfId="0" applyFont="1" applyFill="1" applyBorder="1" applyAlignment="1" applyProtection="1">
      <alignment horizontal="center" vertical="center" wrapText="1"/>
      <protection hidden="1"/>
    </xf>
    <xf numFmtId="0" fontId="42" fillId="9" borderId="0" xfId="0" applyFont="1" applyFill="1" applyAlignment="1" applyProtection="1">
      <alignment horizontal="left" vertical="top" wrapText="1"/>
      <protection hidden="1"/>
    </xf>
    <xf numFmtId="0" fontId="33" fillId="14" borderId="3" xfId="0" applyFont="1" applyFill="1" applyBorder="1" applyAlignment="1" applyProtection="1">
      <alignment horizontal="center" vertical="center" wrapText="1"/>
      <protection hidden="1"/>
    </xf>
    <xf numFmtId="0" fontId="33" fillId="14" borderId="4" xfId="0" applyFont="1" applyFill="1" applyBorder="1" applyAlignment="1" applyProtection="1">
      <alignment horizontal="center" vertical="center" wrapText="1"/>
      <protection hidden="1"/>
    </xf>
    <xf numFmtId="0" fontId="33" fillId="12" borderId="1" xfId="0" applyFont="1" applyFill="1" applyBorder="1" applyAlignment="1" applyProtection="1">
      <alignment horizontal="left" vertical="center" wrapText="1"/>
      <protection hidden="1"/>
    </xf>
    <xf numFmtId="0" fontId="33" fillId="12" borderId="7" xfId="0" applyFont="1" applyFill="1" applyBorder="1" applyAlignment="1" applyProtection="1">
      <alignment horizontal="left" vertical="center" wrapText="1"/>
      <protection hidden="1"/>
    </xf>
    <xf numFmtId="0" fontId="34" fillId="0" borderId="9" xfId="0" applyFont="1" applyBorder="1" applyAlignment="1" applyProtection="1">
      <alignment horizontal="center" vertical="center" wrapText="1"/>
      <protection hidden="1"/>
    </xf>
    <xf numFmtId="0" fontId="42" fillId="3" borderId="3" xfId="0" applyFont="1" applyFill="1" applyBorder="1" applyAlignment="1" applyProtection="1">
      <alignment horizontal="left" vertical="center" wrapText="1"/>
      <protection hidden="1"/>
    </xf>
    <xf numFmtId="0" fontId="42" fillId="3" borderId="6" xfId="0" applyFont="1" applyFill="1" applyBorder="1" applyAlignment="1" applyProtection="1">
      <alignment horizontal="left" vertical="center" wrapText="1"/>
      <protection hidden="1"/>
    </xf>
    <xf numFmtId="0" fontId="42" fillId="3" borderId="4" xfId="0" applyFont="1" applyFill="1" applyBorder="1" applyAlignment="1" applyProtection="1">
      <alignment horizontal="left" vertical="center" wrapText="1"/>
      <protection hidden="1"/>
    </xf>
    <xf numFmtId="0" fontId="34" fillId="3" borderId="3" xfId="0" applyFont="1" applyFill="1" applyBorder="1" applyAlignment="1" applyProtection="1">
      <alignment horizontal="left" vertical="center" wrapText="1"/>
      <protection hidden="1"/>
    </xf>
    <xf numFmtId="0" fontId="34" fillId="3" borderId="6" xfId="0" applyFont="1" applyFill="1" applyBorder="1" applyAlignment="1" applyProtection="1">
      <alignment horizontal="left" vertical="center" wrapText="1"/>
      <protection hidden="1"/>
    </xf>
    <xf numFmtId="0" fontId="34" fillId="3" borderId="4" xfId="0" applyFont="1" applyFill="1" applyBorder="1" applyAlignment="1" applyProtection="1">
      <alignment horizontal="left" vertical="center" wrapText="1"/>
      <protection hidden="1"/>
    </xf>
    <xf numFmtId="0" fontId="42" fillId="9" borderId="15" xfId="1" applyFont="1" applyFill="1" applyBorder="1" applyAlignment="1">
      <alignment horizontal="left"/>
    </xf>
    <xf numFmtId="0" fontId="42" fillId="9" borderId="16" xfId="1" applyFont="1" applyFill="1" applyBorder="1" applyAlignment="1">
      <alignment horizontal="left"/>
    </xf>
    <xf numFmtId="0" fontId="21" fillId="14" borderId="3" xfId="0" applyFont="1" applyFill="1" applyBorder="1" applyAlignment="1" applyProtection="1">
      <alignment horizontal="left" vertical="center" wrapText="1"/>
      <protection hidden="1"/>
    </xf>
    <xf numFmtId="0" fontId="21" fillId="14" borderId="6" xfId="0" applyFont="1" applyFill="1" applyBorder="1" applyAlignment="1" applyProtection="1">
      <alignment horizontal="left" vertical="center" wrapText="1"/>
      <protection hidden="1"/>
    </xf>
    <xf numFmtId="0" fontId="21" fillId="14" borderId="4" xfId="0" applyFont="1" applyFill="1" applyBorder="1" applyAlignment="1" applyProtection="1">
      <alignment horizontal="left" vertical="center" wrapText="1"/>
      <protection hidden="1"/>
    </xf>
    <xf numFmtId="0" fontId="33" fillId="9" borderId="6" xfId="0" applyFont="1" applyFill="1" applyBorder="1" applyAlignment="1" applyProtection="1">
      <alignment horizontal="center" vertical="center" wrapText="1"/>
      <protection hidden="1"/>
    </xf>
    <xf numFmtId="0" fontId="33" fillId="9" borderId="4" xfId="0" applyFont="1" applyFill="1" applyBorder="1" applyAlignment="1" applyProtection="1">
      <alignment horizontal="center" vertical="center" wrapText="1"/>
      <protection hidden="1"/>
    </xf>
    <xf numFmtId="164" fontId="34" fillId="14" borderId="0" xfId="1" applyNumberFormat="1" applyFont="1" applyFill="1" applyAlignment="1" applyProtection="1">
      <alignment horizontal="left" vertical="center" wrapText="1"/>
      <protection hidden="1"/>
    </xf>
    <xf numFmtId="0" fontId="31" fillId="0" borderId="0" xfId="0" applyFont="1" applyAlignment="1" applyProtection="1">
      <alignment horizontal="center" vertical="center" wrapText="1"/>
      <protection locked="0"/>
    </xf>
    <xf numFmtId="0" fontId="33" fillId="12" borderId="3" xfId="0" applyFont="1" applyFill="1" applyBorder="1" applyAlignment="1" applyProtection="1">
      <alignment horizontal="center" vertical="center" wrapText="1"/>
      <protection hidden="1"/>
    </xf>
    <xf numFmtId="0" fontId="33" fillId="12" borderId="4" xfId="0" applyFont="1" applyFill="1" applyBorder="1" applyAlignment="1" applyProtection="1">
      <alignment horizontal="center" vertical="center" wrapText="1"/>
      <protection hidden="1"/>
    </xf>
    <xf numFmtId="0" fontId="35" fillId="0" borderId="0" xfId="0" applyFont="1" applyAlignment="1" applyProtection="1">
      <alignment horizontal="center" wrapText="1"/>
      <protection locked="0"/>
    </xf>
    <xf numFmtId="0" fontId="34" fillId="0" borderId="8" xfId="0" applyFont="1" applyBorder="1" applyAlignment="1" applyProtection="1">
      <alignment horizontal="center" vertical="center" wrapText="1"/>
      <protection hidden="1"/>
    </xf>
    <xf numFmtId="0" fontId="34" fillId="0" borderId="13" xfId="0" applyFont="1" applyBorder="1" applyAlignment="1" applyProtection="1">
      <alignment horizontal="center" vertical="center" wrapText="1"/>
      <protection hidden="1"/>
    </xf>
    <xf numFmtId="0" fontId="31" fillId="12" borderId="9" xfId="0" applyFont="1" applyFill="1" applyBorder="1" applyAlignment="1" applyProtection="1">
      <alignment horizontal="left" vertical="center" wrapText="1"/>
      <protection hidden="1"/>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3" fillId="0" borderId="9" xfId="0" applyFont="1" applyBorder="1" applyAlignment="1" applyProtection="1">
      <alignment horizontal="center" vertical="center" wrapText="1"/>
      <protection hidden="1"/>
    </xf>
    <xf numFmtId="0" fontId="21" fillId="0" borderId="0" xfId="0" applyFont="1" applyAlignment="1" applyProtection="1">
      <alignment horizontal="center" vertical="center" wrapText="1"/>
      <protection hidden="1"/>
    </xf>
    <xf numFmtId="0" fontId="33" fillId="0" borderId="8" xfId="0" applyFont="1" applyBorder="1" applyAlignment="1" applyProtection="1">
      <alignment horizontal="center" vertical="center" wrapText="1"/>
      <protection hidden="1"/>
    </xf>
    <xf numFmtId="0" fontId="33" fillId="0" borderId="8" xfId="0" applyFont="1" applyBorder="1" applyAlignment="1" applyProtection="1">
      <alignment horizontal="center" wrapText="1"/>
      <protection locked="0"/>
    </xf>
    <xf numFmtId="0" fontId="33" fillId="0" borderId="9" xfId="0" applyFont="1" applyBorder="1" applyAlignment="1" applyProtection="1">
      <alignment horizontal="center" wrapText="1"/>
      <protection locked="0"/>
    </xf>
    <xf numFmtId="0" fontId="33" fillId="0" borderId="0" xfId="0" applyFont="1" applyAlignment="1" applyProtection="1">
      <alignment horizontal="center" vertical="center" wrapText="1"/>
      <protection locked="0"/>
    </xf>
    <xf numFmtId="0" fontId="33" fillId="0" borderId="10" xfId="0" applyFont="1" applyBorder="1" applyAlignment="1" applyProtection="1">
      <alignment horizontal="center" vertical="center" wrapText="1"/>
      <protection hidden="1"/>
    </xf>
    <xf numFmtId="14" fontId="7" fillId="13" borderId="6" xfId="0" applyNumberFormat="1" applyFont="1" applyFill="1" applyBorder="1" applyAlignment="1">
      <alignment horizontal="center"/>
    </xf>
    <xf numFmtId="0" fontId="8" fillId="0" borderId="0" xfId="0" applyFont="1" applyAlignment="1" applyProtection="1">
      <alignment horizontal="center"/>
      <protection locked="0"/>
    </xf>
    <xf numFmtId="0" fontId="45" fillId="14" borderId="0" xfId="0" applyFont="1" applyFill="1" applyAlignment="1">
      <alignment horizontal="center" vertical="center" wrapText="1"/>
    </xf>
    <xf numFmtId="0" fontId="46" fillId="14" borderId="0" xfId="0" applyFont="1" applyFill="1" applyAlignment="1" applyProtection="1">
      <alignment horizontal="center" vertical="center"/>
      <protection locked="0"/>
    </xf>
    <xf numFmtId="0" fontId="7" fillId="13" borderId="5" xfId="0" applyFont="1" applyFill="1" applyBorder="1" applyAlignment="1">
      <alignment horizontal="center"/>
    </xf>
    <xf numFmtId="0" fontId="7" fillId="13" borderId="6" xfId="0" applyFont="1" applyFill="1" applyBorder="1" applyAlignment="1">
      <alignment horizontal="center"/>
    </xf>
    <xf numFmtId="165" fontId="7" fillId="13" borderId="6" xfId="0" applyNumberFormat="1" applyFont="1" applyFill="1" applyBorder="1" applyAlignment="1" applyProtection="1">
      <alignment horizontal="center"/>
      <protection hidden="1"/>
    </xf>
    <xf numFmtId="0" fontId="7" fillId="5" borderId="0" xfId="0" applyFont="1" applyFill="1" applyAlignment="1" applyProtection="1">
      <alignment horizontal="left" vertical="center" wrapText="1"/>
      <protection hidden="1"/>
    </xf>
    <xf numFmtId="0" fontId="6" fillId="5" borderId="0" xfId="0" applyFont="1" applyFill="1" applyAlignment="1" applyProtection="1">
      <alignment horizontal="center" vertical="center"/>
      <protection hidden="1"/>
    </xf>
    <xf numFmtId="0" fontId="2" fillId="12" borderId="3" xfId="0" applyFont="1" applyFill="1" applyBorder="1" applyAlignment="1" applyProtection="1">
      <alignment horizontal="left" vertical="center" wrapText="1"/>
      <protection hidden="1"/>
    </xf>
    <xf numFmtId="0" fontId="2" fillId="12" borderId="5" xfId="0" applyFont="1" applyFill="1" applyBorder="1" applyAlignment="1" applyProtection="1">
      <alignment horizontal="left" vertical="center" wrapText="1"/>
      <protection hidden="1"/>
    </xf>
    <xf numFmtId="0" fontId="2" fillId="12" borderId="12" xfId="0" applyFont="1" applyFill="1" applyBorder="1" applyAlignment="1" applyProtection="1">
      <alignment horizontal="left" vertical="center" wrapText="1"/>
      <protection hidden="1"/>
    </xf>
    <xf numFmtId="0" fontId="2" fillId="12" borderId="6" xfId="0" applyFont="1" applyFill="1" applyBorder="1" applyAlignment="1" applyProtection="1">
      <alignment horizontal="left" vertical="center" wrapText="1"/>
      <protection hidden="1"/>
    </xf>
    <xf numFmtId="0" fontId="2" fillId="12" borderId="4" xfId="0" applyFont="1" applyFill="1" applyBorder="1" applyAlignment="1" applyProtection="1">
      <alignment horizontal="left" vertical="center" wrapText="1"/>
      <protection hidden="1"/>
    </xf>
    <xf numFmtId="164" fontId="13" fillId="14" borderId="13" xfId="1" applyNumberFormat="1" applyFont="1" applyFill="1" applyBorder="1" applyAlignment="1" applyProtection="1">
      <alignment horizontal="center" wrapText="1"/>
      <protection hidden="1"/>
    </xf>
    <xf numFmtId="164" fontId="13" fillId="14" borderId="0" xfId="1" applyNumberFormat="1" applyFont="1" applyFill="1" applyAlignment="1" applyProtection="1">
      <alignment horizontal="center" wrapText="1"/>
      <protection hidden="1"/>
    </xf>
    <xf numFmtId="0" fontId="2" fillId="12" borderId="11" xfId="0" applyFont="1" applyFill="1" applyBorder="1" applyAlignment="1" applyProtection="1">
      <alignment horizontal="left" vertical="center" wrapText="1"/>
      <protection hidden="1"/>
    </xf>
    <xf numFmtId="0" fontId="13" fillId="14" borderId="11" xfId="1" applyFont="1" applyFill="1" applyBorder="1" applyAlignment="1" applyProtection="1">
      <alignment horizontal="center" wrapText="1"/>
      <protection hidden="1"/>
    </xf>
    <xf numFmtId="0" fontId="13" fillId="14" borderId="5" xfId="1" applyFont="1" applyFill="1" applyBorder="1" applyAlignment="1" applyProtection="1">
      <alignment horizontal="center" wrapText="1"/>
      <protection hidden="1"/>
    </xf>
    <xf numFmtId="0" fontId="13" fillId="14" borderId="11" xfId="0" applyFont="1" applyFill="1" applyBorder="1" applyAlignment="1" applyProtection="1">
      <alignment horizontal="center" wrapText="1"/>
      <protection hidden="1"/>
    </xf>
    <xf numFmtId="0" fontId="13" fillId="14" borderId="5" xfId="0"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Alignment="1">
      <alignment horizontal="center"/>
    </xf>
    <xf numFmtId="0" fontId="13" fillId="14" borderId="13" xfId="1" applyFont="1" applyFill="1" applyBorder="1" applyAlignment="1" applyProtection="1">
      <alignment horizontal="center" wrapText="1"/>
      <protection hidden="1"/>
    </xf>
    <xf numFmtId="0" fontId="13" fillId="14" borderId="0" xfId="1" applyFont="1" applyFill="1" applyAlignment="1" applyProtection="1">
      <alignment horizont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0.73684210526315785</c:v>
                </c:pt>
                <c:pt idx="1">
                  <c:v>0.91666666666666663</c:v>
                </c:pt>
                <c:pt idx="2">
                  <c:v>0.5</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386917744"/>
        <c:axId val="-386916112"/>
      </c:barChart>
      <c:catAx>
        <c:axId val="-386917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6916112"/>
        <c:crosses val="autoZero"/>
        <c:auto val="1"/>
        <c:lblAlgn val="ctr"/>
        <c:lblOffset val="100"/>
        <c:noMultiLvlLbl val="0"/>
      </c:catAx>
      <c:valAx>
        <c:axId val="-386916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86917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394178368"/>
        <c:axId val="-394189248"/>
      </c:barChart>
      <c:catAx>
        <c:axId val="-394178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4189248"/>
        <c:crosses val="autoZero"/>
        <c:auto val="1"/>
        <c:lblAlgn val="ctr"/>
        <c:lblOffset val="100"/>
        <c:noMultiLvlLbl val="0"/>
      </c:catAx>
      <c:valAx>
        <c:axId val="-394189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4178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0.68181818181818177</c:v>
                </c:pt>
                <c:pt idx="1">
                  <c:v>0.59090909090909094</c:v>
                </c:pt>
                <c:pt idx="2">
                  <c:v>1</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394186528"/>
        <c:axId val="-394168576"/>
      </c:barChart>
      <c:catAx>
        <c:axId val="-394186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4168576"/>
        <c:crosses val="autoZero"/>
        <c:auto val="1"/>
        <c:lblAlgn val="ctr"/>
        <c:lblOffset val="100"/>
        <c:noMultiLvlLbl val="0"/>
      </c:catAx>
      <c:valAx>
        <c:axId val="-394168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4186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0.90540540540540537</c:v>
                </c:pt>
                <c:pt idx="1">
                  <c:v>0.61538461538461542</c:v>
                </c:pt>
                <c:pt idx="2">
                  <c:v>0.5</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394183808"/>
        <c:axId val="-394185984"/>
      </c:barChart>
      <c:catAx>
        <c:axId val="-394183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4185984"/>
        <c:crosses val="autoZero"/>
        <c:auto val="1"/>
        <c:lblAlgn val="ctr"/>
        <c:lblOffset val="100"/>
        <c:noMultiLvlLbl val="0"/>
      </c:catAx>
      <c:valAx>
        <c:axId val="-394185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4183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0.96666666666666667</c:v>
                </c:pt>
                <c:pt idx="2">
                  <c:v>1</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394166400"/>
        <c:axId val="-394190336"/>
      </c:barChart>
      <c:catAx>
        <c:axId val="-394166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4190336"/>
        <c:crosses val="autoZero"/>
        <c:auto val="1"/>
        <c:lblAlgn val="ctr"/>
        <c:lblOffset val="100"/>
        <c:noMultiLvlLbl val="0"/>
      </c:catAx>
      <c:valAx>
        <c:axId val="-394190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4166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0.875</c:v>
                </c:pt>
                <c:pt idx="1">
                  <c:v>1</c:v>
                </c:pt>
                <c:pt idx="2">
                  <c:v>1</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394168032"/>
        <c:axId val="-394181088"/>
      </c:barChart>
      <c:catAx>
        <c:axId val="-394168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4181088"/>
        <c:crosses val="autoZero"/>
        <c:auto val="1"/>
        <c:lblAlgn val="ctr"/>
        <c:lblOffset val="100"/>
        <c:noMultiLvlLbl val="0"/>
      </c:catAx>
      <c:valAx>
        <c:axId val="-394181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4168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0.8833333333333333</c:v>
                </c:pt>
                <c:pt idx="1">
                  <c:v>0.83064516129032262</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394180544"/>
        <c:axId val="-394165312"/>
      </c:barChart>
      <c:catAx>
        <c:axId val="-394180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4165312"/>
        <c:crosses val="autoZero"/>
        <c:auto val="1"/>
        <c:lblAlgn val="ctr"/>
        <c:lblOffset val="100"/>
        <c:noMultiLvlLbl val="0"/>
      </c:catAx>
      <c:valAx>
        <c:axId val="-394165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4180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0.82530120481927716</c:v>
                </c:pt>
                <c:pt idx="1">
                  <c:v>0.75301204819277112</c:v>
                </c:pt>
                <c:pt idx="2">
                  <c:v>0.8571428571428571</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394195232"/>
        <c:axId val="-394196320"/>
      </c:barChart>
      <c:catAx>
        <c:axId val="-394195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4196320"/>
        <c:crosses val="autoZero"/>
        <c:auto val="1"/>
        <c:lblAlgn val="ctr"/>
        <c:lblOffset val="100"/>
        <c:noMultiLvlLbl val="0"/>
      </c:catAx>
      <c:valAx>
        <c:axId val="-394196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4195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0.85431726907630523</c:v>
                </c:pt>
                <c:pt idx="1">
                  <c:v>0.79182860474154682</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394195776"/>
        <c:axId val="-394172928"/>
        <c:extLst xmlns:c16r2="http://schemas.microsoft.com/office/drawing/2015/06/chart"/>
      </c:barChart>
      <c:catAx>
        <c:axId val="-39419577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4172928"/>
        <c:crosses val="autoZero"/>
        <c:auto val="1"/>
        <c:lblAlgn val="ctr"/>
        <c:lblOffset val="100"/>
        <c:noMultiLvlLbl val="0"/>
      </c:catAx>
      <c:valAx>
        <c:axId val="-39417292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94195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0.56089285714285719</c:v>
                </c:pt>
                <c:pt idx="1">
                  <c:v>0.70643939393939392</c:v>
                </c:pt>
                <c:pt idx="2">
                  <c:v>0.65238095238095251</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394175648"/>
        <c:axId val="-394191968"/>
        <c:extLst xmlns:c16r2="http://schemas.microsoft.com/office/drawing/2015/06/chart"/>
      </c:barChart>
      <c:catAx>
        <c:axId val="-394175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4191968"/>
        <c:crosses val="autoZero"/>
        <c:auto val="1"/>
        <c:lblAlgn val="ctr"/>
        <c:lblOffset val="100"/>
        <c:noMultiLvlLbl val="0"/>
      </c:catAx>
      <c:valAx>
        <c:axId val="-394191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94175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386912848"/>
        <c:axId val="-386912304"/>
      </c:barChart>
      <c:catAx>
        <c:axId val="-386912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6912304"/>
        <c:crosses val="autoZero"/>
        <c:auto val="1"/>
        <c:lblAlgn val="ctr"/>
        <c:lblOffset val="100"/>
        <c:noMultiLvlLbl val="0"/>
      </c:catAx>
      <c:valAx>
        <c:axId val="-386912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86912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0.7432432432432432</c:v>
                </c:pt>
                <c:pt idx="1">
                  <c:v>0.67948717948717952</c:v>
                </c:pt>
                <c:pt idx="2">
                  <c:v>1</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386902512"/>
        <c:axId val="-386897616"/>
      </c:barChart>
      <c:catAx>
        <c:axId val="-386902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6897616"/>
        <c:crosses val="autoZero"/>
        <c:auto val="1"/>
        <c:lblAlgn val="ctr"/>
        <c:lblOffset val="100"/>
        <c:noMultiLvlLbl val="0"/>
      </c:catAx>
      <c:valAx>
        <c:axId val="-386897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86902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254780672"/>
        <c:axId val="-1254774144"/>
      </c:barChart>
      <c:catAx>
        <c:axId val="-1254780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54774144"/>
        <c:crosses val="autoZero"/>
        <c:auto val="1"/>
        <c:lblAlgn val="ctr"/>
        <c:lblOffset val="100"/>
        <c:noMultiLvlLbl val="0"/>
      </c:catAx>
      <c:valAx>
        <c:axId val="-1254774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54780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394182176"/>
        <c:axId val="-394170752"/>
      </c:barChart>
      <c:catAx>
        <c:axId val="-394182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4170752"/>
        <c:crosses val="autoZero"/>
        <c:auto val="1"/>
        <c:lblAlgn val="ctr"/>
        <c:lblOffset val="100"/>
        <c:noMultiLvlLbl val="0"/>
      </c:catAx>
      <c:valAx>
        <c:axId val="-394170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4182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394191424"/>
        <c:axId val="-394166944"/>
      </c:barChart>
      <c:catAx>
        <c:axId val="-394191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4166944"/>
        <c:crosses val="autoZero"/>
        <c:auto val="1"/>
        <c:lblAlgn val="ctr"/>
        <c:lblOffset val="100"/>
        <c:noMultiLvlLbl val="0"/>
      </c:catAx>
      <c:valAx>
        <c:axId val="-394166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4191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394188704"/>
        <c:axId val="-394177280"/>
      </c:barChart>
      <c:catAx>
        <c:axId val="-394188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4177280"/>
        <c:crosses val="autoZero"/>
        <c:auto val="1"/>
        <c:lblAlgn val="ctr"/>
        <c:lblOffset val="100"/>
        <c:noMultiLvlLbl val="0"/>
      </c:catAx>
      <c:valAx>
        <c:axId val="-394177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4188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0.8928571428571429</c:v>
                </c:pt>
                <c:pt idx="1">
                  <c:v>0.9</c:v>
                </c:pt>
                <c:pt idx="2">
                  <c:v>1</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394177824"/>
        <c:axId val="-394170208"/>
      </c:barChart>
      <c:catAx>
        <c:axId val="-394177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4170208"/>
        <c:crosses val="autoZero"/>
        <c:auto val="1"/>
        <c:lblAlgn val="ctr"/>
        <c:lblOffset val="100"/>
        <c:noMultiLvlLbl val="0"/>
      </c:catAx>
      <c:valAx>
        <c:axId val="-394170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4177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394171296"/>
        <c:axId val="-394187616"/>
      </c:barChart>
      <c:catAx>
        <c:axId val="-394171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94187616"/>
        <c:crosses val="autoZero"/>
        <c:auto val="1"/>
        <c:lblAlgn val="ctr"/>
        <c:lblOffset val="100"/>
        <c:noMultiLvlLbl val="0"/>
      </c:catAx>
      <c:valAx>
        <c:axId val="-394187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94171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jp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chemeClr val="accent6">
                  <a:lumMod val="75000"/>
                </a:schemeClr>
              </a:solidFill>
              <a:latin typeface="Corbel" pitchFamily="34" charset="0"/>
            </a:rPr>
            <a:t>Audit Conseil</a:t>
          </a:r>
          <a:r>
            <a:rPr lang="fr-FR" sz="2400" b="1" i="0" u="sng" strike="noStrike" baseline="0">
              <a:solidFill>
                <a:schemeClr val="accent6">
                  <a:lumMod val="75000"/>
                </a:schemeClr>
              </a:solidFill>
              <a:latin typeface="Corbel" pitchFamily="34" charset="0"/>
            </a:rPr>
            <a:t> Magasin</a:t>
          </a:r>
          <a:endParaRPr lang="fr-FR" sz="2400" b="1" i="0" strike="noStrike">
            <a:solidFill>
              <a:schemeClr val="accent6">
                <a:lumMod val="75000"/>
              </a:schemeClr>
            </a:solidFill>
            <a:latin typeface="Corbel" pitchFamily="34" charset="0"/>
          </a:endParaRPr>
        </a:p>
        <a:p>
          <a:pPr algn="ctr" rtl="0">
            <a:defRPr sz="1000"/>
          </a:pPr>
          <a:r>
            <a:rPr lang="fr-FR" sz="2400" b="1" i="0" strike="noStrike">
              <a:solidFill>
                <a:schemeClr val="accent6">
                  <a:lumMod val="75000"/>
                </a:schemeClr>
              </a:solidFill>
              <a:latin typeface="Corbel" pitchFamily="34" charset="0"/>
            </a:rPr>
            <a:t>en Bonnes Pratiques</a:t>
          </a:r>
          <a:r>
            <a:rPr lang="fr-FR" sz="2400" b="1" i="0" strike="noStrike" baseline="0">
              <a:solidFill>
                <a:schemeClr val="accent6">
                  <a:lumMod val="75000"/>
                </a:schemeClr>
              </a:solidFill>
              <a:latin typeface="Corbel" pitchFamily="34" charset="0"/>
            </a:rPr>
            <a:t> d'Hygiène et système HACCP</a:t>
          </a:r>
          <a:endParaRPr lang="fr-FR" sz="2400" b="1" i="0" strike="noStrike">
            <a:solidFill>
              <a:schemeClr val="accent6">
                <a:lumMod val="75000"/>
              </a:schemeClr>
            </a:solidFill>
            <a:latin typeface="Corbel" pitchFamily="34" charset="0"/>
          </a:endParaRPr>
        </a:p>
        <a:p>
          <a:pPr algn="ctr" rtl="0">
            <a:defRPr sz="1000"/>
          </a:pPr>
          <a:r>
            <a:rPr lang="fr-FR" sz="2000" b="1" i="0" strike="noStrike">
              <a:solidFill>
                <a:schemeClr val="accent6">
                  <a:lumMod val="75000"/>
                </a:schemeClr>
              </a:solidFill>
              <a:latin typeface="Corbel" pitchFamily="34" charset="0"/>
            </a:rPr>
            <a:t>UHD- Carrefour Tunisie</a:t>
          </a:r>
        </a:p>
        <a:p>
          <a:pPr algn="ctr" rtl="0">
            <a:defRPr sz="1000"/>
          </a:pPr>
          <a:r>
            <a:rPr lang="fr-FR" sz="2000" b="1" i="0" strike="noStrike">
              <a:solidFill>
                <a:schemeClr val="accent6">
                  <a:lumMod val="75000"/>
                </a:schemeClr>
              </a:solidFill>
              <a:latin typeface="Corbel" pitchFamily="34" charset="0"/>
            </a:rPr>
            <a:t>Rapport</a:t>
          </a:r>
          <a:r>
            <a:rPr lang="fr-FR" sz="2000" b="1" i="0" strike="noStrike" baseline="0">
              <a:solidFill>
                <a:schemeClr val="accent6">
                  <a:lumMod val="75000"/>
                </a:schemeClr>
              </a:solidFill>
              <a:latin typeface="Corbel" pitchFamily="34" charset="0"/>
            </a:rPr>
            <a:t> </a:t>
          </a:r>
          <a:r>
            <a:rPr lang="fr-FR" sz="2400" b="1" i="0" strike="noStrike" baseline="0">
              <a:solidFill>
                <a:schemeClr val="accent6">
                  <a:lumMod val="75000"/>
                </a:schemeClr>
              </a:solidFill>
              <a:latin typeface="Corbel" pitchFamily="34" charset="0"/>
            </a:rPr>
            <a:t> </a:t>
          </a:r>
          <a:r>
            <a:rPr lang="fr-FR" sz="2400" b="1" i="0" strike="noStrike">
              <a:solidFill>
                <a:schemeClr val="accent6">
                  <a:lumMod val="75000"/>
                </a:schemeClr>
              </a:solidFill>
              <a:latin typeface="Corbel" pitchFamily="34" charset="0"/>
            </a:rPr>
            <a:t>d'audit</a:t>
          </a:r>
          <a:r>
            <a:rPr lang="fr-FR" sz="2400" b="1" i="0" strike="noStrike" baseline="0">
              <a:solidFill>
                <a:schemeClr val="accent6">
                  <a:lumMod val="75000"/>
                </a:schemeClr>
              </a:solidFill>
              <a:latin typeface="Corbel" pitchFamily="34" charset="0"/>
            </a:rPr>
            <a:t> </a:t>
          </a:r>
          <a:endParaRPr lang="fr-FR" sz="2400" b="1" i="0" strike="noStrike">
            <a:solidFill>
              <a:schemeClr val="accent6">
                <a:lumMod val="75000"/>
              </a:schemeClr>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3</xdr:col>
      <xdr:colOff>714375</xdr:colOff>
      <xdr:row>0</xdr:row>
      <xdr:rowOff>0</xdr:rowOff>
    </xdr:from>
    <xdr:to>
      <xdr:col>7</xdr:col>
      <xdr:colOff>76200</xdr:colOff>
      <xdr:row>6</xdr:row>
      <xdr:rowOff>76200</xdr:rowOff>
    </xdr:to>
    <xdr:pic>
      <xdr:nvPicPr>
        <xdr:cNvPr id="24" name="Image 23">
          <a:extLst>
            <a:ext uri="{FF2B5EF4-FFF2-40B4-BE49-F238E27FC236}">
              <a16:creationId xmlns="" xmlns:a16="http://schemas.microsoft.com/office/drawing/2014/main" id="{C1FD871C-9385-424B-9010-8DB5F0875C5A}"/>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a:xfrm>
          <a:off x="3409950" y="0"/>
          <a:ext cx="2409825" cy="1219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349250</xdr:colOff>
      <xdr:row>0</xdr:row>
      <xdr:rowOff>174625</xdr:rowOff>
    </xdr:from>
    <xdr:to>
      <xdr:col>3</xdr:col>
      <xdr:colOff>238125</xdr:colOff>
      <xdr:row>5</xdr:row>
      <xdr:rowOff>143377</xdr:rowOff>
    </xdr:to>
    <xdr:pic>
      <xdr:nvPicPr>
        <xdr:cNvPr id="3" name="Image 2">
          <a:extLst>
            <a:ext uri="{FF2B5EF4-FFF2-40B4-BE49-F238E27FC236}">
              <a16:creationId xmlns="" xmlns:a16="http://schemas.microsoft.com/office/drawing/2014/main" id="{1B80442E-63B2-4FC3-8B77-3A03A88D96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889750" y="174625"/>
          <a:ext cx="2762250" cy="139750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4429126</xdr:colOff>
      <xdr:row>0</xdr:row>
      <xdr:rowOff>130969</xdr:rowOff>
    </xdr:from>
    <xdr:to>
      <xdr:col>3</xdr:col>
      <xdr:colOff>452438</xdr:colOff>
      <xdr:row>4</xdr:row>
      <xdr:rowOff>71438</xdr:rowOff>
    </xdr:to>
    <xdr:pic>
      <xdr:nvPicPr>
        <xdr:cNvPr id="4" name="Image 3">
          <a:extLst>
            <a:ext uri="{FF2B5EF4-FFF2-40B4-BE49-F238E27FC236}">
              <a16:creationId xmlns="" xmlns:a16="http://schemas.microsoft.com/office/drawing/2014/main" id="{C35FFB0E-9BC9-4FE5-837A-79FBFCEBF0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29126" y="130969"/>
          <a:ext cx="2226468" cy="108346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31750</xdr:colOff>
      <xdr:row>0</xdr:row>
      <xdr:rowOff>142875</xdr:rowOff>
    </xdr:from>
    <xdr:to>
      <xdr:col>3</xdr:col>
      <xdr:colOff>15875</xdr:colOff>
      <xdr:row>5</xdr:row>
      <xdr:rowOff>111627</xdr:rowOff>
    </xdr:to>
    <xdr:pic>
      <xdr:nvPicPr>
        <xdr:cNvPr id="3" name="Image 2">
          <a:extLst>
            <a:ext uri="{FF2B5EF4-FFF2-40B4-BE49-F238E27FC236}">
              <a16:creationId xmlns="" xmlns:a16="http://schemas.microsoft.com/office/drawing/2014/main" id="{59A4C1EC-8AA9-44F1-B82B-FEEC83AE54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72250" y="142875"/>
          <a:ext cx="2857500" cy="139750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4441031</xdr:colOff>
      <xdr:row>0</xdr:row>
      <xdr:rowOff>142875</xdr:rowOff>
    </xdr:from>
    <xdr:to>
      <xdr:col>3</xdr:col>
      <xdr:colOff>464343</xdr:colOff>
      <xdr:row>4</xdr:row>
      <xdr:rowOff>83344</xdr:rowOff>
    </xdr:to>
    <xdr:pic>
      <xdr:nvPicPr>
        <xdr:cNvPr id="3" name="Image 2">
          <a:extLst>
            <a:ext uri="{FF2B5EF4-FFF2-40B4-BE49-F238E27FC236}">
              <a16:creationId xmlns="" xmlns:a16="http://schemas.microsoft.com/office/drawing/2014/main" id="{DBAA6CF8-1CC8-46E8-8B37-9BE936EC4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41031" y="142875"/>
          <a:ext cx="2226468" cy="108346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1063625</xdr:colOff>
      <xdr:row>4</xdr:row>
      <xdr:rowOff>254502</xdr:rowOff>
    </xdr:to>
    <xdr:pic>
      <xdr:nvPicPr>
        <xdr:cNvPr id="3" name="Image 2">
          <a:extLst>
            <a:ext uri="{FF2B5EF4-FFF2-40B4-BE49-F238E27FC236}">
              <a16:creationId xmlns="" xmlns:a16="http://schemas.microsoft.com/office/drawing/2014/main" id="{D1DE098C-7A03-40CD-A5E0-2710F8D5F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40500" y="0"/>
          <a:ext cx="2857500" cy="139750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4548187</xdr:colOff>
      <xdr:row>0</xdr:row>
      <xdr:rowOff>119062</xdr:rowOff>
    </xdr:from>
    <xdr:to>
      <xdr:col>3</xdr:col>
      <xdr:colOff>571499</xdr:colOff>
      <xdr:row>4</xdr:row>
      <xdr:rowOff>59531</xdr:rowOff>
    </xdr:to>
    <xdr:pic>
      <xdr:nvPicPr>
        <xdr:cNvPr id="3" name="Image 2">
          <a:extLst>
            <a:ext uri="{FF2B5EF4-FFF2-40B4-BE49-F238E27FC236}">
              <a16:creationId xmlns="" xmlns:a16="http://schemas.microsoft.com/office/drawing/2014/main" id="{8C535A4B-E24C-42ED-94DD-4D01DC22F8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48187" y="119062"/>
          <a:ext cx="2226468" cy="108346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0</xdr:row>
      <xdr:rowOff>47625</xdr:rowOff>
    </xdr:from>
    <xdr:to>
      <xdr:col>2</xdr:col>
      <xdr:colOff>1063625</xdr:colOff>
      <xdr:row>5</xdr:row>
      <xdr:rowOff>16377</xdr:rowOff>
    </xdr:to>
    <xdr:pic>
      <xdr:nvPicPr>
        <xdr:cNvPr id="3" name="Image 2">
          <a:extLst>
            <a:ext uri="{FF2B5EF4-FFF2-40B4-BE49-F238E27FC236}">
              <a16:creationId xmlns="" xmlns:a16="http://schemas.microsoft.com/office/drawing/2014/main" id="{85E4B30B-8568-44E5-A604-FC8E6A1B97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40500" y="47625"/>
          <a:ext cx="2857500" cy="139750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4321969</xdr:colOff>
      <xdr:row>0</xdr:row>
      <xdr:rowOff>142875</xdr:rowOff>
    </xdr:from>
    <xdr:to>
      <xdr:col>3</xdr:col>
      <xdr:colOff>345281</xdr:colOff>
      <xdr:row>4</xdr:row>
      <xdr:rowOff>83344</xdr:rowOff>
    </xdr:to>
    <xdr:pic>
      <xdr:nvPicPr>
        <xdr:cNvPr id="3" name="Image 2">
          <a:extLst>
            <a:ext uri="{FF2B5EF4-FFF2-40B4-BE49-F238E27FC236}">
              <a16:creationId xmlns="" xmlns:a16="http://schemas.microsoft.com/office/drawing/2014/main" id="{8D505F9C-2F5C-444C-8D50-48D01C4FDD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321969" y="142875"/>
          <a:ext cx="2226468" cy="1083469"/>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D18" sqref="D18:K18"/>
    </sheetView>
  </sheetViews>
  <sheetFormatPr baseColWidth="10" defaultColWidth="11.42578125" defaultRowHeight="15" x14ac:dyDescent="0.25"/>
  <cols>
    <col min="1" max="1" width="11.42578125" style="41"/>
    <col min="2" max="2" width="15" customWidth="1"/>
    <col min="3" max="3" width="14" customWidth="1"/>
    <col min="12" max="14" width="11.42578125" customWidth="1"/>
  </cols>
  <sheetData>
    <row r="18" spans="1:11" ht="21" x14ac:dyDescent="0.25">
      <c r="A18" s="343" t="s">
        <v>474</v>
      </c>
      <c r="B18" s="343"/>
      <c r="C18" s="343"/>
      <c r="D18" s="344" t="s">
        <v>533</v>
      </c>
      <c r="E18" s="344"/>
      <c r="F18" s="344"/>
      <c r="G18" s="344"/>
      <c r="H18" s="344"/>
      <c r="I18" s="344"/>
      <c r="J18" s="344"/>
      <c r="K18" s="344"/>
    </row>
    <row r="20" spans="1:11" ht="16.5" x14ac:dyDescent="0.3">
      <c r="A20" s="36"/>
      <c r="B20" s="31"/>
      <c r="C20" s="31"/>
      <c r="D20" s="31"/>
      <c r="E20" s="31"/>
      <c r="F20" s="31"/>
      <c r="G20" s="31"/>
      <c r="H20" s="31"/>
      <c r="I20" s="31"/>
    </row>
    <row r="21" spans="1:11" x14ac:dyDescent="0.25">
      <c r="A21" s="345" t="s">
        <v>277</v>
      </c>
      <c r="B21" s="345"/>
      <c r="C21" s="345"/>
      <c r="D21" s="345"/>
      <c r="E21" s="345"/>
      <c r="F21" s="345"/>
      <c r="G21" s="345"/>
      <c r="H21" s="345"/>
      <c r="I21" s="345"/>
      <c r="J21" s="345"/>
      <c r="K21" s="345"/>
    </row>
    <row r="22" spans="1:11" x14ac:dyDescent="0.25">
      <c r="A22" s="37"/>
      <c r="B22" s="32"/>
      <c r="C22" s="32"/>
      <c r="D22" s="31"/>
      <c r="E22" s="31"/>
      <c r="F22" s="31"/>
      <c r="G22" s="31"/>
      <c r="H22" s="31"/>
      <c r="I22" s="31"/>
    </row>
    <row r="23" spans="1:11" ht="42" customHeight="1" x14ac:dyDescent="0.25">
      <c r="A23" s="276" t="s">
        <v>278</v>
      </c>
      <c r="B23" s="346" t="s">
        <v>279</v>
      </c>
      <c r="C23" s="346"/>
      <c r="D23" s="31"/>
      <c r="E23" s="31"/>
      <c r="F23" s="31"/>
      <c r="G23" s="31"/>
      <c r="H23" s="31"/>
      <c r="I23" s="31"/>
      <c r="J23" t="str">
        <f>D18</f>
        <v>ENNASR 1</v>
      </c>
    </row>
    <row r="24" spans="1:11" ht="33" customHeight="1" x14ac:dyDescent="0.25">
      <c r="A24" s="277" t="s">
        <v>280</v>
      </c>
      <c r="B24" s="347">
        <f>AVERAGE('A1 Exploitation'!D730,'A1 Technique'!D199)</f>
        <v>0.85431726907630523</v>
      </c>
      <c r="C24" s="347"/>
      <c r="D24" s="31"/>
      <c r="E24" s="31"/>
      <c r="F24" s="31"/>
      <c r="G24" s="31"/>
      <c r="H24" s="31"/>
      <c r="I24" s="31"/>
    </row>
    <row r="25" spans="1:11" ht="33" customHeight="1" x14ac:dyDescent="0.25">
      <c r="A25" s="276" t="s">
        <v>281</v>
      </c>
      <c r="B25" s="347">
        <f>AVERAGE('A2 Exploitation'!D730,'A2 Technique'!D199)</f>
        <v>0.79182860474154682</v>
      </c>
      <c r="C25" s="347"/>
      <c r="D25" s="31"/>
      <c r="E25" s="31"/>
      <c r="F25" s="31"/>
      <c r="G25" s="31"/>
      <c r="H25" s="31"/>
      <c r="I25" s="31"/>
    </row>
    <row r="26" spans="1:11" ht="33" customHeight="1" x14ac:dyDescent="0.25">
      <c r="A26" s="277" t="s">
        <v>282</v>
      </c>
      <c r="B26" s="347" t="e">
        <f>AVERAGE('A3 Exploitation'!D730,'A3 Technique'!D199)</f>
        <v>#DIV/0!</v>
      </c>
      <c r="C26" s="347"/>
      <c r="D26" s="31"/>
      <c r="E26" s="31"/>
      <c r="F26" s="31"/>
      <c r="G26" s="31"/>
      <c r="H26" s="31"/>
      <c r="I26" s="31"/>
    </row>
    <row r="27" spans="1:11" ht="33" customHeight="1" x14ac:dyDescent="0.25">
      <c r="A27" s="277" t="s">
        <v>283</v>
      </c>
      <c r="B27" s="347" t="e">
        <f>AVERAGE('A4 Exploitation'!D730,'A4 Technique'!D199)</f>
        <v>#DIV/0!</v>
      </c>
      <c r="C27" s="347"/>
      <c r="D27" s="31"/>
      <c r="E27" s="31"/>
      <c r="F27" s="31"/>
      <c r="G27" s="31"/>
      <c r="H27" s="31"/>
      <c r="I27" s="31"/>
    </row>
    <row r="28" spans="1:11" ht="33" customHeight="1" x14ac:dyDescent="0.25">
      <c r="A28" s="276" t="s">
        <v>284</v>
      </c>
      <c r="B28" s="347"/>
      <c r="C28" s="347"/>
      <c r="D28" s="31"/>
      <c r="E28" s="31"/>
      <c r="F28" s="31"/>
      <c r="G28" s="31"/>
      <c r="H28" s="31"/>
      <c r="I28" s="31"/>
    </row>
    <row r="29" spans="1:11" ht="33" customHeight="1" x14ac:dyDescent="0.25">
      <c r="A29" s="276" t="s">
        <v>285</v>
      </c>
      <c r="B29" s="347"/>
      <c r="C29" s="347"/>
      <c r="D29" s="31"/>
      <c r="E29" s="31"/>
      <c r="F29" s="31"/>
      <c r="G29" s="31"/>
      <c r="H29" s="31"/>
      <c r="I29" s="31"/>
    </row>
    <row r="30" spans="1:11" x14ac:dyDescent="0.25">
      <c r="A30" s="37"/>
      <c r="B30" s="32"/>
      <c r="C30" s="32"/>
      <c r="D30" s="31"/>
      <c r="E30" s="31"/>
      <c r="F30" s="31"/>
      <c r="G30" s="31"/>
      <c r="H30" s="31"/>
      <c r="I30" s="31"/>
    </row>
    <row r="31" spans="1:11" x14ac:dyDescent="0.25">
      <c r="A31" s="37"/>
      <c r="B31" s="32"/>
      <c r="C31" s="32"/>
      <c r="D31" s="31"/>
      <c r="E31" s="31"/>
      <c r="F31" s="31"/>
      <c r="G31" s="31"/>
      <c r="H31" s="31"/>
      <c r="I31" s="31"/>
    </row>
    <row r="32" spans="1:11" x14ac:dyDescent="0.25">
      <c r="A32" s="37"/>
      <c r="B32" s="32"/>
      <c r="C32" s="32"/>
      <c r="D32" s="31"/>
      <c r="E32" s="31"/>
      <c r="F32" s="31"/>
      <c r="G32" s="31"/>
      <c r="H32" s="31"/>
      <c r="I32" s="31"/>
    </row>
    <row r="33" spans="1:10" ht="33" customHeight="1" x14ac:dyDescent="0.25">
      <c r="A33" s="276" t="s">
        <v>278</v>
      </c>
      <c r="B33" s="346" t="s">
        <v>286</v>
      </c>
      <c r="C33" s="346"/>
      <c r="D33" s="31"/>
      <c r="E33" s="31"/>
      <c r="F33" s="31"/>
      <c r="G33" s="31"/>
      <c r="H33" s="31"/>
      <c r="I33" s="31"/>
      <c r="J33" t="str">
        <f>D18</f>
        <v>ENNASR 1</v>
      </c>
    </row>
    <row r="34" spans="1:10" ht="33" customHeight="1" x14ac:dyDescent="0.25">
      <c r="A34" s="277" t="s">
        <v>280</v>
      </c>
      <c r="B34" s="347">
        <f>'A1 Exploitation'!D730</f>
        <v>0.82530120481927716</v>
      </c>
      <c r="C34" s="347"/>
      <c r="D34" s="31"/>
      <c r="E34" s="31"/>
      <c r="F34" s="31"/>
      <c r="G34" s="31"/>
      <c r="H34" s="31"/>
      <c r="I34" s="31"/>
    </row>
    <row r="35" spans="1:10" ht="33" customHeight="1" x14ac:dyDescent="0.25">
      <c r="A35" s="276" t="s">
        <v>281</v>
      </c>
      <c r="B35" s="347">
        <f>'A2 Exploitation'!D730</f>
        <v>0.75301204819277112</v>
      </c>
      <c r="C35" s="347"/>
      <c r="D35" s="31"/>
      <c r="E35" s="31"/>
      <c r="F35" s="31"/>
      <c r="G35" s="31"/>
      <c r="H35" s="31"/>
      <c r="I35" s="31"/>
    </row>
    <row r="36" spans="1:10" ht="33" customHeight="1" x14ac:dyDescent="0.25">
      <c r="A36" s="277" t="s">
        <v>282</v>
      </c>
      <c r="B36" s="347">
        <f>'A3 Exploitation'!D730</f>
        <v>0.8571428571428571</v>
      </c>
      <c r="C36" s="347"/>
      <c r="D36" s="31"/>
      <c r="E36" s="31"/>
      <c r="F36" s="31"/>
      <c r="G36" s="31"/>
      <c r="H36" s="31"/>
      <c r="I36" s="31"/>
    </row>
    <row r="37" spans="1:10" ht="33" customHeight="1" x14ac:dyDescent="0.25">
      <c r="A37" s="277" t="s">
        <v>283</v>
      </c>
      <c r="B37" s="347" t="e">
        <f>'A4 Exploitation'!D730</f>
        <v>#DIV/0!</v>
      </c>
      <c r="C37" s="347"/>
      <c r="D37" s="31"/>
      <c r="E37" s="31"/>
      <c r="F37" s="31"/>
      <c r="G37" s="31"/>
      <c r="H37" s="31"/>
      <c r="I37" s="31"/>
    </row>
    <row r="38" spans="1:10" ht="33" customHeight="1" x14ac:dyDescent="0.25">
      <c r="A38" s="276" t="s">
        <v>284</v>
      </c>
      <c r="B38" s="347"/>
      <c r="C38" s="347"/>
      <c r="D38" s="31"/>
      <c r="E38" s="31"/>
      <c r="F38" s="31"/>
      <c r="G38" s="31"/>
      <c r="H38" s="31"/>
      <c r="I38" s="31"/>
    </row>
    <row r="39" spans="1:10" ht="33" customHeight="1" x14ac:dyDescent="0.25">
      <c r="A39" s="276" t="s">
        <v>285</v>
      </c>
      <c r="B39" s="347"/>
      <c r="C39" s="347"/>
      <c r="D39" s="31"/>
      <c r="E39" s="31"/>
      <c r="F39" s="31"/>
      <c r="G39" s="31"/>
      <c r="H39" s="31"/>
      <c r="I39" s="31"/>
    </row>
    <row r="40" spans="1:10" ht="18" x14ac:dyDescent="0.25">
      <c r="A40" s="38"/>
      <c r="B40" s="33"/>
      <c r="C40" s="33"/>
      <c r="D40" s="31"/>
      <c r="E40" s="31"/>
      <c r="F40" s="31"/>
      <c r="G40" s="31"/>
      <c r="H40" s="31"/>
      <c r="I40" s="31"/>
    </row>
    <row r="41" spans="1:10" ht="18" x14ac:dyDescent="0.25">
      <c r="A41" s="38"/>
      <c r="B41" s="33"/>
      <c r="C41" s="33"/>
      <c r="D41" s="31"/>
      <c r="E41" s="31"/>
      <c r="F41" s="31"/>
      <c r="G41" s="31"/>
      <c r="H41" s="31"/>
      <c r="I41" s="31"/>
    </row>
    <row r="42" spans="1:10" ht="45" customHeight="1" x14ac:dyDescent="0.25">
      <c r="A42" s="276" t="s">
        <v>278</v>
      </c>
      <c r="B42" s="348" t="s">
        <v>287</v>
      </c>
      <c r="C42" s="348"/>
      <c r="D42" s="31"/>
      <c r="E42" s="31"/>
      <c r="F42" s="31"/>
      <c r="G42" s="31"/>
      <c r="H42" s="31"/>
      <c r="I42" s="31"/>
      <c r="J42" t="str">
        <f>D18</f>
        <v>ENNASR 1</v>
      </c>
    </row>
    <row r="43" spans="1:10" ht="33" customHeight="1" x14ac:dyDescent="0.25">
      <c r="A43" s="277" t="s">
        <v>280</v>
      </c>
      <c r="B43" s="347">
        <f>AVERAGE('A1 Exploitation'!D728, 'A1 Technique'!D197)</f>
        <v>0.56089285714285719</v>
      </c>
      <c r="C43" s="347"/>
      <c r="D43" s="31"/>
      <c r="E43" s="31"/>
      <c r="F43" s="31"/>
      <c r="G43" s="31"/>
      <c r="H43" s="31"/>
      <c r="I43" s="31"/>
    </row>
    <row r="44" spans="1:10" ht="33" customHeight="1" x14ac:dyDescent="0.25">
      <c r="A44" s="276" t="s">
        <v>281</v>
      </c>
      <c r="B44" s="347">
        <f>AVERAGE('A2 Exploitation'!D728, 'A2 Technique'!D197)</f>
        <v>0.70643939393939392</v>
      </c>
      <c r="C44" s="347"/>
      <c r="D44" s="31"/>
      <c r="E44" s="31"/>
      <c r="F44" s="31"/>
      <c r="G44" s="31"/>
      <c r="H44" s="31"/>
      <c r="I44" s="31"/>
    </row>
    <row r="45" spans="1:10" ht="33" customHeight="1" x14ac:dyDescent="0.25">
      <c r="A45" s="277" t="s">
        <v>282</v>
      </c>
      <c r="B45" s="347">
        <f>AVERAGE('A3 Exploitation'!D728, 'A3 Technique'!D197)</f>
        <v>0.65238095238095251</v>
      </c>
      <c r="C45" s="347"/>
      <c r="D45" s="31"/>
      <c r="E45" s="31"/>
      <c r="F45" s="31"/>
      <c r="G45" s="31"/>
      <c r="H45" s="31"/>
      <c r="I45" s="31"/>
    </row>
    <row r="46" spans="1:10" ht="33" customHeight="1" x14ac:dyDescent="0.25">
      <c r="A46" s="277" t="s">
        <v>283</v>
      </c>
      <c r="B46" s="347" t="e">
        <f>AVERAGE('A4 Exploitation'!D728, 'A4 Technique'!D197)</f>
        <v>#DIV/0!</v>
      </c>
      <c r="C46" s="347"/>
      <c r="D46" s="31"/>
      <c r="E46" s="31"/>
      <c r="F46" s="31"/>
      <c r="G46" s="31"/>
      <c r="H46" s="31"/>
      <c r="I46" s="31"/>
    </row>
    <row r="47" spans="1:10" ht="33" customHeight="1" x14ac:dyDescent="0.25">
      <c r="A47" s="276" t="s">
        <v>284</v>
      </c>
      <c r="B47" s="347"/>
      <c r="C47" s="347"/>
      <c r="D47" s="31"/>
      <c r="E47" s="31"/>
      <c r="F47" s="31"/>
      <c r="G47" s="31"/>
      <c r="H47" s="31"/>
      <c r="I47" s="31"/>
    </row>
    <row r="48" spans="1:10" ht="33" customHeight="1" x14ac:dyDescent="0.25">
      <c r="A48" s="276" t="s">
        <v>285</v>
      </c>
      <c r="B48" s="347"/>
      <c r="C48" s="347"/>
      <c r="D48" s="31"/>
      <c r="E48" s="31"/>
      <c r="F48" s="31"/>
      <c r="G48" s="31"/>
      <c r="H48" s="31"/>
      <c r="I48" s="31"/>
    </row>
    <row r="49" spans="1:10" ht="18" x14ac:dyDescent="0.25">
      <c r="A49" s="38"/>
      <c r="B49" s="33"/>
      <c r="C49" s="33"/>
      <c r="D49" s="31"/>
      <c r="E49" s="31"/>
      <c r="F49" s="31"/>
      <c r="G49" s="31"/>
      <c r="H49" s="31"/>
      <c r="I49" s="31"/>
    </row>
    <row r="50" spans="1:10" x14ac:dyDescent="0.25">
      <c r="A50" s="37"/>
      <c r="B50" s="32"/>
      <c r="C50" s="32"/>
      <c r="D50" s="31"/>
      <c r="E50" s="31"/>
      <c r="F50" s="31"/>
      <c r="G50" s="31"/>
      <c r="H50" s="31"/>
      <c r="I50" s="31"/>
    </row>
    <row r="51" spans="1:10" ht="33" customHeight="1" x14ac:dyDescent="0.25">
      <c r="A51" s="276" t="s">
        <v>278</v>
      </c>
      <c r="B51" s="346" t="s">
        <v>288</v>
      </c>
      <c r="C51" s="346"/>
      <c r="D51" s="31"/>
      <c r="E51" s="31"/>
      <c r="F51" s="31"/>
      <c r="G51" s="31"/>
      <c r="H51" s="31"/>
      <c r="I51" s="31"/>
      <c r="J51" t="str">
        <f>D18</f>
        <v>ENNASR 1</v>
      </c>
    </row>
    <row r="52" spans="1:10" ht="33" customHeight="1" x14ac:dyDescent="0.25">
      <c r="A52" s="277" t="s">
        <v>280</v>
      </c>
      <c r="B52" s="349">
        <f>'A1 Exploitation'!D48</f>
        <v>0.73684210526315785</v>
      </c>
      <c r="C52" s="349"/>
      <c r="D52" s="31"/>
      <c r="E52" s="31"/>
      <c r="F52" s="31"/>
      <c r="G52" s="31"/>
      <c r="H52" s="31"/>
      <c r="I52" s="31"/>
    </row>
    <row r="53" spans="1:10" ht="33" customHeight="1" x14ac:dyDescent="0.25">
      <c r="A53" s="276" t="s">
        <v>281</v>
      </c>
      <c r="B53" s="349">
        <f>'A2 Exploitation'!D48</f>
        <v>0.91666666666666663</v>
      </c>
      <c r="C53" s="349"/>
      <c r="D53" s="31"/>
      <c r="E53" s="31"/>
      <c r="F53" s="31"/>
      <c r="G53" s="31"/>
      <c r="H53" s="31"/>
      <c r="I53" s="31"/>
    </row>
    <row r="54" spans="1:10" ht="33" customHeight="1" x14ac:dyDescent="0.25">
      <c r="A54" s="277" t="s">
        <v>282</v>
      </c>
      <c r="B54" s="349">
        <f>'A3 Exploitation'!D48</f>
        <v>0.5</v>
      </c>
      <c r="C54" s="349"/>
      <c r="D54" s="31"/>
      <c r="E54" s="31"/>
      <c r="F54" s="31"/>
      <c r="G54" s="31"/>
      <c r="H54" s="31"/>
      <c r="I54" s="31"/>
    </row>
    <row r="55" spans="1:10" ht="33" customHeight="1" x14ac:dyDescent="0.25">
      <c r="A55" s="277" t="s">
        <v>283</v>
      </c>
      <c r="B55" s="349" t="e">
        <f>'A4 Exploitation'!D48</f>
        <v>#DIV/0!</v>
      </c>
      <c r="C55" s="349"/>
      <c r="D55" s="31"/>
      <c r="E55" s="31"/>
      <c r="F55" s="31"/>
      <c r="G55" s="31"/>
      <c r="H55" s="31"/>
      <c r="I55" s="31"/>
    </row>
    <row r="56" spans="1:10" ht="33" customHeight="1" x14ac:dyDescent="0.25">
      <c r="A56" s="276" t="s">
        <v>284</v>
      </c>
      <c r="B56" s="349"/>
      <c r="C56" s="349"/>
      <c r="D56" s="31"/>
      <c r="E56" s="31"/>
      <c r="F56" s="31"/>
      <c r="G56" s="31"/>
      <c r="H56" s="31"/>
      <c r="I56" s="31"/>
    </row>
    <row r="57" spans="1:10" ht="33" customHeight="1" x14ac:dyDescent="0.25">
      <c r="A57" s="276" t="s">
        <v>285</v>
      </c>
      <c r="B57" s="349"/>
      <c r="C57" s="349"/>
      <c r="D57" s="31"/>
      <c r="E57" s="31"/>
      <c r="F57" s="31"/>
      <c r="G57" s="31"/>
      <c r="H57" s="31"/>
      <c r="I57" s="31"/>
    </row>
    <row r="58" spans="1:10" ht="18" x14ac:dyDescent="0.25">
      <c r="A58" s="39"/>
      <c r="B58" s="34"/>
      <c r="C58" s="34"/>
      <c r="D58" s="31"/>
      <c r="E58" s="31"/>
      <c r="F58" s="31"/>
      <c r="G58" s="31"/>
      <c r="H58" s="31"/>
      <c r="I58" s="31"/>
    </row>
    <row r="59" spans="1:10" ht="18" x14ac:dyDescent="0.25">
      <c r="A59" s="39"/>
      <c r="B59" s="34"/>
      <c r="C59" s="34"/>
      <c r="D59" s="31"/>
      <c r="E59" s="31"/>
      <c r="F59" s="31"/>
      <c r="G59" s="31"/>
      <c r="H59" s="31"/>
      <c r="I59" s="31"/>
    </row>
    <row r="60" spans="1:10" ht="33" customHeight="1" x14ac:dyDescent="0.25">
      <c r="A60" s="276" t="s">
        <v>278</v>
      </c>
      <c r="B60" s="346" t="s">
        <v>289</v>
      </c>
      <c r="C60" s="346"/>
      <c r="D60" s="31"/>
      <c r="E60" s="31"/>
      <c r="F60" s="31"/>
      <c r="G60" s="31"/>
      <c r="H60" s="31"/>
      <c r="I60" s="31"/>
      <c r="J60" t="str">
        <f>D18</f>
        <v>ENNASR 1</v>
      </c>
    </row>
    <row r="61" spans="1:10" ht="33" customHeight="1" x14ac:dyDescent="0.25">
      <c r="A61" s="277" t="s">
        <v>280</v>
      </c>
      <c r="B61" s="347" t="e">
        <f>'A1 Exploitation'!D131</f>
        <v>#DIV/0!</v>
      </c>
      <c r="C61" s="347"/>
      <c r="D61" s="31"/>
      <c r="E61" s="31"/>
      <c r="F61" s="31"/>
      <c r="G61" s="31"/>
      <c r="H61" s="31"/>
      <c r="I61" s="31"/>
    </row>
    <row r="62" spans="1:10" ht="33" customHeight="1" x14ac:dyDescent="0.25">
      <c r="A62" s="276" t="s">
        <v>281</v>
      </c>
      <c r="B62" s="347" t="e">
        <f>'A2 Exploitation'!D131</f>
        <v>#DIV/0!</v>
      </c>
      <c r="C62" s="347"/>
      <c r="D62" s="31"/>
      <c r="E62" s="31"/>
      <c r="F62" s="31"/>
      <c r="G62" s="31"/>
      <c r="H62" s="31"/>
      <c r="I62" s="31"/>
    </row>
    <row r="63" spans="1:10" ht="33" customHeight="1" x14ac:dyDescent="0.25">
      <c r="A63" s="277" t="s">
        <v>282</v>
      </c>
      <c r="B63" s="347" t="e">
        <f>'A3 Exploitation'!D131</f>
        <v>#DIV/0!</v>
      </c>
      <c r="C63" s="347"/>
      <c r="D63" s="31"/>
      <c r="E63" s="31"/>
      <c r="F63" s="31"/>
      <c r="G63" s="31"/>
      <c r="H63" s="31"/>
      <c r="I63" s="31"/>
    </row>
    <row r="64" spans="1:10" ht="33" customHeight="1" x14ac:dyDescent="0.25">
      <c r="A64" s="277" t="s">
        <v>283</v>
      </c>
      <c r="B64" s="347" t="e">
        <f>'A4 Exploitation'!D131</f>
        <v>#DIV/0!</v>
      </c>
      <c r="C64" s="347"/>
      <c r="D64" s="31"/>
      <c r="E64" s="31"/>
      <c r="F64" s="31"/>
      <c r="G64" s="31"/>
      <c r="H64" s="31"/>
      <c r="I64" s="31"/>
    </row>
    <row r="65" spans="1:10" ht="33" customHeight="1" x14ac:dyDescent="0.25">
      <c r="A65" s="276" t="s">
        <v>284</v>
      </c>
      <c r="B65" s="347"/>
      <c r="C65" s="347"/>
      <c r="D65" s="31"/>
      <c r="E65" s="31"/>
      <c r="F65" s="31"/>
      <c r="G65" s="31"/>
      <c r="H65" s="31"/>
      <c r="I65" s="31"/>
    </row>
    <row r="66" spans="1:10" ht="33" customHeight="1" x14ac:dyDescent="0.25">
      <c r="A66" s="276" t="s">
        <v>285</v>
      </c>
      <c r="B66" s="347"/>
      <c r="C66" s="347"/>
      <c r="D66" s="31"/>
      <c r="E66" s="31"/>
      <c r="F66" s="31"/>
      <c r="G66" s="31"/>
      <c r="H66" s="31"/>
      <c r="I66" s="31"/>
    </row>
    <row r="67" spans="1:10" ht="18" x14ac:dyDescent="0.25">
      <c r="A67" s="39"/>
      <c r="B67" s="34"/>
      <c r="C67" s="34"/>
      <c r="D67" s="31"/>
      <c r="E67" s="31"/>
      <c r="F67" s="31"/>
      <c r="G67" s="31"/>
      <c r="H67" s="31"/>
      <c r="I67" s="31"/>
    </row>
    <row r="68" spans="1:10" ht="18" x14ac:dyDescent="0.25">
      <c r="A68" s="39"/>
      <c r="B68" s="34"/>
      <c r="C68" s="34"/>
      <c r="D68" s="31"/>
      <c r="E68" s="31"/>
      <c r="F68" s="31"/>
      <c r="G68" s="31"/>
      <c r="H68" s="31"/>
      <c r="I68" s="31"/>
    </row>
    <row r="69" spans="1:10" ht="33" customHeight="1" x14ac:dyDescent="0.25">
      <c r="A69" s="276" t="s">
        <v>278</v>
      </c>
      <c r="B69" s="346" t="s">
        <v>464</v>
      </c>
      <c r="C69" s="346"/>
      <c r="D69" s="31"/>
      <c r="E69" s="31"/>
      <c r="F69" s="31"/>
      <c r="G69" s="31"/>
      <c r="H69" s="31"/>
      <c r="I69" s="31"/>
      <c r="J69" t="str">
        <f>D18</f>
        <v>ENNASR 1</v>
      </c>
    </row>
    <row r="70" spans="1:10" ht="33" customHeight="1" x14ac:dyDescent="0.25">
      <c r="A70" s="277" t="s">
        <v>280</v>
      </c>
      <c r="B70" s="347">
        <f>'A1 Exploitation'!D187</f>
        <v>0.7432432432432432</v>
      </c>
      <c r="C70" s="347"/>
      <c r="D70" s="31"/>
      <c r="E70" s="31"/>
      <c r="F70" s="31"/>
      <c r="G70" s="31"/>
      <c r="H70" s="31"/>
      <c r="I70" s="31"/>
    </row>
    <row r="71" spans="1:10" ht="33" customHeight="1" x14ac:dyDescent="0.25">
      <c r="A71" s="276" t="s">
        <v>281</v>
      </c>
      <c r="B71" s="347">
        <f>'A2 Exploitation'!D187</f>
        <v>0.67948717948717952</v>
      </c>
      <c r="C71" s="347"/>
      <c r="D71" s="31"/>
      <c r="E71" s="31"/>
      <c r="F71" s="31"/>
      <c r="G71" s="31"/>
      <c r="H71" s="31"/>
      <c r="I71" s="31"/>
    </row>
    <row r="72" spans="1:10" ht="33" customHeight="1" x14ac:dyDescent="0.25">
      <c r="A72" s="277" t="s">
        <v>282</v>
      </c>
      <c r="B72" s="347">
        <f>'A3 Exploitation'!D187</f>
        <v>1</v>
      </c>
      <c r="C72" s="347"/>
      <c r="D72" s="31"/>
      <c r="E72" s="31"/>
      <c r="F72" s="31"/>
      <c r="G72" s="31"/>
      <c r="H72" s="31"/>
      <c r="I72" s="31"/>
    </row>
    <row r="73" spans="1:10" ht="33" customHeight="1" x14ac:dyDescent="0.25">
      <c r="A73" s="277" t="s">
        <v>283</v>
      </c>
      <c r="B73" s="347" t="e">
        <f>'A4 Exploitation'!D187</f>
        <v>#DIV/0!</v>
      </c>
      <c r="C73" s="347"/>
      <c r="D73" s="31"/>
      <c r="E73" s="31"/>
      <c r="F73" s="31"/>
      <c r="G73" s="31"/>
      <c r="H73" s="31"/>
      <c r="I73" s="31"/>
    </row>
    <row r="74" spans="1:10" ht="33" customHeight="1" x14ac:dyDescent="0.25">
      <c r="A74" s="276" t="s">
        <v>284</v>
      </c>
      <c r="B74" s="347"/>
      <c r="C74" s="347"/>
      <c r="D74" s="31"/>
      <c r="E74" s="31"/>
      <c r="F74" s="31"/>
      <c r="G74" s="31"/>
      <c r="H74" s="31"/>
      <c r="I74" s="31"/>
    </row>
    <row r="75" spans="1:10" ht="33" customHeight="1" x14ac:dyDescent="0.25">
      <c r="A75" s="276" t="s">
        <v>285</v>
      </c>
      <c r="B75" s="347"/>
      <c r="C75" s="347"/>
      <c r="D75" s="31"/>
      <c r="E75" s="31"/>
      <c r="F75" s="31"/>
      <c r="G75" s="31"/>
      <c r="H75" s="31"/>
      <c r="I75" s="31"/>
    </row>
    <row r="76" spans="1:10" ht="18" x14ac:dyDescent="0.25">
      <c r="A76" s="39"/>
      <c r="B76" s="34"/>
      <c r="C76" s="34"/>
      <c r="D76" s="31"/>
      <c r="E76" s="31"/>
      <c r="F76" s="31"/>
      <c r="G76" s="31"/>
      <c r="H76" s="31"/>
      <c r="I76" s="31"/>
    </row>
    <row r="77" spans="1:10" ht="18" x14ac:dyDescent="0.25">
      <c r="A77" s="39"/>
      <c r="B77" s="34"/>
      <c r="C77" s="34"/>
      <c r="D77" s="31"/>
      <c r="E77" s="31"/>
      <c r="F77" s="31"/>
      <c r="G77" s="31"/>
      <c r="H77" s="31"/>
      <c r="I77" s="31"/>
    </row>
    <row r="78" spans="1:10" ht="33" customHeight="1" x14ac:dyDescent="0.25">
      <c r="A78" s="276" t="s">
        <v>278</v>
      </c>
      <c r="B78" s="346" t="s">
        <v>465</v>
      </c>
      <c r="C78" s="346"/>
      <c r="D78" s="31"/>
      <c r="E78" s="31"/>
      <c r="F78" s="31"/>
      <c r="G78" s="31"/>
      <c r="H78" s="31"/>
      <c r="I78" s="31"/>
      <c r="J78" t="str">
        <f>D18</f>
        <v>ENNASR 1</v>
      </c>
    </row>
    <row r="79" spans="1:10" ht="33" customHeight="1" x14ac:dyDescent="0.25">
      <c r="A79" s="277" t="s">
        <v>280</v>
      </c>
      <c r="B79" s="347" t="e">
        <f>'A1 Exploitation'!D249</f>
        <v>#DIV/0!</v>
      </c>
      <c r="C79" s="347"/>
      <c r="D79" s="31"/>
      <c r="E79" s="31"/>
      <c r="F79" s="31"/>
      <c r="G79" s="31"/>
      <c r="H79" s="31"/>
      <c r="I79" s="31"/>
    </row>
    <row r="80" spans="1:10" ht="33" customHeight="1" x14ac:dyDescent="0.25">
      <c r="A80" s="276" t="s">
        <v>281</v>
      </c>
      <c r="B80" s="347" t="e">
        <f>'A2 Exploitation'!D249</f>
        <v>#DIV/0!</v>
      </c>
      <c r="C80" s="347"/>
      <c r="D80" s="31"/>
      <c r="E80" s="31"/>
      <c r="F80" s="31"/>
      <c r="G80" s="31"/>
      <c r="H80" s="31"/>
      <c r="I80" s="31"/>
    </row>
    <row r="81" spans="1:10" ht="33" customHeight="1" x14ac:dyDescent="0.25">
      <c r="A81" s="277" t="s">
        <v>282</v>
      </c>
      <c r="B81" s="347" t="e">
        <f>'A3 Exploitation'!D249</f>
        <v>#DIV/0!</v>
      </c>
      <c r="C81" s="347"/>
      <c r="D81" s="31"/>
      <c r="E81" s="31"/>
      <c r="F81" s="31"/>
      <c r="G81" s="31"/>
      <c r="H81" s="31"/>
      <c r="I81" s="31"/>
    </row>
    <row r="82" spans="1:10" ht="33" customHeight="1" x14ac:dyDescent="0.25">
      <c r="A82" s="277" t="s">
        <v>283</v>
      </c>
      <c r="B82" s="347" t="e">
        <f>'A4 Exploitation'!D249</f>
        <v>#DIV/0!</v>
      </c>
      <c r="C82" s="347"/>
      <c r="D82" s="31"/>
      <c r="E82" s="31"/>
      <c r="F82" s="31"/>
      <c r="G82" s="31"/>
      <c r="H82" s="31"/>
      <c r="I82" s="31"/>
    </row>
    <row r="83" spans="1:10" ht="33" customHeight="1" x14ac:dyDescent="0.25">
      <c r="A83" s="276" t="s">
        <v>284</v>
      </c>
      <c r="B83" s="347"/>
      <c r="C83" s="347"/>
      <c r="D83" s="31"/>
      <c r="E83" s="31"/>
      <c r="F83" s="31"/>
      <c r="G83" s="31"/>
      <c r="H83" s="31"/>
      <c r="I83" s="31"/>
    </row>
    <row r="84" spans="1:10" ht="33" customHeight="1" x14ac:dyDescent="0.25">
      <c r="A84" s="276" t="s">
        <v>285</v>
      </c>
      <c r="B84" s="347"/>
      <c r="C84" s="347"/>
      <c r="D84" s="31"/>
      <c r="E84" s="31"/>
      <c r="F84" s="31"/>
      <c r="G84" s="31"/>
      <c r="H84" s="31"/>
      <c r="I84" s="31"/>
    </row>
    <row r="85" spans="1:10" ht="18" x14ac:dyDescent="0.25">
      <c r="A85" s="39"/>
      <c r="B85" s="34"/>
      <c r="C85" s="34"/>
      <c r="D85" s="31"/>
      <c r="E85" s="31"/>
      <c r="F85" s="31"/>
      <c r="G85" s="31"/>
      <c r="H85" s="31"/>
      <c r="I85" s="31"/>
    </row>
    <row r="86" spans="1:10" ht="18" x14ac:dyDescent="0.25">
      <c r="A86" s="39"/>
      <c r="B86" s="34"/>
      <c r="C86" s="34"/>
      <c r="D86" s="31"/>
      <c r="E86" s="31"/>
      <c r="F86" s="31"/>
      <c r="G86" s="31"/>
      <c r="H86" s="31"/>
      <c r="I86" s="31"/>
    </row>
    <row r="87" spans="1:10" ht="33" customHeight="1" x14ac:dyDescent="0.25">
      <c r="A87" s="276" t="s">
        <v>278</v>
      </c>
      <c r="B87" s="346" t="s">
        <v>466</v>
      </c>
      <c r="C87" s="346"/>
      <c r="D87" s="31"/>
      <c r="E87" s="31"/>
      <c r="F87" s="31"/>
      <c r="G87" s="31"/>
      <c r="H87" s="31"/>
      <c r="I87" s="31"/>
      <c r="J87" t="str">
        <f>D18</f>
        <v>ENNASR 1</v>
      </c>
    </row>
    <row r="88" spans="1:10" ht="33" customHeight="1" x14ac:dyDescent="0.25">
      <c r="A88" s="277" t="s">
        <v>280</v>
      </c>
      <c r="B88" s="347" t="e">
        <f>'A1 Exploitation'!D304</f>
        <v>#DIV/0!</v>
      </c>
      <c r="C88" s="347"/>
      <c r="D88" s="31"/>
      <c r="E88" s="31"/>
      <c r="F88" s="31"/>
      <c r="G88" s="31"/>
      <c r="H88" s="31"/>
      <c r="I88" s="31"/>
    </row>
    <row r="89" spans="1:10" ht="33" customHeight="1" x14ac:dyDescent="0.25">
      <c r="A89" s="276" t="s">
        <v>281</v>
      </c>
      <c r="B89" s="347" t="e">
        <f>'A2 Exploitation'!D304</f>
        <v>#DIV/0!</v>
      </c>
      <c r="C89" s="347"/>
      <c r="D89" s="31"/>
      <c r="E89" s="31"/>
      <c r="F89" s="31"/>
      <c r="G89" s="31"/>
      <c r="H89" s="31"/>
      <c r="I89" s="31"/>
    </row>
    <row r="90" spans="1:10" ht="33" customHeight="1" x14ac:dyDescent="0.25">
      <c r="A90" s="277" t="s">
        <v>282</v>
      </c>
      <c r="B90" s="347" t="e">
        <f>'A3 Exploitation'!D304</f>
        <v>#DIV/0!</v>
      </c>
      <c r="C90" s="347"/>
      <c r="D90" s="31"/>
      <c r="E90" s="31"/>
      <c r="F90" s="31"/>
      <c r="G90" s="31"/>
      <c r="H90" s="31"/>
      <c r="I90" s="31"/>
    </row>
    <row r="91" spans="1:10" ht="33" customHeight="1" x14ac:dyDescent="0.25">
      <c r="A91" s="277" t="s">
        <v>283</v>
      </c>
      <c r="B91" s="347" t="e">
        <f>'A4 Exploitation'!D304</f>
        <v>#DIV/0!</v>
      </c>
      <c r="C91" s="347"/>
      <c r="D91" s="31"/>
      <c r="E91" s="31"/>
      <c r="F91" s="31"/>
      <c r="G91" s="31"/>
      <c r="H91" s="31"/>
      <c r="I91" s="31"/>
    </row>
    <row r="92" spans="1:10" ht="33" customHeight="1" x14ac:dyDescent="0.25">
      <c r="A92" s="276" t="s">
        <v>284</v>
      </c>
      <c r="B92" s="347"/>
      <c r="C92" s="347"/>
      <c r="D92" s="31"/>
      <c r="E92" s="31"/>
      <c r="F92" s="31"/>
      <c r="G92" s="31"/>
      <c r="H92" s="31"/>
      <c r="I92" s="31"/>
    </row>
    <row r="93" spans="1:10" ht="33" customHeight="1" x14ac:dyDescent="0.25">
      <c r="A93" s="276" t="s">
        <v>285</v>
      </c>
      <c r="B93" s="347"/>
      <c r="C93" s="347"/>
      <c r="D93" s="31"/>
      <c r="E93" s="31"/>
      <c r="F93" s="31"/>
      <c r="G93" s="31"/>
      <c r="H93" s="31"/>
      <c r="I93" s="31"/>
    </row>
    <row r="94" spans="1:10" ht="18" x14ac:dyDescent="0.25">
      <c r="A94" s="39"/>
      <c r="B94" s="34"/>
      <c r="C94" s="34"/>
      <c r="D94" s="31"/>
      <c r="E94" s="31"/>
      <c r="F94" s="31"/>
      <c r="G94" s="31"/>
      <c r="H94" s="31"/>
      <c r="I94" s="31"/>
    </row>
    <row r="95" spans="1:10" ht="18" x14ac:dyDescent="0.25">
      <c r="A95" s="39"/>
      <c r="B95" s="34"/>
      <c r="C95" s="34"/>
      <c r="D95" s="31"/>
      <c r="E95" s="31"/>
      <c r="F95" s="31"/>
      <c r="G95" s="31"/>
      <c r="H95" s="31"/>
      <c r="I95" s="31"/>
    </row>
    <row r="96" spans="1:10" ht="33" customHeight="1" x14ac:dyDescent="0.25">
      <c r="A96" s="276" t="s">
        <v>278</v>
      </c>
      <c r="B96" s="346" t="s">
        <v>467</v>
      </c>
      <c r="C96" s="346"/>
      <c r="D96" s="31"/>
      <c r="E96" s="31"/>
      <c r="F96" s="31"/>
      <c r="G96" s="31"/>
      <c r="H96" s="31"/>
      <c r="I96" s="31"/>
      <c r="J96" t="str">
        <f>D18</f>
        <v>ENNASR 1</v>
      </c>
    </row>
    <row r="97" spans="1:10" ht="33" customHeight="1" x14ac:dyDescent="0.25">
      <c r="A97" s="277" t="s">
        <v>280</v>
      </c>
      <c r="B97" s="347" t="e">
        <f>'A1 Exploitation'!D371</f>
        <v>#DIV/0!</v>
      </c>
      <c r="C97" s="347"/>
      <c r="D97" s="31"/>
      <c r="E97" s="31"/>
      <c r="F97" s="31"/>
      <c r="G97" s="31"/>
      <c r="H97" s="31"/>
      <c r="I97" s="31"/>
    </row>
    <row r="98" spans="1:10" ht="33" customHeight="1" x14ac:dyDescent="0.25">
      <c r="A98" s="276" t="s">
        <v>281</v>
      </c>
      <c r="B98" s="347" t="e">
        <f>'A2 Exploitation'!D371</f>
        <v>#DIV/0!</v>
      </c>
      <c r="C98" s="347"/>
      <c r="D98" s="31"/>
      <c r="E98" s="31"/>
      <c r="F98" s="31"/>
      <c r="G98" s="31"/>
      <c r="H98" s="31"/>
      <c r="I98" s="31"/>
    </row>
    <row r="99" spans="1:10" ht="33" customHeight="1" x14ac:dyDescent="0.25">
      <c r="A99" s="277" t="s">
        <v>282</v>
      </c>
      <c r="B99" s="347" t="e">
        <f>'A3 Exploitation'!D371</f>
        <v>#DIV/0!</v>
      </c>
      <c r="C99" s="347"/>
      <c r="D99" s="31"/>
      <c r="E99" s="31"/>
      <c r="F99" s="31"/>
      <c r="G99" s="31"/>
      <c r="H99" s="31"/>
      <c r="I99" s="31"/>
    </row>
    <row r="100" spans="1:10" ht="33" customHeight="1" x14ac:dyDescent="0.25">
      <c r="A100" s="277" t="s">
        <v>283</v>
      </c>
      <c r="B100" s="347" t="e">
        <f>'A4 Exploitation'!D371</f>
        <v>#DIV/0!</v>
      </c>
      <c r="C100" s="347"/>
      <c r="D100" s="31"/>
      <c r="E100" s="31"/>
      <c r="F100" s="31"/>
      <c r="G100" s="31"/>
      <c r="H100" s="31"/>
      <c r="I100" s="31"/>
    </row>
    <row r="101" spans="1:10" ht="33" customHeight="1" x14ac:dyDescent="0.25">
      <c r="A101" s="276" t="s">
        <v>284</v>
      </c>
      <c r="B101" s="347"/>
      <c r="C101" s="347"/>
      <c r="D101" s="31"/>
      <c r="E101" s="31"/>
      <c r="F101" s="31"/>
      <c r="G101" s="31"/>
      <c r="H101" s="31"/>
      <c r="I101" s="31"/>
    </row>
    <row r="102" spans="1:10" ht="33" customHeight="1" x14ac:dyDescent="0.25">
      <c r="A102" s="276" t="s">
        <v>285</v>
      </c>
      <c r="B102" s="347"/>
      <c r="C102" s="347"/>
      <c r="D102" s="31"/>
      <c r="E102" s="31"/>
      <c r="F102" s="31"/>
      <c r="G102" s="31"/>
      <c r="H102" s="31"/>
      <c r="I102" s="31"/>
    </row>
    <row r="103" spans="1:10" ht="18" x14ac:dyDescent="0.25">
      <c r="A103" s="39"/>
      <c r="B103" s="34"/>
      <c r="C103" s="34"/>
      <c r="D103" s="31"/>
      <c r="E103" s="31"/>
      <c r="F103" s="31"/>
      <c r="G103" s="31"/>
      <c r="H103" s="31"/>
      <c r="I103" s="31"/>
    </row>
    <row r="104" spans="1:10" ht="18" x14ac:dyDescent="0.25">
      <c r="A104" s="39"/>
      <c r="B104" s="34"/>
      <c r="C104" s="34"/>
      <c r="D104" s="31"/>
      <c r="E104" s="31"/>
      <c r="F104" s="31"/>
      <c r="G104" s="31"/>
      <c r="H104" s="31"/>
      <c r="I104" s="31"/>
    </row>
    <row r="105" spans="1:10" ht="33" customHeight="1" x14ac:dyDescent="0.25">
      <c r="A105" s="276" t="s">
        <v>278</v>
      </c>
      <c r="B105" s="346" t="s">
        <v>468</v>
      </c>
      <c r="C105" s="346"/>
      <c r="D105" s="31"/>
      <c r="E105" s="31"/>
      <c r="F105" s="31"/>
      <c r="G105" s="31"/>
      <c r="H105" s="31"/>
      <c r="I105" s="31"/>
      <c r="J105" t="str">
        <f>D18</f>
        <v>ENNASR 1</v>
      </c>
    </row>
    <row r="106" spans="1:10" ht="33" customHeight="1" x14ac:dyDescent="0.25">
      <c r="A106" s="277" t="s">
        <v>280</v>
      </c>
      <c r="B106" s="347" t="e">
        <f>'A1 Exploitation'!D429</f>
        <v>#DIV/0!</v>
      </c>
      <c r="C106" s="347"/>
      <c r="D106" s="31"/>
      <c r="E106" s="31"/>
      <c r="F106" s="31"/>
      <c r="G106" s="31"/>
      <c r="H106" s="31"/>
      <c r="I106" s="31"/>
    </row>
    <row r="107" spans="1:10" ht="33" customHeight="1" x14ac:dyDescent="0.25">
      <c r="A107" s="276" t="s">
        <v>281</v>
      </c>
      <c r="B107" s="347" t="e">
        <f>'A2 Exploitation'!D429</f>
        <v>#DIV/0!</v>
      </c>
      <c r="C107" s="347"/>
      <c r="D107" s="31"/>
      <c r="E107" s="31"/>
      <c r="F107" s="31"/>
      <c r="G107" s="31"/>
      <c r="H107" s="31"/>
      <c r="I107" s="31"/>
    </row>
    <row r="108" spans="1:10" ht="33" customHeight="1" x14ac:dyDescent="0.25">
      <c r="A108" s="277" t="s">
        <v>282</v>
      </c>
      <c r="B108" s="347" t="e">
        <f>'A3 Exploitation'!D429</f>
        <v>#DIV/0!</v>
      </c>
      <c r="C108" s="347"/>
      <c r="D108" s="31"/>
      <c r="E108" s="31"/>
      <c r="F108" s="31"/>
      <c r="G108" s="31"/>
      <c r="H108" s="31"/>
      <c r="I108" s="31"/>
    </row>
    <row r="109" spans="1:10" ht="33" customHeight="1" x14ac:dyDescent="0.25">
      <c r="A109" s="277" t="s">
        <v>283</v>
      </c>
      <c r="B109" s="347" t="e">
        <f>'A4 Exploitation'!D429</f>
        <v>#DIV/0!</v>
      </c>
      <c r="C109" s="347"/>
      <c r="D109" s="31"/>
      <c r="E109" s="31"/>
      <c r="F109" s="31"/>
      <c r="G109" s="31"/>
      <c r="H109" s="31"/>
      <c r="I109" s="31"/>
    </row>
    <row r="110" spans="1:10" ht="33" customHeight="1" x14ac:dyDescent="0.25">
      <c r="A110" s="276" t="s">
        <v>284</v>
      </c>
      <c r="B110" s="347"/>
      <c r="C110" s="347"/>
      <c r="D110" s="31"/>
      <c r="E110" s="31"/>
      <c r="F110" s="31"/>
      <c r="G110" s="31"/>
      <c r="H110" s="31"/>
      <c r="I110" s="31"/>
    </row>
    <row r="111" spans="1:10" ht="33" customHeight="1" x14ac:dyDescent="0.25">
      <c r="A111" s="276" t="s">
        <v>285</v>
      </c>
      <c r="B111" s="347"/>
      <c r="C111" s="347"/>
      <c r="D111" s="31"/>
      <c r="E111" s="31"/>
      <c r="F111" s="31"/>
      <c r="G111" s="31"/>
      <c r="H111" s="31"/>
      <c r="I111" s="31"/>
    </row>
    <row r="112" spans="1:10" ht="18" x14ac:dyDescent="0.25">
      <c r="A112" s="39"/>
      <c r="B112" s="34"/>
      <c r="C112" s="34"/>
      <c r="D112" s="31"/>
      <c r="E112" s="31"/>
      <c r="F112" s="31"/>
      <c r="G112" s="31"/>
      <c r="H112" s="31"/>
      <c r="I112" s="31"/>
    </row>
    <row r="113" spans="1:10" ht="18" x14ac:dyDescent="0.25">
      <c r="A113" s="39"/>
      <c r="B113" s="34"/>
      <c r="C113" s="34"/>
      <c r="D113" s="31"/>
      <c r="E113" s="31"/>
      <c r="F113" s="31"/>
      <c r="G113" s="31"/>
      <c r="H113" s="31"/>
      <c r="I113" s="31"/>
    </row>
    <row r="114" spans="1:10" ht="33" customHeight="1" x14ac:dyDescent="0.25">
      <c r="A114" s="276" t="s">
        <v>278</v>
      </c>
      <c r="B114" s="346" t="s">
        <v>469</v>
      </c>
      <c r="C114" s="346"/>
      <c r="D114" s="31"/>
      <c r="E114" s="31"/>
      <c r="F114" s="31"/>
      <c r="G114" s="31"/>
      <c r="H114" s="31"/>
      <c r="I114" s="31"/>
      <c r="J114" t="str">
        <f>D18</f>
        <v>ENNASR 1</v>
      </c>
    </row>
    <row r="115" spans="1:10" ht="33" customHeight="1" x14ac:dyDescent="0.25">
      <c r="A115" s="277" t="s">
        <v>280</v>
      </c>
      <c r="B115" s="347">
        <f>'A1 Exploitation'!D476</f>
        <v>0.8928571428571429</v>
      </c>
      <c r="C115" s="347"/>
      <c r="D115" s="31"/>
      <c r="E115" s="31"/>
      <c r="F115" s="31"/>
      <c r="G115" s="31"/>
      <c r="H115" s="31"/>
      <c r="I115" s="31"/>
    </row>
    <row r="116" spans="1:10" ht="33" customHeight="1" x14ac:dyDescent="0.25">
      <c r="A116" s="276" t="s">
        <v>281</v>
      </c>
      <c r="B116" s="347">
        <f>'A2 Exploitation'!D476</f>
        <v>0.9</v>
      </c>
      <c r="C116" s="347"/>
      <c r="D116" s="31"/>
      <c r="E116" s="31"/>
      <c r="F116" s="31"/>
      <c r="G116" s="31"/>
      <c r="H116" s="31"/>
      <c r="I116" s="31"/>
    </row>
    <row r="117" spans="1:10" ht="33" customHeight="1" x14ac:dyDescent="0.25">
      <c r="A117" s="277" t="s">
        <v>282</v>
      </c>
      <c r="B117" s="347">
        <f>'A3 Exploitation'!D476</f>
        <v>1</v>
      </c>
      <c r="C117" s="347"/>
      <c r="D117" s="31"/>
      <c r="E117" s="31"/>
      <c r="F117" s="31"/>
      <c r="G117" s="31"/>
      <c r="H117" s="31"/>
      <c r="I117" s="31"/>
    </row>
    <row r="118" spans="1:10" ht="33" customHeight="1" x14ac:dyDescent="0.25">
      <c r="A118" s="277" t="s">
        <v>283</v>
      </c>
      <c r="B118" s="347" t="e">
        <f>'A4 Exploitation'!D476</f>
        <v>#DIV/0!</v>
      </c>
      <c r="C118" s="347"/>
      <c r="D118" s="31"/>
      <c r="E118" s="31"/>
      <c r="F118" s="31"/>
      <c r="G118" s="31"/>
      <c r="H118" s="31"/>
      <c r="I118" s="31"/>
    </row>
    <row r="119" spans="1:10" ht="33" customHeight="1" x14ac:dyDescent="0.25">
      <c r="A119" s="276" t="s">
        <v>284</v>
      </c>
      <c r="B119" s="347"/>
      <c r="C119" s="347"/>
      <c r="D119" s="31"/>
      <c r="E119" s="31"/>
      <c r="F119" s="31"/>
      <c r="G119" s="31"/>
      <c r="H119" s="31"/>
      <c r="I119" s="31"/>
    </row>
    <row r="120" spans="1:10" ht="33" customHeight="1" x14ac:dyDescent="0.25">
      <c r="A120" s="276" t="s">
        <v>285</v>
      </c>
      <c r="B120" s="347"/>
      <c r="C120" s="347"/>
      <c r="D120" s="31"/>
      <c r="E120" s="31"/>
      <c r="F120" s="31"/>
      <c r="G120" s="31"/>
      <c r="H120" s="31"/>
      <c r="I120" s="31"/>
    </row>
    <row r="121" spans="1:10" ht="18" x14ac:dyDescent="0.25">
      <c r="A121" s="39"/>
      <c r="B121" s="34"/>
      <c r="C121" s="34"/>
      <c r="D121" s="31"/>
      <c r="E121" s="31"/>
      <c r="F121" s="31"/>
      <c r="G121" s="31"/>
      <c r="H121" s="31"/>
      <c r="I121" s="31"/>
    </row>
    <row r="122" spans="1:10" ht="18" x14ac:dyDescent="0.25">
      <c r="A122" s="39"/>
      <c r="B122" s="34"/>
      <c r="C122" s="34"/>
      <c r="D122" s="31"/>
      <c r="E122" s="31"/>
      <c r="F122" s="31"/>
      <c r="G122" s="31"/>
      <c r="H122" s="31"/>
      <c r="I122" s="31"/>
    </row>
    <row r="123" spans="1:10" ht="33" customHeight="1" x14ac:dyDescent="0.25">
      <c r="A123" s="276" t="s">
        <v>278</v>
      </c>
      <c r="B123" s="346" t="s">
        <v>470</v>
      </c>
      <c r="C123" s="346"/>
      <c r="D123" s="31"/>
      <c r="E123" s="31"/>
      <c r="F123" s="31"/>
      <c r="G123" s="31"/>
      <c r="H123" s="31"/>
      <c r="I123" s="31"/>
      <c r="J123" t="str">
        <f>D18</f>
        <v>ENNASR 1</v>
      </c>
    </row>
    <row r="124" spans="1:10" ht="33" customHeight="1" x14ac:dyDescent="0.25">
      <c r="A124" s="277" t="s">
        <v>280</v>
      </c>
      <c r="B124" s="347" t="e">
        <f>'A1 Exploitation'!D527</f>
        <v>#DIV/0!</v>
      </c>
      <c r="C124" s="347"/>
      <c r="D124" s="31"/>
      <c r="E124" s="31"/>
      <c r="F124" s="31"/>
      <c r="G124" s="31"/>
      <c r="H124" s="31"/>
      <c r="I124" s="31"/>
    </row>
    <row r="125" spans="1:10" ht="33" customHeight="1" x14ac:dyDescent="0.25">
      <c r="A125" s="276" t="s">
        <v>281</v>
      </c>
      <c r="B125" s="347" t="e">
        <f>'A2 Exploitation'!D527</f>
        <v>#DIV/0!</v>
      </c>
      <c r="C125" s="347"/>
      <c r="D125" s="31"/>
      <c r="E125" s="31"/>
      <c r="F125" s="31"/>
      <c r="G125" s="31"/>
      <c r="H125" s="31"/>
      <c r="I125" s="31"/>
    </row>
    <row r="126" spans="1:10" ht="33" customHeight="1" x14ac:dyDescent="0.25">
      <c r="A126" s="277" t="s">
        <v>282</v>
      </c>
      <c r="B126" s="347" t="e">
        <f>'A3 Exploitation'!D527</f>
        <v>#DIV/0!</v>
      </c>
      <c r="C126" s="347"/>
      <c r="D126" s="31"/>
      <c r="E126" s="31"/>
      <c r="F126" s="31"/>
      <c r="G126" s="31"/>
      <c r="H126" s="31"/>
      <c r="I126" s="31"/>
    </row>
    <row r="127" spans="1:10" ht="33" customHeight="1" x14ac:dyDescent="0.25">
      <c r="A127" s="277" t="s">
        <v>283</v>
      </c>
      <c r="B127" s="347" t="e">
        <f>'A4 Exploitation'!D527</f>
        <v>#DIV/0!</v>
      </c>
      <c r="C127" s="347"/>
      <c r="D127" s="31"/>
      <c r="E127" s="31"/>
      <c r="F127" s="31"/>
      <c r="G127" s="31"/>
      <c r="H127" s="31"/>
      <c r="I127" s="31"/>
    </row>
    <row r="128" spans="1:10" ht="33" customHeight="1" x14ac:dyDescent="0.25">
      <c r="A128" s="276" t="s">
        <v>284</v>
      </c>
      <c r="B128" s="347"/>
      <c r="C128" s="347"/>
      <c r="D128" s="31"/>
      <c r="E128" s="31"/>
      <c r="F128" s="31"/>
      <c r="G128" s="31"/>
      <c r="H128" s="31"/>
      <c r="I128" s="31"/>
    </row>
    <row r="129" spans="1:10" ht="33" customHeight="1" x14ac:dyDescent="0.25">
      <c r="A129" s="276" t="s">
        <v>285</v>
      </c>
      <c r="B129" s="347"/>
      <c r="C129" s="347"/>
      <c r="D129" s="31"/>
      <c r="E129" s="31"/>
      <c r="F129" s="31"/>
      <c r="G129" s="31"/>
      <c r="H129" s="31"/>
      <c r="I129" s="31"/>
    </row>
    <row r="130" spans="1:10" ht="18" x14ac:dyDescent="0.25">
      <c r="A130" s="39"/>
      <c r="B130" s="34"/>
      <c r="C130" s="34"/>
      <c r="D130" s="31"/>
      <c r="E130" s="31"/>
      <c r="F130" s="31"/>
      <c r="G130" s="31"/>
      <c r="H130" s="31"/>
      <c r="I130" s="31"/>
    </row>
    <row r="131" spans="1:10" ht="18" x14ac:dyDescent="0.25">
      <c r="A131" s="39"/>
      <c r="B131" s="34"/>
      <c r="C131" s="34"/>
      <c r="D131" s="31"/>
      <c r="E131" s="31"/>
      <c r="F131" s="31"/>
      <c r="G131" s="31"/>
      <c r="H131" s="31"/>
      <c r="I131" s="31"/>
    </row>
    <row r="132" spans="1:10" ht="33" customHeight="1" x14ac:dyDescent="0.25">
      <c r="A132" s="276" t="s">
        <v>278</v>
      </c>
      <c r="B132" s="346" t="s">
        <v>471</v>
      </c>
      <c r="C132" s="346"/>
      <c r="D132" s="31"/>
      <c r="E132" s="31"/>
      <c r="F132" s="31"/>
      <c r="G132" s="31"/>
      <c r="H132" s="31"/>
      <c r="I132" s="31"/>
      <c r="J132" t="str">
        <f>D18</f>
        <v>ENNASR 1</v>
      </c>
    </row>
    <row r="133" spans="1:10" ht="33" customHeight="1" x14ac:dyDescent="0.25">
      <c r="A133" s="277" t="s">
        <v>280</v>
      </c>
      <c r="B133" s="347" t="e">
        <f>'A1 Exploitation'!D570</f>
        <v>#DIV/0!</v>
      </c>
      <c r="C133" s="347"/>
      <c r="D133" s="31"/>
      <c r="E133" s="31"/>
      <c r="F133" s="31"/>
      <c r="G133" s="31"/>
      <c r="H133" s="31"/>
      <c r="I133" s="31"/>
    </row>
    <row r="134" spans="1:10" ht="33" customHeight="1" x14ac:dyDescent="0.25">
      <c r="A134" s="276" t="s">
        <v>281</v>
      </c>
      <c r="B134" s="347" t="e">
        <f>'A2 Exploitation'!D570</f>
        <v>#DIV/0!</v>
      </c>
      <c r="C134" s="347"/>
      <c r="D134" s="31"/>
      <c r="E134" s="31"/>
      <c r="F134" s="31"/>
      <c r="G134" s="31"/>
      <c r="H134" s="31"/>
      <c r="I134" s="31"/>
    </row>
    <row r="135" spans="1:10" ht="33" customHeight="1" x14ac:dyDescent="0.25">
      <c r="A135" s="277" t="s">
        <v>282</v>
      </c>
      <c r="B135" s="347" t="e">
        <f>'A3 Exploitation'!D570</f>
        <v>#DIV/0!</v>
      </c>
      <c r="C135" s="347"/>
      <c r="D135" s="31"/>
      <c r="E135" s="31"/>
      <c r="F135" s="31"/>
      <c r="G135" s="31"/>
      <c r="H135" s="31"/>
      <c r="I135" s="31"/>
    </row>
    <row r="136" spans="1:10" ht="33" customHeight="1" x14ac:dyDescent="0.25">
      <c r="A136" s="277" t="s">
        <v>283</v>
      </c>
      <c r="B136" s="347" t="e">
        <f>'A4 Exploitation'!D570</f>
        <v>#DIV/0!</v>
      </c>
      <c r="C136" s="347"/>
      <c r="D136" s="31"/>
      <c r="E136" s="31"/>
      <c r="F136" s="31"/>
      <c r="G136" s="31"/>
      <c r="H136" s="31"/>
      <c r="I136" s="31"/>
    </row>
    <row r="137" spans="1:10" ht="33" customHeight="1" x14ac:dyDescent="0.25">
      <c r="A137" s="276" t="s">
        <v>284</v>
      </c>
      <c r="B137" s="347"/>
      <c r="C137" s="347"/>
      <c r="D137" s="31"/>
      <c r="E137" s="31"/>
      <c r="F137" s="31"/>
      <c r="G137" s="31"/>
      <c r="H137" s="31"/>
      <c r="I137" s="31"/>
    </row>
    <row r="138" spans="1:10" ht="33" customHeight="1" x14ac:dyDescent="0.25">
      <c r="A138" s="276" t="s">
        <v>285</v>
      </c>
      <c r="B138" s="347"/>
      <c r="C138" s="347"/>
      <c r="D138" s="31"/>
      <c r="E138" s="31"/>
      <c r="F138" s="31"/>
      <c r="G138" s="31"/>
      <c r="H138" s="31"/>
      <c r="I138" s="31"/>
    </row>
    <row r="139" spans="1:10" ht="18" x14ac:dyDescent="0.25">
      <c r="A139" s="39"/>
      <c r="B139" s="34"/>
      <c r="C139" s="34"/>
      <c r="D139" s="31"/>
      <c r="E139" s="31"/>
      <c r="F139" s="31"/>
      <c r="G139" s="31"/>
      <c r="H139" s="31"/>
      <c r="I139" s="31"/>
    </row>
    <row r="140" spans="1:10" ht="18" x14ac:dyDescent="0.25">
      <c r="A140" s="39"/>
      <c r="B140" s="34"/>
      <c r="C140" s="34"/>
      <c r="D140" s="31"/>
      <c r="E140" s="31"/>
      <c r="F140" s="31"/>
      <c r="G140" s="31"/>
      <c r="H140" s="31"/>
      <c r="I140" s="31"/>
    </row>
    <row r="141" spans="1:10" ht="33" customHeight="1" x14ac:dyDescent="0.25">
      <c r="A141" s="276" t="s">
        <v>278</v>
      </c>
      <c r="B141" s="346" t="s">
        <v>290</v>
      </c>
      <c r="C141" s="346"/>
      <c r="D141" s="31"/>
      <c r="E141" s="31"/>
      <c r="F141" s="31"/>
      <c r="G141" s="31"/>
      <c r="H141" s="31"/>
      <c r="I141" s="31"/>
      <c r="J141" t="str">
        <f>D18</f>
        <v>ENNASR 1</v>
      </c>
    </row>
    <row r="142" spans="1:10" ht="33" customHeight="1" x14ac:dyDescent="0.25">
      <c r="A142" s="277" t="s">
        <v>280</v>
      </c>
      <c r="B142" s="347">
        <f>'A1 Exploitation'!D610</f>
        <v>0.68181818181818177</v>
      </c>
      <c r="C142" s="347"/>
      <c r="D142" s="31"/>
      <c r="E142" s="31"/>
      <c r="F142" s="31"/>
      <c r="G142" s="31"/>
      <c r="H142" s="31"/>
      <c r="I142" s="31"/>
    </row>
    <row r="143" spans="1:10" ht="33" customHeight="1" x14ac:dyDescent="0.25">
      <c r="A143" s="276" t="s">
        <v>281</v>
      </c>
      <c r="B143" s="347">
        <f>'A2 Exploitation'!D610</f>
        <v>0.59090909090909094</v>
      </c>
      <c r="C143" s="347"/>
      <c r="D143" s="31"/>
      <c r="E143" s="31"/>
      <c r="F143" s="31"/>
      <c r="G143" s="31"/>
      <c r="H143" s="31"/>
      <c r="I143" s="31"/>
    </row>
    <row r="144" spans="1:10" ht="33" customHeight="1" x14ac:dyDescent="0.25">
      <c r="A144" s="277" t="s">
        <v>282</v>
      </c>
      <c r="B144" s="347">
        <f>'A3 Exploitation'!D610</f>
        <v>1</v>
      </c>
      <c r="C144" s="347"/>
      <c r="D144" s="31"/>
      <c r="E144" s="31"/>
      <c r="F144" s="31"/>
      <c r="G144" s="31"/>
      <c r="H144" s="31"/>
      <c r="I144" s="31"/>
    </row>
    <row r="145" spans="1:10" ht="33" customHeight="1" x14ac:dyDescent="0.25">
      <c r="A145" s="277" t="s">
        <v>283</v>
      </c>
      <c r="B145" s="347" t="e">
        <f>'A4 Exploitation'!D610</f>
        <v>#DIV/0!</v>
      </c>
      <c r="C145" s="347"/>
      <c r="D145" s="31"/>
      <c r="E145" s="31"/>
      <c r="F145" s="31"/>
      <c r="G145" s="31"/>
      <c r="H145" s="31"/>
      <c r="I145" s="31"/>
    </row>
    <row r="146" spans="1:10" ht="33" customHeight="1" x14ac:dyDescent="0.25">
      <c r="A146" s="276" t="s">
        <v>284</v>
      </c>
      <c r="B146" s="347"/>
      <c r="C146" s="347"/>
      <c r="D146" s="31"/>
      <c r="E146" s="31"/>
      <c r="F146" s="31"/>
      <c r="G146" s="31"/>
      <c r="H146" s="31"/>
      <c r="I146" s="31"/>
    </row>
    <row r="147" spans="1:10" ht="33" customHeight="1" x14ac:dyDescent="0.25">
      <c r="A147" s="276" t="s">
        <v>285</v>
      </c>
      <c r="B147" s="347"/>
      <c r="C147" s="347"/>
      <c r="D147" s="31"/>
      <c r="E147" s="31"/>
      <c r="F147" s="31"/>
      <c r="G147" s="31"/>
      <c r="H147" s="31"/>
      <c r="I147" s="31"/>
    </row>
    <row r="148" spans="1:10" ht="18" x14ac:dyDescent="0.25">
      <c r="A148" s="39"/>
      <c r="B148" s="34"/>
      <c r="C148" s="34"/>
      <c r="D148" s="31"/>
      <c r="E148" s="31"/>
      <c r="F148" s="31"/>
      <c r="G148" s="31"/>
      <c r="H148" s="31"/>
      <c r="I148" s="31"/>
    </row>
    <row r="149" spans="1:10" ht="18" x14ac:dyDescent="0.25">
      <c r="A149" s="39"/>
      <c r="B149" s="34"/>
      <c r="C149" s="34"/>
      <c r="D149" s="31"/>
      <c r="E149" s="31"/>
      <c r="F149" s="31"/>
      <c r="G149" s="31"/>
      <c r="H149" s="31"/>
      <c r="I149" s="31"/>
    </row>
    <row r="150" spans="1:10" ht="33" customHeight="1" x14ac:dyDescent="0.25">
      <c r="A150" s="276" t="s">
        <v>278</v>
      </c>
      <c r="B150" s="346" t="s">
        <v>291</v>
      </c>
      <c r="C150" s="346"/>
      <c r="D150" s="31"/>
      <c r="E150" s="31"/>
      <c r="F150" s="31"/>
      <c r="G150" s="31"/>
      <c r="H150" s="31"/>
      <c r="I150" s="31"/>
      <c r="J150" t="str">
        <f>D18</f>
        <v>ENNASR 1</v>
      </c>
    </row>
    <row r="151" spans="1:10" ht="33" customHeight="1" x14ac:dyDescent="0.25">
      <c r="A151" s="277" t="s">
        <v>280</v>
      </c>
      <c r="B151" s="347">
        <f>'A1 Exploitation'!D673</f>
        <v>0.90540540540540537</v>
      </c>
      <c r="C151" s="347"/>
      <c r="D151" s="31"/>
      <c r="E151" s="31"/>
      <c r="F151" s="31"/>
      <c r="G151" s="31"/>
      <c r="H151" s="31"/>
      <c r="I151" s="31"/>
    </row>
    <row r="152" spans="1:10" ht="33" customHeight="1" x14ac:dyDescent="0.25">
      <c r="A152" s="276" t="s">
        <v>281</v>
      </c>
      <c r="B152" s="347">
        <f>'A2 Exploitation'!D673</f>
        <v>0.61538461538461542</v>
      </c>
      <c r="C152" s="347"/>
      <c r="D152" s="31"/>
      <c r="E152" s="31"/>
      <c r="F152" s="31"/>
      <c r="G152" s="31"/>
      <c r="H152" s="31"/>
      <c r="I152" s="31"/>
    </row>
    <row r="153" spans="1:10" ht="33" customHeight="1" x14ac:dyDescent="0.25">
      <c r="A153" s="277" t="s">
        <v>282</v>
      </c>
      <c r="B153" s="347">
        <f>'A3 Exploitation'!D673</f>
        <v>0.5</v>
      </c>
      <c r="C153" s="347"/>
      <c r="D153" s="31"/>
      <c r="E153" s="31"/>
      <c r="F153" s="31"/>
      <c r="G153" s="31"/>
      <c r="H153" s="31"/>
      <c r="I153" s="31"/>
    </row>
    <row r="154" spans="1:10" ht="33" customHeight="1" x14ac:dyDescent="0.25">
      <c r="A154" s="277" t="s">
        <v>283</v>
      </c>
      <c r="B154" s="347" t="e">
        <f>'A4 Exploitation'!D673</f>
        <v>#DIV/0!</v>
      </c>
      <c r="C154" s="347"/>
      <c r="D154" s="31"/>
      <c r="E154" s="31"/>
      <c r="F154" s="31"/>
      <c r="G154" s="31"/>
      <c r="H154" s="31"/>
      <c r="I154" s="31"/>
    </row>
    <row r="155" spans="1:10" ht="33" customHeight="1" x14ac:dyDescent="0.25">
      <c r="A155" s="276" t="s">
        <v>284</v>
      </c>
      <c r="B155" s="347"/>
      <c r="C155" s="347"/>
      <c r="D155" s="31"/>
      <c r="E155" s="31"/>
      <c r="F155" s="31"/>
      <c r="G155" s="31"/>
      <c r="H155" s="31"/>
      <c r="I155" s="31"/>
    </row>
    <row r="156" spans="1:10" ht="33" customHeight="1" x14ac:dyDescent="0.25">
      <c r="A156" s="276" t="s">
        <v>285</v>
      </c>
      <c r="B156" s="347"/>
      <c r="C156" s="347"/>
      <c r="D156" s="31"/>
      <c r="E156" s="31"/>
      <c r="F156" s="31"/>
      <c r="G156" s="31"/>
      <c r="H156" s="31"/>
      <c r="I156" s="31"/>
    </row>
    <row r="157" spans="1:10" ht="18" x14ac:dyDescent="0.25">
      <c r="A157" s="39"/>
      <c r="B157" s="34"/>
      <c r="C157" s="34"/>
      <c r="D157" s="31"/>
      <c r="E157" s="31"/>
      <c r="F157" s="31"/>
      <c r="G157" s="31"/>
      <c r="H157" s="31"/>
      <c r="I157" s="31"/>
    </row>
    <row r="158" spans="1:10" ht="18" x14ac:dyDescent="0.25">
      <c r="A158" s="39"/>
      <c r="B158" s="34"/>
      <c r="C158" s="34"/>
      <c r="D158" s="31"/>
      <c r="E158" s="31"/>
      <c r="F158" s="31"/>
      <c r="G158" s="31"/>
      <c r="H158" s="31"/>
      <c r="I158" s="31"/>
    </row>
    <row r="159" spans="1:10" ht="33" customHeight="1" x14ac:dyDescent="0.25">
      <c r="A159" s="39"/>
      <c r="B159" s="350"/>
      <c r="C159" s="350"/>
      <c r="D159" s="31"/>
      <c r="E159" s="31"/>
      <c r="F159" s="31"/>
      <c r="G159" s="31"/>
      <c r="H159" s="31"/>
      <c r="I159" s="31"/>
    </row>
    <row r="160" spans="1:10" ht="33" customHeight="1" x14ac:dyDescent="0.25">
      <c r="A160" s="276" t="s">
        <v>278</v>
      </c>
      <c r="B160" s="346" t="s">
        <v>472</v>
      </c>
      <c r="C160" s="346"/>
      <c r="D160" s="31"/>
      <c r="E160" s="31"/>
      <c r="F160" s="31"/>
      <c r="G160" s="31"/>
      <c r="H160" s="31"/>
      <c r="I160" s="31"/>
      <c r="J160" t="str">
        <f>D18</f>
        <v>ENNASR 1</v>
      </c>
    </row>
    <row r="161" spans="1:10" ht="33" customHeight="1" x14ac:dyDescent="0.25">
      <c r="A161" s="277" t="s">
        <v>280</v>
      </c>
      <c r="B161" s="347">
        <f>'A1 Exploitation'!D702</f>
        <v>1</v>
      </c>
      <c r="C161" s="347"/>
      <c r="D161" s="31"/>
      <c r="E161" s="31"/>
      <c r="F161" s="31"/>
      <c r="G161" s="31"/>
      <c r="H161" s="31"/>
      <c r="I161" s="31"/>
    </row>
    <row r="162" spans="1:10" ht="33" customHeight="1" x14ac:dyDescent="0.25">
      <c r="A162" s="276" t="s">
        <v>281</v>
      </c>
      <c r="B162" s="347">
        <f>'A2 Exploitation'!D702</f>
        <v>0.96666666666666667</v>
      </c>
      <c r="C162" s="347"/>
      <c r="D162" s="31"/>
      <c r="E162" s="31"/>
      <c r="F162" s="31"/>
      <c r="G162" s="31"/>
      <c r="H162" s="31"/>
      <c r="I162" s="31"/>
    </row>
    <row r="163" spans="1:10" ht="33" customHeight="1" x14ac:dyDescent="0.25">
      <c r="A163" s="277" t="s">
        <v>282</v>
      </c>
      <c r="B163" s="347">
        <f>'A3 Exploitation'!D702</f>
        <v>1</v>
      </c>
      <c r="C163" s="347"/>
      <c r="D163" s="31"/>
      <c r="E163" s="31"/>
      <c r="F163" s="31"/>
      <c r="G163" s="31"/>
      <c r="H163" s="31"/>
      <c r="I163" s="31"/>
    </row>
    <row r="164" spans="1:10" ht="33" customHeight="1" x14ac:dyDescent="0.25">
      <c r="A164" s="277" t="s">
        <v>283</v>
      </c>
      <c r="B164" s="347" t="e">
        <f>'A4 Exploitation'!D702</f>
        <v>#DIV/0!</v>
      </c>
      <c r="C164" s="347"/>
    </row>
    <row r="165" spans="1:10" ht="33" customHeight="1" x14ac:dyDescent="0.25">
      <c r="A165" s="276" t="s">
        <v>284</v>
      </c>
      <c r="B165" s="347"/>
      <c r="C165" s="347"/>
    </row>
    <row r="166" spans="1:10" ht="18" x14ac:dyDescent="0.25">
      <c r="A166" s="276" t="s">
        <v>285</v>
      </c>
      <c r="B166" s="347"/>
      <c r="C166" s="347"/>
    </row>
    <row r="167" spans="1:10" ht="18.75" x14ac:dyDescent="0.25">
      <c r="A167" s="40"/>
      <c r="B167" s="35"/>
      <c r="C167" s="35"/>
    </row>
    <row r="168" spans="1:10" ht="33" customHeight="1" x14ac:dyDescent="0.25">
      <c r="A168" s="40"/>
      <c r="B168" s="35"/>
      <c r="C168" s="35"/>
    </row>
    <row r="169" spans="1:10" ht="33" customHeight="1" x14ac:dyDescent="0.25">
      <c r="A169" s="276" t="s">
        <v>278</v>
      </c>
      <c r="B169" s="346" t="s">
        <v>473</v>
      </c>
      <c r="C169" s="346"/>
      <c r="J169" t="str">
        <f>D18</f>
        <v>ENNASR 1</v>
      </c>
    </row>
    <row r="170" spans="1:10" ht="33" customHeight="1" x14ac:dyDescent="0.25">
      <c r="A170" s="277" t="s">
        <v>280</v>
      </c>
      <c r="B170" s="347">
        <f>'A1 Exploitation'!D726</f>
        <v>0.875</v>
      </c>
      <c r="C170" s="347"/>
    </row>
    <row r="171" spans="1:10" ht="33" customHeight="1" x14ac:dyDescent="0.25">
      <c r="A171" s="276" t="s">
        <v>281</v>
      </c>
      <c r="B171" s="347">
        <f>'A2 Exploitation'!D726</f>
        <v>1</v>
      </c>
      <c r="C171" s="347"/>
    </row>
    <row r="172" spans="1:10" ht="33" customHeight="1" x14ac:dyDescent="0.25">
      <c r="A172" s="277" t="s">
        <v>282</v>
      </c>
      <c r="B172" s="347">
        <f>'A3 Exploitation'!D726</f>
        <v>1</v>
      </c>
      <c r="C172" s="347"/>
    </row>
    <row r="173" spans="1:10" ht="33" customHeight="1" x14ac:dyDescent="0.25">
      <c r="A173" s="277" t="s">
        <v>283</v>
      </c>
      <c r="B173" s="347" t="e">
        <f>'A4 Exploitation'!D726</f>
        <v>#DIV/0!</v>
      </c>
      <c r="C173" s="347"/>
    </row>
    <row r="174" spans="1:10" ht="33" customHeight="1" x14ac:dyDescent="0.25">
      <c r="A174" s="276" t="s">
        <v>284</v>
      </c>
      <c r="B174" s="347"/>
      <c r="C174" s="347"/>
    </row>
    <row r="175" spans="1:10" ht="18" x14ac:dyDescent="0.25">
      <c r="A175" s="276" t="s">
        <v>285</v>
      </c>
      <c r="B175" s="347"/>
      <c r="C175" s="347"/>
    </row>
    <row r="176" spans="1:10" ht="18.75" x14ac:dyDescent="0.25">
      <c r="A176" s="40"/>
      <c r="B176" s="35"/>
      <c r="C176" s="35"/>
    </row>
    <row r="177" spans="1:10" ht="33" customHeight="1" x14ac:dyDescent="0.25">
      <c r="A177" s="40"/>
      <c r="B177" s="35"/>
      <c r="C177" s="35"/>
    </row>
    <row r="178" spans="1:10" ht="33" customHeight="1" x14ac:dyDescent="0.25">
      <c r="A178" s="276" t="s">
        <v>278</v>
      </c>
      <c r="B178" s="346" t="s">
        <v>292</v>
      </c>
      <c r="C178" s="346"/>
      <c r="J178" t="str">
        <f>D18</f>
        <v>ENNASR 1</v>
      </c>
    </row>
    <row r="179" spans="1:10" ht="33" customHeight="1" x14ac:dyDescent="0.25">
      <c r="A179" s="277" t="s">
        <v>280</v>
      </c>
      <c r="B179" s="347">
        <f>'A1 Technique'!D199</f>
        <v>0.8833333333333333</v>
      </c>
      <c r="C179" s="347"/>
    </row>
    <row r="180" spans="1:10" ht="33" customHeight="1" x14ac:dyDescent="0.25">
      <c r="A180" s="276" t="s">
        <v>281</v>
      </c>
      <c r="B180" s="347">
        <f>'A2 Technique'!D199</f>
        <v>0.83064516129032262</v>
      </c>
      <c r="C180" s="347"/>
    </row>
    <row r="181" spans="1:10" ht="33" customHeight="1" x14ac:dyDescent="0.25">
      <c r="A181" s="277" t="s">
        <v>282</v>
      </c>
      <c r="B181" s="347" t="e">
        <f>'A3 Technique'!D199</f>
        <v>#DIV/0!</v>
      </c>
      <c r="C181" s="347"/>
    </row>
    <row r="182" spans="1:10" ht="33" customHeight="1" x14ac:dyDescent="0.25">
      <c r="A182" s="277" t="s">
        <v>283</v>
      </c>
      <c r="B182" s="347" t="e">
        <f>'A4 Technique'!D199</f>
        <v>#DIV/0!</v>
      </c>
      <c r="C182" s="347"/>
    </row>
    <row r="183" spans="1:10" ht="33" customHeight="1" x14ac:dyDescent="0.25">
      <c r="A183" s="276" t="s">
        <v>284</v>
      </c>
      <c r="B183" s="347"/>
      <c r="C183" s="347"/>
    </row>
    <row r="184" spans="1:10" ht="18" x14ac:dyDescent="0.25">
      <c r="A184" s="276" t="s">
        <v>285</v>
      </c>
      <c r="B184" s="347"/>
      <c r="C184" s="347"/>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gUnXWSMgSTjhdJFCNshbsWa0Ru6aq8xPewsfKNmwC6gNgA1eTWYfzrqdGsaWlh9W8i3qVZBDvOJEB2tsbN+0BQ==" saltValue="fuhCzdwgK2W99XSogn9paw=="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50" zoomScaleNormal="100" zoomScaleSheetLayoutView="50" workbookViewId="0">
      <selection activeCell="E726" sqref="E726"/>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79"/>
      <c r="E1" s="379"/>
      <c r="F1" s="379"/>
      <c r="G1" s="379"/>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80" t="s">
        <v>151</v>
      </c>
      <c r="B7" s="380"/>
      <c r="C7" s="380"/>
      <c r="D7" s="380"/>
      <c r="E7" s="380"/>
      <c r="F7" s="380"/>
      <c r="G7" s="82"/>
    </row>
    <row r="8" spans="1:7" ht="22.5" x14ac:dyDescent="0.45">
      <c r="A8" s="381" t="str">
        <f>'Page de garde'!D18</f>
        <v>ENNASR 1</v>
      </c>
      <c r="B8" s="381"/>
      <c r="C8" s="381"/>
      <c r="D8" s="381"/>
      <c r="E8" s="381"/>
      <c r="F8" s="381"/>
      <c r="G8" s="82"/>
    </row>
    <row r="9" spans="1:7" ht="22.5" x14ac:dyDescent="0.45">
      <c r="A9" s="278" t="s">
        <v>39</v>
      </c>
      <c r="B9" s="382" t="s">
        <v>528</v>
      </c>
      <c r="C9" s="382"/>
      <c r="D9" s="382"/>
      <c r="E9" s="382"/>
      <c r="F9" s="382"/>
      <c r="G9" s="82"/>
    </row>
    <row r="10" spans="1:7" ht="22.5" x14ac:dyDescent="0.45">
      <c r="A10" s="279" t="s">
        <v>41</v>
      </c>
      <c r="B10" s="383" t="s">
        <v>527</v>
      </c>
      <c r="C10" s="383"/>
      <c r="D10" s="383"/>
      <c r="E10" s="383"/>
      <c r="F10" s="383"/>
      <c r="G10" s="82"/>
    </row>
    <row r="11" spans="1:7" ht="22.5" x14ac:dyDescent="0.45">
      <c r="A11" s="278" t="s">
        <v>40</v>
      </c>
      <c r="B11" s="378">
        <v>43574</v>
      </c>
      <c r="C11" s="378"/>
      <c r="D11" s="378"/>
      <c r="E11" s="378"/>
      <c r="F11" s="378"/>
      <c r="G11" s="82"/>
    </row>
    <row r="12" spans="1:7" ht="22.5" x14ac:dyDescent="0.45">
      <c r="A12" s="278" t="s">
        <v>200</v>
      </c>
      <c r="B12" s="384">
        <f>D730</f>
        <v>0.82530120481927716</v>
      </c>
      <c r="C12" s="384"/>
      <c r="D12" s="384"/>
      <c r="E12" s="384"/>
      <c r="F12" s="384"/>
      <c r="G12" s="82"/>
    </row>
    <row r="13" spans="1:7" ht="22.5" x14ac:dyDescent="0.45">
      <c r="A13" s="81"/>
      <c r="B13" s="79"/>
      <c r="C13" s="79"/>
      <c r="D13" s="379"/>
      <c r="E13" s="379"/>
      <c r="F13" s="379"/>
      <c r="G13" s="379"/>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43574</v>
      </c>
      <c r="B16" s="85"/>
      <c r="C16" s="85"/>
      <c r="D16" s="85"/>
      <c r="E16" s="85"/>
      <c r="F16" s="85"/>
      <c r="G16" s="83"/>
    </row>
    <row r="17" spans="1:8" ht="16.5" customHeight="1" x14ac:dyDescent="0.4">
      <c r="A17" s="359" t="s">
        <v>28</v>
      </c>
      <c r="B17" s="360" t="s">
        <v>29</v>
      </c>
      <c r="C17" s="360"/>
      <c r="D17" s="360" t="s">
        <v>42</v>
      </c>
      <c r="E17" s="361" t="s">
        <v>266</v>
      </c>
      <c r="F17" s="361" t="s">
        <v>299</v>
      </c>
      <c r="G17" s="83"/>
    </row>
    <row r="18" spans="1:8" ht="16.5" customHeight="1" x14ac:dyDescent="0.4">
      <c r="A18" s="359"/>
      <c r="B18" s="283" t="s">
        <v>32</v>
      </c>
      <c r="C18" s="283" t="s">
        <v>31</v>
      </c>
      <c r="D18" s="360"/>
      <c r="E18" s="361"/>
      <c r="F18" s="361"/>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v>2</v>
      </c>
      <c r="C21" s="89"/>
      <c r="D21" s="90"/>
      <c r="E21" s="91"/>
      <c r="F21" s="90"/>
      <c r="G21" s="83"/>
      <c r="H21" s="2" t="s">
        <v>297</v>
      </c>
    </row>
    <row r="22" spans="1:8" ht="21" x14ac:dyDescent="0.4">
      <c r="A22" s="88" t="s">
        <v>158</v>
      </c>
      <c r="B22" s="89">
        <v>2</v>
      </c>
      <c r="C22" s="89"/>
      <c r="D22" s="90"/>
      <c r="E22" s="91"/>
      <c r="F22" s="90"/>
      <c r="G22" s="83"/>
      <c r="H22" s="2" t="s">
        <v>298</v>
      </c>
    </row>
    <row r="23" spans="1:8" ht="21" x14ac:dyDescent="0.4">
      <c r="A23" s="88" t="s">
        <v>76</v>
      </c>
      <c r="B23" s="89">
        <v>2</v>
      </c>
      <c r="C23" s="89"/>
      <c r="D23" s="90"/>
      <c r="E23" s="91"/>
      <c r="F23" s="90"/>
      <c r="G23" s="83"/>
    </row>
    <row r="24" spans="1:8" ht="21" x14ac:dyDescent="0.4">
      <c r="A24" s="92" t="s">
        <v>431</v>
      </c>
      <c r="B24" s="89">
        <v>2</v>
      </c>
      <c r="C24" s="89"/>
      <c r="D24" s="90"/>
      <c r="E24" s="91"/>
      <c r="F24" s="90"/>
      <c r="G24" s="83"/>
    </row>
    <row r="25" spans="1:8" ht="21" x14ac:dyDescent="0.4">
      <c r="A25" s="92" t="s">
        <v>373</v>
      </c>
      <c r="B25" s="89">
        <v>2</v>
      </c>
      <c r="C25" s="89"/>
      <c r="D25" s="91"/>
      <c r="E25" s="90"/>
      <c r="F25" s="90"/>
      <c r="G25" s="83"/>
    </row>
    <row r="26" spans="1:8" ht="21" x14ac:dyDescent="0.4">
      <c r="A26" s="284" t="s">
        <v>34</v>
      </c>
      <c r="B26" s="284"/>
      <c r="C26" s="284"/>
      <c r="D26" s="284">
        <f>SUM(B21:C25)</f>
        <v>10</v>
      </c>
      <c r="E26" s="79"/>
      <c r="F26" s="83"/>
      <c r="G26" s="83"/>
    </row>
    <row r="27" spans="1:8" ht="21" x14ac:dyDescent="0.4">
      <c r="A27" s="284" t="s">
        <v>33</v>
      </c>
      <c r="B27" s="285"/>
      <c r="C27" s="286"/>
      <c r="D27" s="287">
        <f>D26/(COUNT(B21:C25)*2)</f>
        <v>1</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v>2</v>
      </c>
      <c r="C30" s="89"/>
      <c r="D30" s="90"/>
      <c r="E30" s="91"/>
      <c r="F30" s="90"/>
      <c r="G30" s="83"/>
    </row>
    <row r="31" spans="1:8" ht="21" x14ac:dyDescent="0.4">
      <c r="A31" s="88" t="s">
        <v>322</v>
      </c>
      <c r="B31" s="89">
        <v>2</v>
      </c>
      <c r="C31" s="89"/>
      <c r="D31" s="90"/>
      <c r="E31" s="91"/>
      <c r="F31" s="90"/>
      <c r="G31" s="83"/>
    </row>
    <row r="32" spans="1:8" ht="42" x14ac:dyDescent="0.4">
      <c r="A32" s="88" t="s">
        <v>130</v>
      </c>
      <c r="B32" s="89">
        <v>2</v>
      </c>
      <c r="C32" s="89"/>
      <c r="D32" s="96"/>
      <c r="E32" s="91"/>
      <c r="F32" s="90"/>
      <c r="G32" s="83"/>
    </row>
    <row r="33" spans="1:7" ht="42" x14ac:dyDescent="0.4">
      <c r="A33" s="88" t="s">
        <v>47</v>
      </c>
      <c r="B33" s="89">
        <v>2</v>
      </c>
      <c r="C33" s="89"/>
      <c r="D33" s="96"/>
      <c r="E33" s="91"/>
      <c r="F33" s="90"/>
      <c r="G33" s="83"/>
    </row>
    <row r="34" spans="1:7" ht="105" x14ac:dyDescent="0.4">
      <c r="A34" s="97" t="s">
        <v>432</v>
      </c>
      <c r="B34" s="89">
        <v>0</v>
      </c>
      <c r="C34" s="98">
        <f>IF(B34=0, -5, "0")</f>
        <v>-5</v>
      </c>
      <c r="D34" s="96" t="s">
        <v>475</v>
      </c>
      <c r="E34" s="90" t="s">
        <v>476</v>
      </c>
      <c r="F34" s="90" t="s">
        <v>297</v>
      </c>
      <c r="G34" s="83"/>
    </row>
    <row r="35" spans="1:7" ht="126" x14ac:dyDescent="0.4">
      <c r="A35" s="97" t="s">
        <v>400</v>
      </c>
      <c r="B35" s="89">
        <v>1</v>
      </c>
      <c r="C35" s="98" t="str">
        <f>IF(B35=0, -5, "0")</f>
        <v>0</v>
      </c>
      <c r="D35" s="90" t="s">
        <v>477</v>
      </c>
      <c r="E35" s="90" t="s">
        <v>478</v>
      </c>
      <c r="F35" s="90" t="s">
        <v>297</v>
      </c>
      <c r="G35" s="83"/>
    </row>
    <row r="36" spans="1:7" ht="22.5" x14ac:dyDescent="0.4">
      <c r="A36" s="262" t="s">
        <v>396</v>
      </c>
      <c r="B36" s="89">
        <v>2</v>
      </c>
      <c r="C36" s="98" t="str">
        <f>IF(B36=0, -2, "0")</f>
        <v>0</v>
      </c>
      <c r="D36" s="101"/>
      <c r="E36" s="91"/>
      <c r="F36" s="90"/>
      <c r="G36" s="83"/>
    </row>
    <row r="37" spans="1:7" ht="21" x14ac:dyDescent="0.4">
      <c r="A37" s="88" t="s">
        <v>401</v>
      </c>
      <c r="B37" s="89">
        <v>2</v>
      </c>
      <c r="C37" s="89"/>
      <c r="D37" s="90"/>
      <c r="E37" s="91"/>
      <c r="F37" s="90"/>
      <c r="G37" s="83"/>
    </row>
    <row r="38" spans="1:7" ht="22.5" x14ac:dyDescent="0.4">
      <c r="A38" s="94" t="s">
        <v>310</v>
      </c>
      <c r="B38" s="95"/>
      <c r="C38" s="95"/>
      <c r="D38" s="95"/>
      <c r="E38" s="95"/>
      <c r="F38" s="95"/>
      <c r="G38" s="83"/>
    </row>
    <row r="39" spans="1:7" ht="21" x14ac:dyDescent="0.4">
      <c r="A39" s="92" t="s">
        <v>328</v>
      </c>
      <c r="B39" s="89">
        <v>2</v>
      </c>
      <c r="C39" s="89"/>
      <c r="D39" s="90"/>
      <c r="E39" s="91"/>
      <c r="F39" s="90"/>
      <c r="G39" s="83"/>
    </row>
    <row r="40" spans="1:7" ht="22.5" customHeight="1" x14ac:dyDescent="0.4">
      <c r="A40" s="88" t="s">
        <v>302</v>
      </c>
      <c r="B40" s="89">
        <v>2</v>
      </c>
      <c r="C40" s="89"/>
      <c r="D40" s="90"/>
      <c r="E40" s="91"/>
      <c r="F40" s="90"/>
      <c r="G40" s="83"/>
    </row>
    <row r="41" spans="1:7" ht="22.5" customHeight="1" x14ac:dyDescent="0.4">
      <c r="A41" s="88" t="s">
        <v>312</v>
      </c>
      <c r="B41" s="89">
        <v>2</v>
      </c>
      <c r="C41" s="89"/>
      <c r="D41" s="90"/>
      <c r="E41" s="91"/>
      <c r="F41" s="90"/>
      <c r="G41" s="83"/>
    </row>
    <row r="42" spans="1:7" ht="24.75" customHeight="1" x14ac:dyDescent="0.4">
      <c r="A42" s="92" t="s">
        <v>406</v>
      </c>
      <c r="B42" s="89">
        <v>2</v>
      </c>
      <c r="C42" s="89"/>
      <c r="D42" s="90"/>
      <c r="E42" s="91"/>
      <c r="F42" s="90"/>
      <c r="G42" s="83"/>
    </row>
    <row r="43" spans="1:7" ht="89.25" customHeight="1" x14ac:dyDescent="0.4">
      <c r="A43" s="88" t="s">
        <v>422</v>
      </c>
      <c r="B43" s="274">
        <v>2</v>
      </c>
      <c r="C43" s="89"/>
      <c r="D43" s="271">
        <v>1</v>
      </c>
      <c r="E43" s="103"/>
      <c r="F43" s="272"/>
      <c r="G43" s="83"/>
    </row>
    <row r="44" spans="1:7" ht="21" x14ac:dyDescent="0.4">
      <c r="A44" s="288" t="s">
        <v>34</v>
      </c>
      <c r="B44" s="288"/>
      <c r="C44" s="288"/>
      <c r="D44" s="288">
        <f>SUM(B30:C37,B39:C43)</f>
        <v>18</v>
      </c>
      <c r="E44" s="79"/>
      <c r="F44" s="83"/>
      <c r="G44" s="83"/>
    </row>
    <row r="45" spans="1:7" ht="21" x14ac:dyDescent="0.4">
      <c r="A45" s="284" t="s">
        <v>33</v>
      </c>
      <c r="B45" s="285"/>
      <c r="C45" s="286"/>
      <c r="D45" s="287">
        <f>D44/(COUNT(B30:C37,B39:C43)*2)</f>
        <v>0.6428571428571429</v>
      </c>
      <c r="E45" s="79"/>
      <c r="F45" s="83"/>
      <c r="G45" s="83"/>
    </row>
    <row r="46" spans="1:7" ht="21" x14ac:dyDescent="0.4">
      <c r="A46" s="93"/>
      <c r="B46" s="83"/>
      <c r="C46" s="83"/>
      <c r="D46" s="83"/>
      <c r="E46" s="79"/>
      <c r="F46" s="83"/>
      <c r="G46" s="83"/>
    </row>
    <row r="47" spans="1:7" ht="22.5" x14ac:dyDescent="0.45">
      <c r="A47" s="301" t="s">
        <v>36</v>
      </c>
      <c r="B47" s="302"/>
      <c r="C47" s="303"/>
      <c r="D47" s="304">
        <f>SUM(D44,D26)</f>
        <v>28</v>
      </c>
      <c r="E47" s="79"/>
      <c r="F47" s="83"/>
      <c r="G47" s="83"/>
    </row>
    <row r="48" spans="1:7" ht="22.5" x14ac:dyDescent="0.45">
      <c r="A48" s="301" t="s">
        <v>168</v>
      </c>
      <c r="B48" s="302"/>
      <c r="C48" s="303"/>
      <c r="D48" s="305">
        <f>D47/(COUNT(B30:C37,B21:C25,B39:C43)*2)</f>
        <v>0.73684210526315785</v>
      </c>
      <c r="E48" s="79"/>
      <c r="F48" s="83"/>
      <c r="G48" s="83"/>
    </row>
    <row r="49" spans="1:7" ht="21" x14ac:dyDescent="0.3">
      <c r="A49" s="388"/>
      <c r="B49" s="388"/>
      <c r="C49" s="388"/>
      <c r="D49" s="388"/>
      <c r="E49" s="388"/>
      <c r="F49" s="388"/>
      <c r="G49" s="388"/>
    </row>
    <row r="50" spans="1:7" ht="22.5" x14ac:dyDescent="0.45">
      <c r="A50" s="281" t="s">
        <v>107</v>
      </c>
      <c r="B50" s="281"/>
      <c r="C50" s="281"/>
      <c r="D50" s="281"/>
      <c r="E50" s="281"/>
      <c r="F50" s="281"/>
      <c r="G50" s="83"/>
    </row>
    <row r="51" spans="1:7" ht="21" x14ac:dyDescent="0.4">
      <c r="A51" s="105">
        <f>B11</f>
        <v>43574</v>
      </c>
      <c r="B51" s="83"/>
      <c r="C51" s="83"/>
      <c r="D51" s="83"/>
      <c r="E51" s="79"/>
      <c r="F51" s="83"/>
      <c r="G51" s="83"/>
    </row>
    <row r="52" spans="1:7" ht="21" x14ac:dyDescent="0.4">
      <c r="A52" s="359" t="s">
        <v>28</v>
      </c>
      <c r="B52" s="360" t="s">
        <v>29</v>
      </c>
      <c r="C52" s="360"/>
      <c r="D52" s="360" t="s">
        <v>42</v>
      </c>
      <c r="E52" s="361" t="s">
        <v>266</v>
      </c>
      <c r="F52" s="361" t="s">
        <v>301</v>
      </c>
      <c r="G52" s="83"/>
    </row>
    <row r="53" spans="1:7" ht="21" x14ac:dyDescent="0.4">
      <c r="A53" s="359"/>
      <c r="B53" s="283" t="s">
        <v>32</v>
      </c>
      <c r="C53" s="283" t="s">
        <v>31</v>
      </c>
      <c r="D53" s="360"/>
      <c r="E53" s="361"/>
      <c r="F53" s="361"/>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5"/>
      <c r="B64" s="436"/>
      <c r="C64" s="436"/>
      <c r="D64" s="436"/>
      <c r="E64" s="436"/>
      <c r="F64" s="436"/>
      <c r="G64" s="436"/>
    </row>
    <row r="65" spans="1:7" ht="43.5" customHeight="1" x14ac:dyDescent="0.4">
      <c r="A65" s="373" t="s">
        <v>350</v>
      </c>
      <c r="B65" s="373"/>
      <c r="C65" s="373"/>
      <c r="D65" s="373"/>
      <c r="E65" s="373"/>
      <c r="F65" s="373"/>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6"/>
      <c r="B83" s="386"/>
      <c r="C83" s="386"/>
      <c r="D83" s="386"/>
      <c r="E83" s="386"/>
      <c r="F83" s="386"/>
      <c r="G83" s="386"/>
    </row>
    <row r="84" spans="1:7" ht="45" customHeight="1" x14ac:dyDescent="0.45">
      <c r="A84" s="374" t="s">
        <v>351</v>
      </c>
      <c r="B84" s="374"/>
      <c r="C84" s="374"/>
      <c r="D84" s="374"/>
      <c r="E84" s="374"/>
      <c r="F84" s="374"/>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39"/>
      <c r="B103" s="437"/>
      <c r="C103" s="437"/>
      <c r="D103" s="437"/>
      <c r="E103" s="437"/>
      <c r="F103" s="443"/>
      <c r="G103" s="83"/>
    </row>
    <row r="104" spans="1:7" ht="46.5" customHeight="1" x14ac:dyDescent="0.4">
      <c r="A104" s="373" t="s">
        <v>352</v>
      </c>
      <c r="B104" s="373"/>
      <c r="C104" s="373"/>
      <c r="D104" s="373"/>
      <c r="E104" s="373"/>
      <c r="F104" s="373"/>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39"/>
      <c r="B111" s="437"/>
      <c r="C111" s="437"/>
      <c r="D111" s="437"/>
      <c r="E111" s="437"/>
      <c r="F111" s="443"/>
      <c r="G111" s="83"/>
    </row>
    <row r="112" spans="1:7" ht="39.75" customHeight="1" x14ac:dyDescent="0.4">
      <c r="A112" s="373" t="s">
        <v>390</v>
      </c>
      <c r="B112" s="373"/>
      <c r="C112" s="373"/>
      <c r="D112" s="373"/>
      <c r="E112" s="373"/>
      <c r="F112" s="373"/>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37"/>
      <c r="B120" s="437"/>
      <c r="C120" s="437"/>
      <c r="D120" s="437"/>
      <c r="E120" s="437"/>
      <c r="F120" s="437"/>
      <c r="G120" s="83"/>
    </row>
    <row r="121" spans="1:7" ht="22.5" x14ac:dyDescent="0.4">
      <c r="A121" s="373" t="s">
        <v>310</v>
      </c>
      <c r="B121" s="373"/>
      <c r="C121" s="373"/>
      <c r="D121" s="373"/>
      <c r="E121" s="373"/>
      <c r="F121" s="373"/>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c r="F129" s="178"/>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38"/>
      <c r="B132" s="438"/>
      <c r="C132" s="438"/>
      <c r="D132" s="438"/>
      <c r="E132" s="438"/>
      <c r="F132" s="438"/>
      <c r="G132" s="83"/>
    </row>
    <row r="133" spans="1:16384" ht="22.5" customHeight="1" x14ac:dyDescent="0.4">
      <c r="A133" s="375" t="s">
        <v>424</v>
      </c>
      <c r="B133" s="375"/>
      <c r="C133" s="375"/>
      <c r="D133" s="375"/>
      <c r="E133" s="375"/>
      <c r="F133" s="375"/>
      <c r="G133" s="83"/>
    </row>
    <row r="134" spans="1:16384" ht="22.5" customHeight="1" x14ac:dyDescent="0.4">
      <c r="A134" s="376"/>
      <c r="B134" s="376"/>
      <c r="C134" s="376"/>
      <c r="D134" s="376"/>
      <c r="E134" s="376"/>
      <c r="F134" s="376"/>
      <c r="G134" s="83"/>
    </row>
    <row r="135" spans="1:16384" s="216" customFormat="1" ht="22.5" customHeight="1" x14ac:dyDescent="0.25">
      <c r="A135" s="359" t="s">
        <v>28</v>
      </c>
      <c r="B135" s="360" t="s">
        <v>29</v>
      </c>
      <c r="C135" s="360"/>
      <c r="D135" s="360" t="s">
        <v>42</v>
      </c>
      <c r="E135" s="361" t="s">
        <v>266</v>
      </c>
      <c r="F135" s="361" t="s">
        <v>301</v>
      </c>
    </row>
    <row r="136" spans="1:16384" s="216" customFormat="1" ht="22.5" customHeight="1" x14ac:dyDescent="0.25">
      <c r="A136" s="359"/>
      <c r="B136" s="283" t="s">
        <v>32</v>
      </c>
      <c r="C136" s="283" t="s">
        <v>31</v>
      </c>
      <c r="D136" s="360"/>
      <c r="E136" s="361"/>
      <c r="F136" s="361"/>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77" t="s">
        <v>461</v>
      </c>
      <c r="B139" s="377"/>
      <c r="C139" s="377"/>
      <c r="D139" s="377"/>
      <c r="E139" s="377"/>
      <c r="F139" s="377"/>
      <c r="G139" s="83"/>
    </row>
    <row r="140" spans="1:16384" ht="22.5" x14ac:dyDescent="0.45">
      <c r="A140" s="232" t="s">
        <v>50</v>
      </c>
      <c r="B140" s="89">
        <v>2</v>
      </c>
      <c r="C140" s="99" t="str">
        <f>IF(B140=0, -10, IF(B140=1, -5, "0"))</f>
        <v>0</v>
      </c>
      <c r="D140" s="270"/>
      <c r="E140" s="179"/>
      <c r="F140" s="90"/>
      <c r="G140" s="83"/>
    </row>
    <row r="141" spans="1:16384" ht="21" x14ac:dyDescent="0.4">
      <c r="A141" s="92" t="s">
        <v>333</v>
      </c>
      <c r="B141" s="89">
        <v>2</v>
      </c>
      <c r="C141" s="92"/>
      <c r="D141" s="92"/>
      <c r="E141" s="92"/>
      <c r="F141" s="178"/>
      <c r="G141" s="83"/>
    </row>
    <row r="142" spans="1:16384" ht="21" x14ac:dyDescent="0.4">
      <c r="A142" s="92" t="s">
        <v>334</v>
      </c>
      <c r="B142" s="89">
        <v>2</v>
      </c>
      <c r="C142" s="92"/>
      <c r="D142" s="92"/>
      <c r="E142" s="92"/>
      <c r="F142" s="178"/>
      <c r="G142" s="83"/>
    </row>
    <row r="143" spans="1:16384" ht="21" x14ac:dyDescent="0.4">
      <c r="A143" s="92" t="s">
        <v>369</v>
      </c>
      <c r="B143" s="89">
        <v>2</v>
      </c>
      <c r="C143" s="92"/>
      <c r="D143" s="92"/>
      <c r="E143" s="92"/>
      <c r="F143" s="178"/>
      <c r="G143" s="83"/>
    </row>
    <row r="144" spans="1:16384" ht="22.5" x14ac:dyDescent="0.4">
      <c r="A144" s="118" t="s">
        <v>407</v>
      </c>
      <c r="B144" s="89">
        <v>2</v>
      </c>
      <c r="C144" s="99" t="str">
        <f>IF(B144=0, -10, "0")</f>
        <v>0</v>
      </c>
      <c r="D144" s="92"/>
      <c r="E144" s="92"/>
      <c r="F144" s="178"/>
      <c r="G144" s="83"/>
    </row>
    <row r="145" spans="1:7" ht="21" x14ac:dyDescent="0.4">
      <c r="A145" s="92" t="s">
        <v>331</v>
      </c>
      <c r="B145" s="89">
        <v>2</v>
      </c>
      <c r="C145" s="92"/>
      <c r="D145" s="92"/>
      <c r="E145" s="92"/>
      <c r="F145" s="178"/>
      <c r="G145" s="83"/>
    </row>
    <row r="146" spans="1:7" ht="21" x14ac:dyDescent="0.4">
      <c r="A146" s="224"/>
      <c r="B146" s="223"/>
      <c r="C146" s="230"/>
      <c r="D146" s="230"/>
      <c r="E146" s="230"/>
      <c r="F146" s="230"/>
      <c r="G146" s="83"/>
    </row>
    <row r="147" spans="1:7" ht="24.75" customHeight="1" x14ac:dyDescent="0.4">
      <c r="A147" s="408" t="s">
        <v>349</v>
      </c>
      <c r="B147" s="408"/>
      <c r="C147" s="408"/>
      <c r="D147" s="408"/>
      <c r="E147" s="408"/>
      <c r="F147" s="408"/>
      <c r="G147" s="83"/>
    </row>
    <row r="148" spans="1:7" ht="21" x14ac:dyDescent="0.4">
      <c r="A148" s="125" t="s">
        <v>333</v>
      </c>
      <c r="B148" s="211">
        <v>2</v>
      </c>
      <c r="C148" s="125"/>
      <c r="D148" s="125"/>
      <c r="E148" s="125"/>
      <c r="F148" s="178"/>
      <c r="G148" s="83"/>
    </row>
    <row r="149" spans="1:7" ht="21" x14ac:dyDescent="0.4">
      <c r="A149" s="92" t="s">
        <v>421</v>
      </c>
      <c r="B149" s="211">
        <v>2</v>
      </c>
      <c r="C149" s="92"/>
      <c r="D149" s="92"/>
      <c r="E149" s="92"/>
      <c r="F149" s="178"/>
      <c r="G149" s="83"/>
    </row>
    <row r="150" spans="1:7" ht="63" x14ac:dyDescent="0.4">
      <c r="A150" s="92" t="s">
        <v>408</v>
      </c>
      <c r="B150" s="211">
        <v>1</v>
      </c>
      <c r="C150" s="92"/>
      <c r="D150" s="92" t="s">
        <v>529</v>
      </c>
      <c r="E150" s="92" t="s">
        <v>479</v>
      </c>
      <c r="F150" s="178" t="s">
        <v>297</v>
      </c>
      <c r="G150" s="83"/>
    </row>
    <row r="151" spans="1:7" ht="21" x14ac:dyDescent="0.4">
      <c r="A151" s="189" t="s">
        <v>336</v>
      </c>
      <c r="B151" s="211">
        <v>2</v>
      </c>
      <c r="C151" s="99" t="str">
        <f>IF(B151=0, -10, "0")</f>
        <v>0</v>
      </c>
      <c r="D151" s="92"/>
      <c r="E151" s="92"/>
      <c r="F151" s="178"/>
      <c r="G151" s="83"/>
    </row>
    <row r="152" spans="1:7" ht="21" x14ac:dyDescent="0.4">
      <c r="A152" s="92" t="s">
        <v>377</v>
      </c>
      <c r="B152" s="211">
        <v>2</v>
      </c>
      <c r="C152" s="92"/>
      <c r="D152" s="92"/>
      <c r="E152" s="92"/>
      <c r="F152" s="178"/>
      <c r="G152" s="83"/>
    </row>
    <row r="153" spans="1:7" ht="42" customHeight="1" x14ac:dyDescent="0.4">
      <c r="A153" s="196" t="s">
        <v>311</v>
      </c>
      <c r="B153" s="211">
        <v>1</v>
      </c>
      <c r="C153" s="116" t="str">
        <f>IF(B153=0, -5, "0")</f>
        <v>0</v>
      </c>
      <c r="D153" s="92" t="s">
        <v>520</v>
      </c>
      <c r="E153" s="92"/>
      <c r="F153" s="178" t="s">
        <v>297</v>
      </c>
      <c r="G153" s="83"/>
    </row>
    <row r="154" spans="1:7" ht="21" x14ac:dyDescent="0.4">
      <c r="A154" s="92" t="s">
        <v>337</v>
      </c>
      <c r="B154" s="211" t="s">
        <v>30</v>
      </c>
      <c r="C154" s="92"/>
      <c r="D154" s="92"/>
      <c r="E154" s="92"/>
      <c r="F154" s="178"/>
      <c r="G154" s="83"/>
    </row>
    <row r="155" spans="1:7" ht="210" x14ac:dyDescent="0.4">
      <c r="A155" s="189" t="s">
        <v>370</v>
      </c>
      <c r="B155" s="211">
        <v>0</v>
      </c>
      <c r="C155" s="99">
        <f>IF(B155=0, -10, "0")</f>
        <v>-10</v>
      </c>
      <c r="D155" s="92" t="s">
        <v>530</v>
      </c>
      <c r="E155" s="92" t="s">
        <v>480</v>
      </c>
      <c r="F155" s="178" t="s">
        <v>298</v>
      </c>
      <c r="G155" s="83"/>
    </row>
    <row r="156" spans="1:7" ht="21" x14ac:dyDescent="0.4">
      <c r="A156" s="92" t="s">
        <v>117</v>
      </c>
      <c r="B156" s="211">
        <v>2</v>
      </c>
      <c r="C156" s="92"/>
      <c r="D156" s="92"/>
      <c r="E156" s="92"/>
      <c r="F156" s="178"/>
      <c r="G156" s="83"/>
    </row>
    <row r="157" spans="1:7" ht="21" x14ac:dyDescent="0.4">
      <c r="A157" s="92" t="s">
        <v>142</v>
      </c>
      <c r="B157" s="211">
        <v>2</v>
      </c>
      <c r="C157" s="92"/>
      <c r="D157" s="92"/>
      <c r="E157" s="92"/>
      <c r="F157" s="178"/>
      <c r="G157" s="83"/>
    </row>
    <row r="158" spans="1:7" ht="21" x14ac:dyDescent="0.4">
      <c r="A158" s="92" t="s">
        <v>338</v>
      </c>
      <c r="B158" s="211">
        <v>2</v>
      </c>
      <c r="C158" s="92"/>
      <c r="D158" s="92"/>
      <c r="E158" s="92"/>
      <c r="F158" s="178"/>
      <c r="G158" s="83"/>
    </row>
    <row r="159" spans="1:7" ht="42" x14ac:dyDescent="0.4">
      <c r="A159" s="193" t="s">
        <v>353</v>
      </c>
      <c r="B159" s="211">
        <v>2</v>
      </c>
      <c r="C159" s="98" t="str">
        <f>IF(B159=0, -2, "0")</f>
        <v>0</v>
      </c>
      <c r="D159" s="92"/>
      <c r="E159" s="92"/>
      <c r="F159" s="178"/>
      <c r="G159" s="83"/>
    </row>
    <row r="160" spans="1:7" ht="21" x14ac:dyDescent="0.4">
      <c r="A160" s="193" t="s">
        <v>63</v>
      </c>
      <c r="B160" s="211">
        <v>2</v>
      </c>
      <c r="C160" s="98" t="str">
        <f>IF(B160=0, -2, "0")</f>
        <v>0</v>
      </c>
      <c r="D160" s="92"/>
      <c r="E160" s="92"/>
      <c r="F160" s="178"/>
      <c r="G160" s="83"/>
    </row>
    <row r="161" spans="1:7" ht="21" x14ac:dyDescent="0.4">
      <c r="A161" s="193" t="s">
        <v>330</v>
      </c>
      <c r="B161" s="211">
        <v>2</v>
      </c>
      <c r="C161" s="98" t="str">
        <f>IF(B161=0, -2, "0")</f>
        <v>0</v>
      </c>
      <c r="D161" s="92"/>
      <c r="E161" s="92"/>
      <c r="F161" s="178"/>
      <c r="G161" s="83"/>
    </row>
    <row r="162" spans="1:7" ht="21" x14ac:dyDescent="0.4">
      <c r="A162" s="88" t="s">
        <v>402</v>
      </c>
      <c r="B162" s="211">
        <v>2</v>
      </c>
      <c r="C162" s="141"/>
      <c r="D162" s="92"/>
      <c r="E162" s="92"/>
      <c r="F162" s="178"/>
      <c r="G162" s="83"/>
    </row>
    <row r="163" spans="1:7" ht="42" x14ac:dyDescent="0.4">
      <c r="A163" s="92" t="s">
        <v>340</v>
      </c>
      <c r="B163" s="211">
        <v>2</v>
      </c>
      <c r="C163" s="92"/>
      <c r="D163" s="92"/>
      <c r="E163" s="92"/>
      <c r="F163" s="178"/>
      <c r="G163" s="83"/>
    </row>
    <row r="164" spans="1:7" ht="42" x14ac:dyDescent="0.4">
      <c r="A164" s="92" t="s">
        <v>374</v>
      </c>
      <c r="B164" s="211">
        <v>2</v>
      </c>
      <c r="C164" s="92"/>
      <c r="D164" s="92"/>
      <c r="E164" s="92"/>
      <c r="F164" s="178"/>
      <c r="G164" s="83"/>
    </row>
    <row r="165" spans="1:7" ht="21" x14ac:dyDescent="0.4">
      <c r="A165" s="439"/>
      <c r="B165" s="437"/>
      <c r="C165" s="437"/>
      <c r="D165" s="437"/>
      <c r="E165" s="437"/>
      <c r="F165" s="437"/>
      <c r="G165" s="83"/>
    </row>
    <row r="166" spans="1:7" ht="32.25" customHeight="1" x14ac:dyDescent="0.4">
      <c r="A166" s="377" t="s">
        <v>462</v>
      </c>
      <c r="B166" s="377"/>
      <c r="C166" s="377"/>
      <c r="D166" s="377"/>
      <c r="E166" s="377"/>
      <c r="F166" s="377"/>
      <c r="G166" s="83"/>
    </row>
    <row r="167" spans="1:7" ht="63" x14ac:dyDescent="0.4">
      <c r="A167" s="268" t="s">
        <v>315</v>
      </c>
      <c r="B167" s="89">
        <v>2</v>
      </c>
      <c r="C167" s="99" t="str">
        <f>IF(B167=0, -10, "0")</f>
        <v>0</v>
      </c>
      <c r="D167" s="192"/>
      <c r="E167" s="192"/>
      <c r="F167" s="178"/>
      <c r="G167" s="83"/>
    </row>
    <row r="168" spans="1:7" ht="21" x14ac:dyDescent="0.4">
      <c r="A168" s="92" t="s">
        <v>341</v>
      </c>
      <c r="B168" s="89">
        <v>2</v>
      </c>
      <c r="C168" s="92"/>
      <c r="D168" s="92"/>
      <c r="E168" s="91"/>
      <c r="F168" s="178"/>
      <c r="G168" s="83"/>
    </row>
    <row r="169" spans="1:7" ht="21" x14ac:dyDescent="0.4">
      <c r="A169" s="92" t="s">
        <v>397</v>
      </c>
      <c r="B169" s="89">
        <v>2</v>
      </c>
      <c r="C169" s="92"/>
      <c r="D169" s="92"/>
      <c r="E169" s="91"/>
      <c r="F169" s="178"/>
      <c r="G169" s="83"/>
    </row>
    <row r="170" spans="1:7" ht="21" x14ac:dyDescent="0.4">
      <c r="A170" s="92" t="s">
        <v>342</v>
      </c>
      <c r="B170" s="89">
        <v>2</v>
      </c>
      <c r="C170" s="92"/>
      <c r="D170" s="92"/>
      <c r="E170" s="91"/>
      <c r="F170" s="178"/>
      <c r="G170" s="83"/>
    </row>
    <row r="171" spans="1:7" ht="21" x14ac:dyDescent="0.4">
      <c r="A171" s="197" t="s">
        <v>378</v>
      </c>
      <c r="B171" s="89">
        <v>2</v>
      </c>
      <c r="C171" s="99" t="str">
        <f>IF(B171=0, -10, "0")</f>
        <v>0</v>
      </c>
      <c r="D171" s="92"/>
      <c r="E171" s="91"/>
      <c r="F171" s="178"/>
      <c r="G171" s="83"/>
    </row>
    <row r="172" spans="1:7" ht="21" x14ac:dyDescent="0.4">
      <c r="A172" s="92" t="s">
        <v>409</v>
      </c>
      <c r="B172" s="89">
        <v>2</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v>2</v>
      </c>
      <c r="C174" s="92"/>
      <c r="D174" s="92"/>
      <c r="E174" s="91"/>
      <c r="F174" s="178"/>
      <c r="G174" s="83"/>
    </row>
    <row r="175" spans="1:7" ht="21" x14ac:dyDescent="0.4">
      <c r="A175" s="136" t="s">
        <v>410</v>
      </c>
      <c r="B175" s="89">
        <v>2</v>
      </c>
      <c r="C175" s="92"/>
      <c r="D175" s="92"/>
      <c r="E175" s="91"/>
      <c r="F175" s="178"/>
      <c r="G175" s="83"/>
    </row>
    <row r="176" spans="1:7" ht="21" x14ac:dyDescent="0.4">
      <c r="A176" s="440"/>
      <c r="B176" s="441"/>
      <c r="C176" s="441"/>
      <c r="D176" s="441"/>
      <c r="E176" s="441"/>
      <c r="F176" s="441"/>
      <c r="G176" s="83"/>
    </row>
    <row r="177" spans="1:7" ht="32.25" customHeight="1" x14ac:dyDescent="0.4">
      <c r="A177" s="377" t="s">
        <v>310</v>
      </c>
      <c r="B177" s="377"/>
      <c r="C177" s="377"/>
      <c r="D177" s="377"/>
      <c r="E177" s="377"/>
      <c r="F177" s="377"/>
      <c r="G177" s="83"/>
    </row>
    <row r="178" spans="1:7" ht="21" x14ac:dyDescent="0.4">
      <c r="A178" s="88" t="s">
        <v>347</v>
      </c>
      <c r="B178" s="89">
        <v>2</v>
      </c>
      <c r="C178" s="88"/>
      <c r="D178" s="88"/>
      <c r="E178" s="88"/>
      <c r="F178" s="178"/>
      <c r="G178" s="83"/>
    </row>
    <row r="179" spans="1:7" ht="21" x14ac:dyDescent="0.4">
      <c r="A179" s="92" t="s">
        <v>368</v>
      </c>
      <c r="B179" s="89">
        <v>2</v>
      </c>
      <c r="C179" s="92"/>
      <c r="D179" s="92"/>
      <c r="E179" s="92"/>
      <c r="F179" s="178"/>
      <c r="G179" s="83"/>
    </row>
    <row r="180" spans="1:7" ht="21" x14ac:dyDescent="0.4">
      <c r="A180" s="92" t="s">
        <v>327</v>
      </c>
      <c r="B180" s="89" t="s">
        <v>30</v>
      </c>
      <c r="C180" s="92"/>
      <c r="D180" s="92"/>
      <c r="E180" s="92"/>
      <c r="F180" s="178"/>
      <c r="G180" s="83"/>
    </row>
    <row r="181" spans="1:7" ht="168" x14ac:dyDescent="0.4">
      <c r="A181" s="92" t="s">
        <v>332</v>
      </c>
      <c r="B181" s="89">
        <v>0</v>
      </c>
      <c r="C181" s="92"/>
      <c r="D181" s="92" t="s">
        <v>521</v>
      </c>
      <c r="E181" s="92" t="s">
        <v>481</v>
      </c>
      <c r="F181" s="178" t="s">
        <v>297</v>
      </c>
      <c r="G181" s="83"/>
    </row>
    <row r="182" spans="1:7" ht="21" x14ac:dyDescent="0.4">
      <c r="A182" s="92" t="s">
        <v>392</v>
      </c>
      <c r="B182" s="89">
        <v>2</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v>2</v>
      </c>
      <c r="C184" s="92"/>
      <c r="D184" s="92"/>
      <c r="E184" s="92"/>
      <c r="F184" s="178"/>
      <c r="G184" s="83"/>
    </row>
    <row r="185" spans="1:7" ht="80.25" customHeight="1" x14ac:dyDescent="0.4">
      <c r="A185" s="92" t="s">
        <v>422</v>
      </c>
      <c r="B185" s="89">
        <v>1</v>
      </c>
      <c r="C185" s="88"/>
      <c r="D185" s="271">
        <v>0.4</v>
      </c>
      <c r="E185" s="88"/>
      <c r="F185" s="178"/>
      <c r="G185" s="83"/>
    </row>
    <row r="186" spans="1:7" ht="22.5" x14ac:dyDescent="0.4">
      <c r="A186" s="301" t="s">
        <v>438</v>
      </c>
      <c r="B186" s="409"/>
      <c r="C186" s="410"/>
      <c r="D186" s="307">
        <f>SUM(B148:C164,B178:C185,B167:C175,B140:C145)</f>
        <v>55</v>
      </c>
      <c r="E186" s="79"/>
      <c r="F186" s="83"/>
      <c r="G186" s="83"/>
    </row>
    <row r="187" spans="1:7" ht="22.5" x14ac:dyDescent="0.4">
      <c r="A187" s="301" t="s">
        <v>439</v>
      </c>
      <c r="B187" s="308"/>
      <c r="C187" s="309"/>
      <c r="D187" s="310">
        <f>D186/(COUNT(B140:C145,B148:C164,B167:C175,B178:C185)*2)</f>
        <v>0.7432432432432432</v>
      </c>
      <c r="E187" s="79"/>
      <c r="F187" s="83"/>
      <c r="G187" s="83"/>
    </row>
    <row r="188" spans="1:7" ht="21" x14ac:dyDescent="0.4">
      <c r="A188" s="442"/>
      <c r="B188" s="442"/>
      <c r="C188" s="442"/>
      <c r="D188" s="442"/>
      <c r="E188" s="442"/>
      <c r="F188" s="442"/>
      <c r="G188" s="83"/>
    </row>
    <row r="189" spans="1:7" ht="22.5" x14ac:dyDescent="0.45">
      <c r="A189" s="281" t="s">
        <v>100</v>
      </c>
      <c r="B189" s="281"/>
      <c r="C189" s="281"/>
      <c r="D189" s="281"/>
      <c r="E189" s="281"/>
      <c r="F189" s="281"/>
      <c r="G189" s="83"/>
    </row>
    <row r="190" spans="1:7" ht="21" x14ac:dyDescent="0.4">
      <c r="A190" s="105">
        <f>B11</f>
        <v>43574</v>
      </c>
      <c r="B190" s="83"/>
      <c r="C190" s="83"/>
      <c r="D190" s="83"/>
      <c r="E190" s="79"/>
      <c r="F190" s="83"/>
      <c r="G190" s="83"/>
    </row>
    <row r="191" spans="1:7" ht="21" x14ac:dyDescent="0.4">
      <c r="A191" s="359" t="s">
        <v>28</v>
      </c>
      <c r="B191" s="360" t="s">
        <v>29</v>
      </c>
      <c r="C191" s="360"/>
      <c r="D191" s="360" t="s">
        <v>42</v>
      </c>
      <c r="E191" s="361" t="s">
        <v>266</v>
      </c>
      <c r="F191" s="361" t="s">
        <v>301</v>
      </c>
      <c r="G191" s="83"/>
    </row>
    <row r="192" spans="1:7" ht="21" x14ac:dyDescent="0.4">
      <c r="A192" s="359"/>
      <c r="B192" s="283" t="s">
        <v>32</v>
      </c>
      <c r="C192" s="283" t="s">
        <v>31</v>
      </c>
      <c r="D192" s="360"/>
      <c r="E192" s="361"/>
      <c r="F192" s="361"/>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6" t="s">
        <v>34</v>
      </c>
      <c r="B203" s="367"/>
      <c r="C203" s="368"/>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88"/>
      <c r="B205" s="388"/>
      <c r="C205" s="388"/>
      <c r="D205" s="388"/>
      <c r="E205" s="388"/>
      <c r="F205" s="388"/>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6" t="s">
        <v>34</v>
      </c>
      <c r="B227" s="367"/>
      <c r="C227" s="368"/>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88"/>
      <c r="B229" s="388"/>
      <c r="C229" s="388"/>
      <c r="D229" s="388"/>
      <c r="E229" s="388"/>
      <c r="F229" s="388"/>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69" t="s">
        <v>310</v>
      </c>
      <c r="B236" s="370"/>
      <c r="C236" s="370"/>
      <c r="D236" s="371"/>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IFERROR(E244/F244,"N.A")</f>
        <v>N.A</v>
      </c>
      <c r="E244" s="103"/>
      <c r="F244" s="90"/>
      <c r="G244" s="83"/>
    </row>
    <row r="245" spans="1:7" ht="21" x14ac:dyDescent="0.4">
      <c r="A245" s="366" t="s">
        <v>34</v>
      </c>
      <c r="B245" s="367"/>
      <c r="C245" s="368"/>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88"/>
      <c r="B250" s="388"/>
      <c r="C250" s="388"/>
      <c r="D250" s="388"/>
      <c r="E250" s="388"/>
      <c r="F250" s="388"/>
      <c r="G250" s="83"/>
    </row>
    <row r="251" spans="1:7" ht="22.5" x14ac:dyDescent="0.45">
      <c r="A251" s="281" t="s">
        <v>101</v>
      </c>
      <c r="B251" s="281"/>
      <c r="C251" s="281"/>
      <c r="D251" s="281"/>
      <c r="E251" s="281"/>
      <c r="F251" s="281"/>
      <c r="G251" s="83"/>
    </row>
    <row r="252" spans="1:7" ht="21" x14ac:dyDescent="0.4">
      <c r="A252" s="105">
        <f>B11</f>
        <v>43574</v>
      </c>
      <c r="B252" s="83"/>
      <c r="C252" s="83"/>
      <c r="D252" s="83"/>
      <c r="E252" s="79"/>
      <c r="F252" s="83"/>
      <c r="G252" s="83"/>
    </row>
    <row r="253" spans="1:7" ht="21" x14ac:dyDescent="0.4">
      <c r="A253" s="359" t="s">
        <v>28</v>
      </c>
      <c r="B253" s="360" t="s">
        <v>29</v>
      </c>
      <c r="C253" s="360"/>
      <c r="D253" s="360" t="s">
        <v>42</v>
      </c>
      <c r="E253" s="361" t="s">
        <v>266</v>
      </c>
      <c r="F253" s="361" t="s">
        <v>301</v>
      </c>
      <c r="G253" s="83"/>
    </row>
    <row r="254" spans="1:7" ht="21" x14ac:dyDescent="0.4">
      <c r="A254" s="359"/>
      <c r="B254" s="283" t="s">
        <v>32</v>
      </c>
      <c r="C254" s="283" t="s">
        <v>31</v>
      </c>
      <c r="D254" s="360"/>
      <c r="E254" s="361"/>
      <c r="F254" s="361"/>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6" t="s">
        <v>34</v>
      </c>
      <c r="B265" s="367"/>
      <c r="C265" s="368"/>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13"/>
      <c r="B290" s="413"/>
      <c r="C290" s="413"/>
      <c r="D290" s="413"/>
      <c r="E290" s="413"/>
      <c r="F290" s="413"/>
      <c r="G290" s="83"/>
    </row>
    <row r="291" spans="1:7" ht="31.5" customHeight="1" x14ac:dyDescent="0.4">
      <c r="A291" s="372" t="s">
        <v>310</v>
      </c>
      <c r="B291" s="372"/>
      <c r="C291" s="372"/>
      <c r="D291" s="372"/>
      <c r="E291" s="372"/>
      <c r="F291" s="372"/>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c r="F299" s="90"/>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43574</v>
      </c>
      <c r="B307" s="83"/>
      <c r="C307" s="83"/>
      <c r="D307" s="83"/>
      <c r="E307" s="79"/>
      <c r="F307" s="83"/>
      <c r="G307" s="83"/>
    </row>
    <row r="308" spans="1:7" ht="21" x14ac:dyDescent="0.4">
      <c r="A308" s="359" t="s">
        <v>28</v>
      </c>
      <c r="B308" s="360" t="s">
        <v>29</v>
      </c>
      <c r="C308" s="360"/>
      <c r="D308" s="360" t="s">
        <v>42</v>
      </c>
      <c r="E308" s="361" t="s">
        <v>266</v>
      </c>
      <c r="F308" s="361" t="s">
        <v>301</v>
      </c>
      <c r="G308" s="83"/>
    </row>
    <row r="309" spans="1:7" ht="21" x14ac:dyDescent="0.4">
      <c r="A309" s="359"/>
      <c r="B309" s="283" t="s">
        <v>32</v>
      </c>
      <c r="C309" s="283" t="s">
        <v>31</v>
      </c>
      <c r="D309" s="360"/>
      <c r="E309" s="361"/>
      <c r="F309" s="361"/>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90"/>
      <c r="B357" s="390"/>
      <c r="C357" s="390"/>
      <c r="D357" s="390"/>
      <c r="E357" s="390"/>
      <c r="F357" s="390"/>
      <c r="G357" s="390"/>
    </row>
    <row r="358" spans="1:7" ht="32.25" customHeight="1" x14ac:dyDescent="0.4">
      <c r="A358" s="358" t="s">
        <v>310</v>
      </c>
      <c r="B358" s="358"/>
      <c r="C358" s="358"/>
      <c r="D358" s="358"/>
      <c r="E358" s="358"/>
      <c r="F358" s="358"/>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c r="F366" s="90"/>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43574</v>
      </c>
      <c r="B374" s="83"/>
      <c r="C374" s="83"/>
      <c r="D374" s="83"/>
      <c r="E374" s="79"/>
      <c r="F374" s="83"/>
      <c r="G374" s="83"/>
    </row>
    <row r="375" spans="1:7" ht="21" x14ac:dyDescent="0.4">
      <c r="A375" s="359" t="s">
        <v>28</v>
      </c>
      <c r="B375" s="360" t="s">
        <v>29</v>
      </c>
      <c r="C375" s="360"/>
      <c r="D375" s="360" t="s">
        <v>42</v>
      </c>
      <c r="E375" s="361" t="s">
        <v>266</v>
      </c>
      <c r="F375" s="361" t="s">
        <v>301</v>
      </c>
      <c r="G375" s="83"/>
    </row>
    <row r="376" spans="1:7" ht="21" x14ac:dyDescent="0.4">
      <c r="A376" s="359"/>
      <c r="B376" s="283" t="s">
        <v>32</v>
      </c>
      <c r="C376" s="283" t="s">
        <v>31</v>
      </c>
      <c r="D376" s="360"/>
      <c r="E376" s="361"/>
      <c r="F376" s="361"/>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85"/>
      <c r="B415" s="386"/>
      <c r="C415" s="386"/>
      <c r="D415" s="386"/>
      <c r="E415" s="386"/>
      <c r="F415" s="386"/>
      <c r="G415" s="386"/>
    </row>
    <row r="416" spans="1:7" ht="24.75" x14ac:dyDescent="0.4">
      <c r="A416" s="354" t="s">
        <v>319</v>
      </c>
      <c r="B416" s="354"/>
      <c r="C416" s="354"/>
      <c r="D416" s="354"/>
      <c r="E416" s="354"/>
      <c r="F416" s="354"/>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c r="F424" s="90"/>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43574</v>
      </c>
      <c r="B432" s="83"/>
      <c r="C432" s="83"/>
      <c r="D432" s="83"/>
      <c r="E432" s="79"/>
      <c r="F432" s="83"/>
      <c r="G432" s="83"/>
    </row>
    <row r="433" spans="1:7" ht="21" x14ac:dyDescent="0.4">
      <c r="A433" s="359" t="s">
        <v>28</v>
      </c>
      <c r="B433" s="360" t="s">
        <v>29</v>
      </c>
      <c r="C433" s="360"/>
      <c r="D433" s="360" t="s">
        <v>42</v>
      </c>
      <c r="E433" s="361" t="s">
        <v>266</v>
      </c>
      <c r="F433" s="361" t="s">
        <v>301</v>
      </c>
      <c r="G433" s="83"/>
    </row>
    <row r="434" spans="1:7" ht="21" x14ac:dyDescent="0.4">
      <c r="A434" s="359"/>
      <c r="B434" s="283" t="s">
        <v>32</v>
      </c>
      <c r="C434" s="283" t="s">
        <v>31</v>
      </c>
      <c r="D434" s="360"/>
      <c r="E434" s="361"/>
      <c r="F434" s="361"/>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84" x14ac:dyDescent="0.4">
      <c r="A437" s="163" t="s">
        <v>6</v>
      </c>
      <c r="B437" s="89">
        <v>1</v>
      </c>
      <c r="C437" s="89"/>
      <c r="D437" s="90" t="s">
        <v>487</v>
      </c>
      <c r="E437" s="90" t="s">
        <v>488</v>
      </c>
      <c r="F437" s="90" t="s">
        <v>297</v>
      </c>
      <c r="G437" s="83"/>
    </row>
    <row r="438" spans="1:7" ht="21" x14ac:dyDescent="0.4">
      <c r="A438" s="164" t="s">
        <v>213</v>
      </c>
      <c r="B438" s="89">
        <v>2</v>
      </c>
      <c r="C438" s="89"/>
      <c r="D438" s="90"/>
      <c r="E438" s="91"/>
      <c r="F438" s="90"/>
      <c r="G438" s="83"/>
    </row>
    <row r="439" spans="1:7" ht="22.5" x14ac:dyDescent="0.4">
      <c r="A439" s="163" t="s">
        <v>18</v>
      </c>
      <c r="B439" s="89">
        <v>2</v>
      </c>
      <c r="C439" s="89"/>
      <c r="D439" s="101"/>
      <c r="E439" s="91"/>
      <c r="F439" s="90"/>
      <c r="G439" s="83"/>
    </row>
    <row r="440" spans="1:7" ht="18.75" customHeight="1" x14ac:dyDescent="0.4">
      <c r="A440" s="163" t="s">
        <v>35</v>
      </c>
      <c r="B440" s="89">
        <v>2</v>
      </c>
      <c r="C440" s="89"/>
      <c r="D440" s="90"/>
      <c r="E440" s="91"/>
      <c r="F440" s="90"/>
      <c r="G440" s="83"/>
    </row>
    <row r="441" spans="1:7" ht="21" x14ac:dyDescent="0.4">
      <c r="A441" s="163" t="s">
        <v>304</v>
      </c>
      <c r="B441" s="89">
        <v>2</v>
      </c>
      <c r="C441" s="89"/>
      <c r="D441" s="90"/>
      <c r="E441" s="91"/>
      <c r="F441" s="90"/>
      <c r="G441" s="83"/>
    </row>
    <row r="442" spans="1:7" ht="21" x14ac:dyDescent="0.4">
      <c r="A442" s="163" t="s">
        <v>44</v>
      </c>
      <c r="B442" s="89">
        <v>2</v>
      </c>
      <c r="C442" s="89"/>
      <c r="D442" s="107"/>
      <c r="E442" s="91"/>
      <c r="F442" s="90"/>
      <c r="G442" s="83"/>
    </row>
    <row r="443" spans="1:7" ht="22.5" x14ac:dyDescent="0.45">
      <c r="A443" s="155" t="s">
        <v>48</v>
      </c>
      <c r="B443" s="89">
        <v>2</v>
      </c>
      <c r="C443" s="99" t="str">
        <f>IF(B443=0, -10, IF(B443=1, -5, "0"))</f>
        <v>0</v>
      </c>
      <c r="D443" s="90"/>
      <c r="E443" s="91"/>
      <c r="F443" s="90"/>
      <c r="G443" s="83"/>
    </row>
    <row r="444" spans="1:7" ht="21" x14ac:dyDescent="0.4">
      <c r="A444" s="163" t="s">
        <v>113</v>
      </c>
      <c r="B444" s="89">
        <v>2</v>
      </c>
      <c r="C444" s="89"/>
      <c r="D444" s="90"/>
      <c r="E444" s="91"/>
      <c r="F444" s="90"/>
      <c r="G444" s="83"/>
    </row>
    <row r="445" spans="1:7" ht="21" x14ac:dyDescent="0.4">
      <c r="A445" s="284" t="s">
        <v>34</v>
      </c>
      <c r="B445" s="284"/>
      <c r="C445" s="284"/>
      <c r="D445" s="284">
        <f>SUM(B437:C444)</f>
        <v>15</v>
      </c>
      <c r="E445" s="79"/>
      <c r="F445" s="83"/>
      <c r="G445" s="83"/>
    </row>
    <row r="446" spans="1:7" ht="21" x14ac:dyDescent="0.4">
      <c r="A446" s="284" t="s">
        <v>33</v>
      </c>
      <c r="B446" s="285"/>
      <c r="C446" s="286"/>
      <c r="D446" s="287">
        <f>D445/(COUNT(B437:C444)*2)</f>
        <v>0.9375</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v>2</v>
      </c>
      <c r="C449" s="89"/>
      <c r="D449" s="90"/>
      <c r="E449" s="91"/>
      <c r="F449" s="90"/>
      <c r="G449" s="83"/>
    </row>
    <row r="450" spans="1:7" ht="21" x14ac:dyDescent="0.4">
      <c r="A450" s="88" t="s">
        <v>274</v>
      </c>
      <c r="B450" s="89">
        <v>2</v>
      </c>
      <c r="C450" s="89"/>
      <c r="D450" s="90"/>
      <c r="E450" s="91"/>
      <c r="F450" s="90"/>
      <c r="G450" s="83"/>
    </row>
    <row r="451" spans="1:7" ht="21" x14ac:dyDescent="0.4">
      <c r="A451" s="88" t="s">
        <v>5</v>
      </c>
      <c r="B451" s="89">
        <v>2</v>
      </c>
      <c r="C451" s="89"/>
      <c r="D451" s="111"/>
      <c r="E451" s="91"/>
      <c r="F451" s="90"/>
      <c r="G451" s="83"/>
    </row>
    <row r="452" spans="1:7" ht="22.5" x14ac:dyDescent="0.45">
      <c r="A452" s="149" t="s">
        <v>360</v>
      </c>
      <c r="B452" s="89">
        <v>2</v>
      </c>
      <c r="C452" s="99" t="str">
        <f>IF(B452=0, -5, "0")</f>
        <v>0</v>
      </c>
      <c r="D452" s="166"/>
      <c r="E452" s="91"/>
      <c r="F452" s="90"/>
      <c r="G452" s="83"/>
    </row>
    <row r="453" spans="1:7" ht="22.5" x14ac:dyDescent="0.45">
      <c r="A453" s="149" t="s">
        <v>361</v>
      </c>
      <c r="B453" s="89">
        <v>2</v>
      </c>
      <c r="C453" s="116" t="str">
        <f>IF(B453=0, -5, "0")</f>
        <v>0</v>
      </c>
      <c r="D453" s="166"/>
      <c r="E453" s="91"/>
      <c r="F453" s="90"/>
      <c r="G453" s="83"/>
    </row>
    <row r="454" spans="1:7" ht="21" x14ac:dyDescent="0.4">
      <c r="A454" s="88" t="s">
        <v>85</v>
      </c>
      <c r="B454" s="89">
        <v>2</v>
      </c>
      <c r="C454" s="89"/>
      <c r="D454" s="107"/>
      <c r="E454" s="90"/>
      <c r="F454" s="90"/>
      <c r="G454" s="83"/>
    </row>
    <row r="455" spans="1:7" ht="22.5" x14ac:dyDescent="0.45">
      <c r="A455" s="155" t="s">
        <v>48</v>
      </c>
      <c r="B455" s="89">
        <v>2</v>
      </c>
      <c r="C455" s="99" t="str">
        <f>IF(B455=0, -10, IF(B455=1, -5, "0"))</f>
        <v>0</v>
      </c>
      <c r="D455" s="111"/>
      <c r="E455" s="90"/>
      <c r="F455" s="90"/>
      <c r="G455" s="83"/>
    </row>
    <row r="456" spans="1:7" ht="22.5" x14ac:dyDescent="0.45">
      <c r="A456" s="88" t="s">
        <v>187</v>
      </c>
      <c r="B456" s="89">
        <v>2</v>
      </c>
      <c r="C456" s="89"/>
      <c r="D456" s="166"/>
      <c r="E456" s="91"/>
      <c r="F456" s="90"/>
      <c r="G456" s="83"/>
    </row>
    <row r="457" spans="1:7" ht="42" x14ac:dyDescent="0.45">
      <c r="A457" s="193" t="s">
        <v>353</v>
      </c>
      <c r="B457" s="89">
        <v>2</v>
      </c>
      <c r="C457" s="98" t="str">
        <f>IF(B457=0, -2, "0")</f>
        <v>0</v>
      </c>
      <c r="D457" s="166"/>
      <c r="E457" s="91"/>
      <c r="F457" s="90"/>
      <c r="G457" s="83"/>
    </row>
    <row r="458" spans="1:7" ht="22.5" x14ac:dyDescent="0.45">
      <c r="A458" s="193" t="s">
        <v>63</v>
      </c>
      <c r="B458" s="89">
        <v>2</v>
      </c>
      <c r="C458" s="98" t="str">
        <f>IF(B458=0, -2, "0")</f>
        <v>0</v>
      </c>
      <c r="D458" s="166"/>
      <c r="E458" s="91"/>
      <c r="F458" s="90"/>
      <c r="G458" s="83"/>
    </row>
    <row r="459" spans="1:7" ht="21" x14ac:dyDescent="0.4">
      <c r="A459" s="193" t="s">
        <v>330</v>
      </c>
      <c r="B459" s="89">
        <v>2</v>
      </c>
      <c r="C459" s="98" t="str">
        <f>IF(B459=0, -2, "0")</f>
        <v>0</v>
      </c>
      <c r="D459" s="90"/>
      <c r="E459" s="91"/>
      <c r="F459" s="90"/>
      <c r="G459" s="83"/>
    </row>
    <row r="460" spans="1:7" ht="42" x14ac:dyDescent="0.4">
      <c r="A460" s="88" t="s">
        <v>150</v>
      </c>
      <c r="B460" s="89">
        <v>2</v>
      </c>
      <c r="C460" s="89"/>
      <c r="D460" s="90"/>
      <c r="E460" s="91"/>
      <c r="F460" s="90"/>
      <c r="G460" s="83"/>
    </row>
    <row r="461" spans="1:7" ht="21" x14ac:dyDescent="0.4">
      <c r="A461" s="136" t="s">
        <v>417</v>
      </c>
      <c r="B461" s="89">
        <v>2</v>
      </c>
      <c r="C461" s="89"/>
      <c r="D461" s="136"/>
      <c r="E461" s="91"/>
      <c r="F461" s="90"/>
      <c r="G461" s="83"/>
    </row>
    <row r="462" spans="1:7" ht="67.5" x14ac:dyDescent="0.4">
      <c r="A462" s="167" t="s">
        <v>315</v>
      </c>
      <c r="B462" s="89">
        <v>2</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4" t="s">
        <v>310</v>
      </c>
      <c r="B464" s="354"/>
      <c r="C464" s="354"/>
      <c r="D464" s="354"/>
      <c r="E464" s="354"/>
      <c r="F464" s="354"/>
      <c r="G464" s="83"/>
    </row>
    <row r="465" spans="1:7" ht="22.5" x14ac:dyDescent="0.4">
      <c r="A465" s="88" t="s">
        <v>328</v>
      </c>
      <c r="B465" s="89">
        <v>2</v>
      </c>
      <c r="C465" s="151"/>
      <c r="D465" s="168"/>
      <c r="E465" s="168"/>
      <c r="F465" s="90"/>
      <c r="G465" s="83"/>
    </row>
    <row r="466" spans="1:7" ht="84" x14ac:dyDescent="0.4">
      <c r="A466" s="92" t="s">
        <v>302</v>
      </c>
      <c r="B466" s="89">
        <v>1</v>
      </c>
      <c r="C466" s="151"/>
      <c r="D466" s="120" t="s">
        <v>486</v>
      </c>
      <c r="E466" s="120" t="s">
        <v>522</v>
      </c>
      <c r="F466" s="90" t="s">
        <v>297</v>
      </c>
      <c r="G466" s="83"/>
    </row>
    <row r="467" spans="1:7" ht="84" x14ac:dyDescent="0.4">
      <c r="A467" s="128" t="s">
        <v>376</v>
      </c>
      <c r="B467" s="89">
        <v>1</v>
      </c>
      <c r="C467" s="99"/>
      <c r="D467" s="120" t="s">
        <v>482</v>
      </c>
      <c r="E467" s="90" t="s">
        <v>483</v>
      </c>
      <c r="F467" s="90" t="s">
        <v>297</v>
      </c>
      <c r="G467" s="83"/>
    </row>
    <row r="468" spans="1:7" ht="105" x14ac:dyDescent="0.4">
      <c r="A468" s="128" t="s">
        <v>317</v>
      </c>
      <c r="B468" s="89">
        <v>0</v>
      </c>
      <c r="C468" s="89"/>
      <c r="D468" s="90" t="s">
        <v>484</v>
      </c>
      <c r="E468" s="90" t="s">
        <v>485</v>
      </c>
      <c r="F468" s="90" t="s">
        <v>297</v>
      </c>
      <c r="G468" s="83"/>
    </row>
    <row r="469" spans="1:7" ht="21" x14ac:dyDescent="0.4">
      <c r="A469" s="128" t="s">
        <v>327</v>
      </c>
      <c r="B469" s="89" t="s">
        <v>30</v>
      </c>
      <c r="C469" s="89"/>
      <c r="D469" s="90"/>
      <c r="E469" s="90"/>
      <c r="F469" s="90"/>
      <c r="G469" s="83"/>
    </row>
    <row r="470" spans="1:7" ht="21" x14ac:dyDescent="0.4">
      <c r="A470" s="92" t="s">
        <v>406</v>
      </c>
      <c r="B470" s="89">
        <v>2</v>
      </c>
      <c r="C470" s="89"/>
      <c r="D470" s="90"/>
      <c r="E470" s="91"/>
      <c r="F470" s="90"/>
      <c r="G470" s="83"/>
    </row>
    <row r="471" spans="1:7" ht="95.25" customHeight="1" x14ac:dyDescent="0.4">
      <c r="A471" s="161" t="s">
        <v>422</v>
      </c>
      <c r="B471" s="89">
        <v>1</v>
      </c>
      <c r="C471" s="89"/>
      <c r="D471" s="271">
        <v>0.33300000000000002</v>
      </c>
      <c r="E471" s="103"/>
      <c r="F471" s="90"/>
      <c r="G471" s="83"/>
    </row>
    <row r="472" spans="1:7" ht="21" x14ac:dyDescent="0.4">
      <c r="A472" s="284" t="s">
        <v>34</v>
      </c>
      <c r="B472" s="288"/>
      <c r="C472" s="288"/>
      <c r="D472" s="290">
        <f>SUM(B449:C462,B465:C471)</f>
        <v>35</v>
      </c>
      <c r="E472" s="79"/>
      <c r="F472" s="83"/>
      <c r="G472" s="83"/>
    </row>
    <row r="473" spans="1:7" ht="21" x14ac:dyDescent="0.4">
      <c r="A473" s="284" t="s">
        <v>33</v>
      </c>
      <c r="B473" s="285"/>
      <c r="C473" s="286"/>
      <c r="D473" s="287">
        <f>D472/(COUNT(B449:C462,B465:C471)*2)</f>
        <v>0.875</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50</v>
      </c>
      <c r="E475" s="79"/>
      <c r="F475" s="83"/>
      <c r="G475" s="83"/>
    </row>
    <row r="476" spans="1:7" ht="22.5" x14ac:dyDescent="0.45">
      <c r="A476" s="301" t="s">
        <v>452</v>
      </c>
      <c r="B476" s="311"/>
      <c r="C476" s="312"/>
      <c r="D476" s="305">
        <f>D475/(COUNT(B449:C462,B437:C444,B465:C471)*2)</f>
        <v>0.8928571428571429</v>
      </c>
      <c r="E476" s="79"/>
      <c r="F476" s="83"/>
      <c r="G476" s="83"/>
    </row>
    <row r="477" spans="1:7" ht="21" x14ac:dyDescent="0.4">
      <c r="A477" s="104"/>
      <c r="B477" s="83"/>
      <c r="C477" s="83"/>
      <c r="D477" s="83"/>
      <c r="E477" s="79"/>
      <c r="F477" s="83"/>
      <c r="G477" s="83"/>
    </row>
    <row r="478" spans="1:7" ht="24.75" x14ac:dyDescent="0.4">
      <c r="A478" s="364" t="s">
        <v>425</v>
      </c>
      <c r="B478" s="364"/>
      <c r="C478" s="364"/>
      <c r="D478" s="364"/>
      <c r="E478" s="364"/>
      <c r="F478" s="364"/>
      <c r="G478" s="83"/>
    </row>
    <row r="479" spans="1:7" ht="21" customHeight="1" x14ac:dyDescent="0.4">
      <c r="A479" s="162">
        <f>B11</f>
        <v>43574</v>
      </c>
      <c r="F479" s="2"/>
      <c r="G479" s="83"/>
    </row>
    <row r="480" spans="1:7" ht="21" x14ac:dyDescent="0.4">
      <c r="A480" s="355" t="s">
        <v>28</v>
      </c>
      <c r="B480" s="356" t="s">
        <v>29</v>
      </c>
      <c r="C480" s="356"/>
      <c r="D480" s="356" t="s">
        <v>42</v>
      </c>
      <c r="E480" s="357" t="s">
        <v>266</v>
      </c>
      <c r="F480" s="357" t="s">
        <v>301</v>
      </c>
      <c r="G480" s="83"/>
    </row>
    <row r="481" spans="1:7" ht="21" x14ac:dyDescent="0.4">
      <c r="A481" s="355"/>
      <c r="B481" s="291" t="s">
        <v>32</v>
      </c>
      <c r="C481" s="291" t="s">
        <v>31</v>
      </c>
      <c r="D481" s="356"/>
      <c r="E481" s="357"/>
      <c r="F481" s="357"/>
      <c r="G481" s="83"/>
    </row>
    <row r="482" spans="1:7" ht="22.5" x14ac:dyDescent="0.4">
      <c r="A482" s="239"/>
      <c r="B482" s="240"/>
      <c r="C482" s="240"/>
      <c r="D482" s="240"/>
      <c r="E482" s="236"/>
      <c r="F482" s="236"/>
      <c r="G482" s="83"/>
    </row>
    <row r="483" spans="1:7" ht="24.75" x14ac:dyDescent="0.4">
      <c r="A483" s="399" t="s">
        <v>52</v>
      </c>
      <c r="B483" s="399"/>
      <c r="C483" s="399"/>
      <c r="D483" s="399"/>
      <c r="E483" s="399"/>
      <c r="F483" s="399"/>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20" t="s">
        <v>463</v>
      </c>
      <c r="B491" s="421"/>
      <c r="C491" s="421"/>
      <c r="D491" s="421"/>
      <c r="E491" s="421"/>
      <c r="F491" s="421"/>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92" t="s">
        <v>23</v>
      </c>
      <c r="B505" s="393"/>
      <c r="C505" s="393"/>
      <c r="D505" s="393"/>
      <c r="E505" s="393"/>
      <c r="F505" s="394"/>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7"/>
      <c r="B517" s="387"/>
      <c r="C517" s="387"/>
      <c r="D517" s="387"/>
      <c r="E517" s="387"/>
      <c r="F517" s="387"/>
      <c r="G517" s="387"/>
    </row>
    <row r="518" spans="1:7" ht="26.25" customHeight="1" x14ac:dyDescent="0.5">
      <c r="A518" s="244" t="s">
        <v>310</v>
      </c>
      <c r="B518" s="391"/>
      <c r="C518" s="391"/>
      <c r="D518" s="391"/>
      <c r="E518" s="391"/>
      <c r="F518" s="391"/>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c r="F525" s="90"/>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5" t="s">
        <v>97</v>
      </c>
      <c r="B530" s="365"/>
      <c r="C530" s="365"/>
      <c r="D530" s="365"/>
      <c r="E530" s="365"/>
      <c r="F530" s="365"/>
      <c r="G530" s="83"/>
    </row>
    <row r="531" spans="1:7" ht="22.5" customHeight="1" x14ac:dyDescent="0.4">
      <c r="A531" s="162">
        <f>B11</f>
        <v>43574</v>
      </c>
      <c r="B531" s="83"/>
      <c r="C531" s="83"/>
      <c r="D531" s="95"/>
      <c r="E531" s="95"/>
      <c r="F531" s="95"/>
      <c r="G531" s="83"/>
    </row>
    <row r="532" spans="1:7" ht="21" x14ac:dyDescent="0.4">
      <c r="A532" s="395" t="s">
        <v>28</v>
      </c>
      <c r="B532" s="397" t="s">
        <v>29</v>
      </c>
      <c r="C532" s="398"/>
      <c r="D532" s="360" t="s">
        <v>42</v>
      </c>
      <c r="E532" s="361" t="s">
        <v>266</v>
      </c>
      <c r="F532" s="361" t="s">
        <v>301</v>
      </c>
      <c r="G532" s="83"/>
    </row>
    <row r="533" spans="1:7" ht="21" x14ac:dyDescent="0.4">
      <c r="A533" s="396"/>
      <c r="B533" s="292" t="s">
        <v>32</v>
      </c>
      <c r="C533" s="293" t="s">
        <v>31</v>
      </c>
      <c r="D533" s="360"/>
      <c r="E533" s="361"/>
      <c r="F533" s="361"/>
      <c r="G533" s="83"/>
    </row>
    <row r="534" spans="1:7" ht="22.5" x14ac:dyDescent="0.4">
      <c r="A534" s="242"/>
      <c r="B534" s="243"/>
      <c r="C534" s="243"/>
      <c r="D534" s="240"/>
      <c r="E534" s="236"/>
      <c r="F534" s="236"/>
      <c r="G534" s="83"/>
    </row>
    <row r="535" spans="1:7" ht="24.75" x14ac:dyDescent="0.4">
      <c r="A535" s="245" t="s">
        <v>17</v>
      </c>
      <c r="B535" s="210"/>
      <c r="C535" s="362"/>
      <c r="D535" s="362"/>
      <c r="E535" s="362"/>
      <c r="F535" s="363"/>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6" t="s">
        <v>34</v>
      </c>
      <c r="B542" s="367"/>
      <c r="C542" s="368"/>
      <c r="D542" s="294">
        <f>SUM(B536:C541)</f>
        <v>0</v>
      </c>
      <c r="E542" s="172"/>
      <c r="F542" s="172"/>
      <c r="G542" s="83"/>
    </row>
    <row r="543" spans="1:7" ht="21" customHeight="1" x14ac:dyDescent="0.4">
      <c r="A543" s="366" t="s">
        <v>33</v>
      </c>
      <c r="B543" s="367"/>
      <c r="C543" s="368"/>
      <c r="D543" s="295" t="e">
        <f>D542/(COUNT(B536:C541)*2)</f>
        <v>#DIV/0!</v>
      </c>
      <c r="E543" s="172"/>
      <c r="F543" s="172"/>
      <c r="G543" s="83"/>
    </row>
    <row r="544" spans="1:7" ht="21" x14ac:dyDescent="0.4">
      <c r="A544" s="388"/>
      <c r="B544" s="388"/>
      <c r="C544" s="388"/>
      <c r="D544" s="388"/>
      <c r="E544" s="388"/>
      <c r="F544" s="388"/>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89"/>
      <c r="B556" s="390"/>
      <c r="C556" s="390"/>
      <c r="D556" s="390"/>
      <c r="E556" s="390"/>
      <c r="F556" s="390"/>
      <c r="G556" s="390"/>
    </row>
    <row r="557" spans="1:7" ht="35.25" customHeight="1" x14ac:dyDescent="0.4">
      <c r="A557" s="246" t="s">
        <v>310</v>
      </c>
      <c r="B557" s="222"/>
      <c r="C557" s="425"/>
      <c r="D557" s="425"/>
      <c r="E557" s="425"/>
      <c r="F557" s="426"/>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c r="F565" s="90"/>
      <c r="G565" s="83"/>
    </row>
    <row r="566" spans="1:7" ht="21" x14ac:dyDescent="0.4">
      <c r="A566" s="411" t="s">
        <v>34</v>
      </c>
      <c r="B566" s="411"/>
      <c r="C566" s="412"/>
      <c r="D566" s="296">
        <f>SUM(B558:C565,B546:C555)</f>
        <v>0</v>
      </c>
      <c r="E566" s="79"/>
      <c r="F566" s="83"/>
      <c r="G566" s="83"/>
    </row>
    <row r="567" spans="1:7" ht="21" x14ac:dyDescent="0.4">
      <c r="A567" s="411" t="s">
        <v>33</v>
      </c>
      <c r="B567" s="411"/>
      <c r="C567" s="411"/>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88"/>
      <c r="B572" s="388"/>
      <c r="C572" s="388"/>
      <c r="D572" s="388"/>
      <c r="E572" s="388"/>
      <c r="F572" s="388"/>
      <c r="G572" s="83"/>
    </row>
    <row r="573" spans="1:7" ht="22.5" x14ac:dyDescent="0.45">
      <c r="A573" s="351" t="s">
        <v>19</v>
      </c>
      <c r="B573" s="351"/>
      <c r="C573" s="351"/>
      <c r="D573" s="351"/>
      <c r="E573" s="351"/>
      <c r="F573" s="351"/>
      <c r="G573" s="83"/>
    </row>
    <row r="574" spans="1:7" ht="22.5" x14ac:dyDescent="0.4">
      <c r="A574" s="169">
        <f>B11</f>
        <v>43574</v>
      </c>
      <c r="B574" s="83"/>
      <c r="C574" s="83"/>
      <c r="D574" s="238"/>
      <c r="E574" s="238"/>
      <c r="F574" s="238"/>
      <c r="G574" s="83"/>
    </row>
    <row r="575" spans="1:7" ht="21" x14ac:dyDescent="0.4">
      <c r="A575" s="355" t="s">
        <v>28</v>
      </c>
      <c r="B575" s="356" t="s">
        <v>29</v>
      </c>
      <c r="C575" s="356"/>
      <c r="D575" s="356" t="s">
        <v>42</v>
      </c>
      <c r="E575" s="357" t="s">
        <v>266</v>
      </c>
      <c r="F575" s="357" t="s">
        <v>301</v>
      </c>
      <c r="G575" s="83"/>
    </row>
    <row r="576" spans="1:7" ht="21" x14ac:dyDescent="0.4">
      <c r="A576" s="355"/>
      <c r="B576" s="291" t="s">
        <v>32</v>
      </c>
      <c r="C576" s="291" t="s">
        <v>31</v>
      </c>
      <c r="D576" s="356"/>
      <c r="E576" s="357"/>
      <c r="F576" s="357"/>
      <c r="G576" s="83"/>
    </row>
    <row r="577" spans="1:7" ht="22.5" x14ac:dyDescent="0.4">
      <c r="A577" s="247"/>
      <c r="B577" s="248"/>
      <c r="C577" s="248"/>
      <c r="D577" s="248"/>
      <c r="E577" s="225"/>
      <c r="F577" s="249"/>
      <c r="G577" s="83"/>
    </row>
    <row r="578" spans="1:7" ht="24.75" x14ac:dyDescent="0.4">
      <c r="A578" s="414" t="s">
        <v>10</v>
      </c>
      <c r="B578" s="415"/>
      <c r="C578" s="415"/>
      <c r="D578" s="415"/>
      <c r="E578" s="415"/>
      <c r="F578" s="416"/>
      <c r="G578" s="83"/>
    </row>
    <row r="579" spans="1:7" ht="21" x14ac:dyDescent="0.4">
      <c r="A579" s="88" t="s">
        <v>86</v>
      </c>
      <c r="B579" s="89">
        <v>2</v>
      </c>
      <c r="C579" s="89"/>
      <c r="D579" s="90"/>
      <c r="E579" s="91"/>
      <c r="F579" s="90"/>
      <c r="G579" s="83"/>
    </row>
    <row r="580" spans="1:7" ht="21" x14ac:dyDescent="0.4">
      <c r="A580" s="88" t="s">
        <v>45</v>
      </c>
      <c r="B580" s="89">
        <v>2</v>
      </c>
      <c r="C580" s="89"/>
      <c r="D580" s="90"/>
      <c r="E580" s="91"/>
      <c r="F580" s="90"/>
      <c r="G580" s="83"/>
    </row>
    <row r="581" spans="1:7" ht="21" x14ac:dyDescent="0.4">
      <c r="A581" s="88" t="s">
        <v>78</v>
      </c>
      <c r="B581" s="89">
        <v>2</v>
      </c>
      <c r="C581" s="89"/>
      <c r="D581" s="90"/>
      <c r="E581" s="91"/>
      <c r="F581" s="90"/>
      <c r="G581" s="83"/>
    </row>
    <row r="582" spans="1:7" ht="21" x14ac:dyDescent="0.4">
      <c r="A582" s="264" t="s">
        <v>20</v>
      </c>
      <c r="B582" s="89">
        <v>2</v>
      </c>
      <c r="C582" s="98" t="str">
        <f>IF(B582=0, -2, "0")</f>
        <v>0</v>
      </c>
      <c r="D582" s="100"/>
      <c r="E582" s="91"/>
      <c r="F582" s="90"/>
      <c r="G582" s="83"/>
    </row>
    <row r="583" spans="1:7" ht="22.5" x14ac:dyDescent="0.45">
      <c r="A583" s="155" t="s">
        <v>51</v>
      </c>
      <c r="B583" s="89">
        <v>2</v>
      </c>
      <c r="C583" s="99" t="str">
        <f>IF(B583=0, -10, IF(B583=1, -5, "0"))</f>
        <v>0</v>
      </c>
      <c r="D583" s="100"/>
      <c r="E583" s="91"/>
      <c r="F583" s="90"/>
      <c r="G583" s="83"/>
    </row>
    <row r="584" spans="1:7" ht="21" x14ac:dyDescent="0.4">
      <c r="A584" s="88" t="s">
        <v>113</v>
      </c>
      <c r="B584" s="89">
        <v>2</v>
      </c>
      <c r="C584" s="89"/>
      <c r="D584" s="117"/>
      <c r="E584" s="90"/>
      <c r="F584" s="90"/>
      <c r="G584" s="83"/>
    </row>
    <row r="585" spans="1:7" ht="21" x14ac:dyDescent="0.4">
      <c r="A585" s="149" t="s">
        <v>21</v>
      </c>
      <c r="B585" s="89">
        <v>2</v>
      </c>
      <c r="C585" s="99" t="str">
        <f>IF(B585=0, -5, "0")</f>
        <v>0</v>
      </c>
      <c r="D585" s="88"/>
      <c r="E585" s="91"/>
      <c r="F585" s="90"/>
      <c r="G585" s="83"/>
    </row>
    <row r="586" spans="1:7" ht="21" x14ac:dyDescent="0.4">
      <c r="A586" s="193" t="s">
        <v>396</v>
      </c>
      <c r="B586" s="89">
        <v>2</v>
      </c>
      <c r="C586" s="98" t="str">
        <f>IF(B586=0, -2, "0")</f>
        <v>0</v>
      </c>
      <c r="D586" s="204"/>
      <c r="E586" s="91"/>
      <c r="F586" s="90"/>
      <c r="G586" s="83"/>
    </row>
    <row r="587" spans="1:7" ht="21" x14ac:dyDescent="0.4">
      <c r="A587" s="88" t="s">
        <v>219</v>
      </c>
      <c r="B587" s="89">
        <v>2</v>
      </c>
      <c r="C587" s="89"/>
      <c r="D587" s="90"/>
      <c r="E587" s="91"/>
      <c r="F587" s="90"/>
      <c r="G587" s="83"/>
    </row>
    <row r="588" spans="1:7" ht="21" x14ac:dyDescent="0.4">
      <c r="A588" s="411" t="s">
        <v>34</v>
      </c>
      <c r="B588" s="411"/>
      <c r="C588" s="412"/>
      <c r="D588" s="296">
        <f>SUM(B579:C587)</f>
        <v>18</v>
      </c>
      <c r="E588" s="79"/>
      <c r="F588" s="83"/>
      <c r="G588" s="83"/>
    </row>
    <row r="589" spans="1:7" ht="21" x14ac:dyDescent="0.4">
      <c r="A589" s="411" t="s">
        <v>33</v>
      </c>
      <c r="B589" s="411"/>
      <c r="C589" s="411"/>
      <c r="D589" s="295">
        <f>D588/(COUNT(B579:C587)*2)</f>
        <v>1</v>
      </c>
      <c r="E589" s="79"/>
      <c r="F589" s="83"/>
      <c r="G589" s="83"/>
    </row>
    <row r="590" spans="1:7" ht="21" x14ac:dyDescent="0.4">
      <c r="A590" s="255"/>
      <c r="B590" s="256"/>
      <c r="C590" s="256"/>
      <c r="D590" s="257"/>
      <c r="E590" s="79"/>
      <c r="F590" s="83"/>
      <c r="G590" s="83"/>
    </row>
    <row r="591" spans="1:7" ht="39.75" customHeight="1" x14ac:dyDescent="0.4">
      <c r="A591" s="417" t="s">
        <v>23</v>
      </c>
      <c r="B591" s="418"/>
      <c r="C591" s="418"/>
      <c r="D591" s="418"/>
      <c r="E591" s="418"/>
      <c r="F591" s="419"/>
      <c r="G591" s="83"/>
    </row>
    <row r="592" spans="1:7" ht="63" x14ac:dyDescent="0.4">
      <c r="A592" s="88" t="s">
        <v>87</v>
      </c>
      <c r="B592" s="89">
        <v>0</v>
      </c>
      <c r="C592" s="89"/>
      <c r="D592" s="90" t="s">
        <v>489</v>
      </c>
      <c r="E592" s="90" t="s">
        <v>490</v>
      </c>
      <c r="F592" s="90" t="s">
        <v>297</v>
      </c>
      <c r="G592" s="83"/>
    </row>
    <row r="593" spans="1:7" ht="64.5" customHeight="1" x14ac:dyDescent="0.45">
      <c r="A593" s="155" t="s">
        <v>7</v>
      </c>
      <c r="B593" s="89">
        <v>1</v>
      </c>
      <c r="C593" s="99">
        <f>IF(B593=0, -10, IF(B593=1, -5, "0"))</f>
        <v>-5</v>
      </c>
      <c r="D593" s="117" t="s">
        <v>523</v>
      </c>
      <c r="E593" s="90" t="s">
        <v>491</v>
      </c>
      <c r="F593" s="90" t="s">
        <v>297</v>
      </c>
      <c r="G593" s="83"/>
    </row>
    <row r="594" spans="1:7" ht="45" customHeight="1" x14ac:dyDescent="0.4">
      <c r="A594" s="88" t="s">
        <v>113</v>
      </c>
      <c r="B594" s="89">
        <v>1</v>
      </c>
      <c r="C594" s="89"/>
      <c r="D594" s="117" t="s">
        <v>492</v>
      </c>
      <c r="E594" s="90" t="s">
        <v>493</v>
      </c>
      <c r="F594" s="90" t="s">
        <v>297</v>
      </c>
      <c r="G594" s="83"/>
    </row>
    <row r="595" spans="1:7" ht="21" x14ac:dyDescent="0.4">
      <c r="A595" s="88" t="s">
        <v>186</v>
      </c>
      <c r="B595" s="89">
        <v>2</v>
      </c>
      <c r="C595" s="89"/>
      <c r="D595" s="205"/>
      <c r="E595" s="205"/>
      <c r="F595" s="90"/>
      <c r="G595" s="83"/>
    </row>
    <row r="596" spans="1:7" ht="126" x14ac:dyDescent="0.4">
      <c r="A596" s="265" t="s">
        <v>88</v>
      </c>
      <c r="B596" s="89">
        <v>1</v>
      </c>
      <c r="C596" s="116" t="str">
        <f>IF(B596=0, -5, "0")</f>
        <v>0</v>
      </c>
      <c r="D596" s="181" t="s">
        <v>512</v>
      </c>
      <c r="E596" s="181" t="s">
        <v>494</v>
      </c>
      <c r="F596" s="90" t="s">
        <v>297</v>
      </c>
      <c r="G596" s="83"/>
    </row>
    <row r="597" spans="1:7" ht="53.25" customHeight="1" x14ac:dyDescent="0.4">
      <c r="A597" s="88" t="s">
        <v>150</v>
      </c>
      <c r="B597" s="89">
        <v>2</v>
      </c>
      <c r="C597" s="89"/>
      <c r="D597" s="117"/>
      <c r="E597" s="91"/>
      <c r="F597" s="90"/>
      <c r="G597" s="83"/>
    </row>
    <row r="598" spans="1:7" s="275" customFormat="1" ht="39.75" customHeight="1" x14ac:dyDescent="0.3">
      <c r="A598" s="352" t="s">
        <v>383</v>
      </c>
      <c r="B598" s="353"/>
      <c r="C598" s="353"/>
      <c r="D598" s="353"/>
      <c r="E598" s="353"/>
      <c r="F598" s="353"/>
      <c r="G598" s="353"/>
    </row>
    <row r="599" spans="1:7" ht="48.75" customHeight="1" x14ac:dyDescent="0.4">
      <c r="A599" s="92" t="s">
        <v>328</v>
      </c>
      <c r="B599" s="89">
        <v>2</v>
      </c>
      <c r="C599" s="181"/>
      <c r="D599" s="117"/>
      <c r="E599" s="91"/>
      <c r="F599" s="90"/>
      <c r="G599" s="83"/>
    </row>
    <row r="600" spans="1:7" ht="21" x14ac:dyDescent="0.4">
      <c r="A600" s="193" t="s">
        <v>396</v>
      </c>
      <c r="B600" s="89">
        <v>2</v>
      </c>
      <c r="C600" s="98" t="str">
        <f>IF(B600=0, -2, "0")</f>
        <v>0</v>
      </c>
      <c r="D600" s="117"/>
      <c r="E600" s="91"/>
      <c r="F600" s="90"/>
      <c r="G600" s="83"/>
    </row>
    <row r="601" spans="1:7" ht="86.25" customHeight="1" x14ac:dyDescent="0.4">
      <c r="A601" s="88" t="s">
        <v>302</v>
      </c>
      <c r="B601" s="89">
        <v>1</v>
      </c>
      <c r="C601" s="89"/>
      <c r="D601" s="120" t="s">
        <v>486</v>
      </c>
      <c r="E601" s="120" t="s">
        <v>522</v>
      </c>
      <c r="F601" s="90" t="s">
        <v>297</v>
      </c>
      <c r="G601" s="83"/>
    </row>
    <row r="602" spans="1:7" ht="21" x14ac:dyDescent="0.4">
      <c r="A602" s="106" t="s">
        <v>376</v>
      </c>
      <c r="B602" s="89">
        <v>2</v>
      </c>
      <c r="C602" s="89"/>
      <c r="D602" s="102"/>
      <c r="E602" s="103"/>
      <c r="F602" s="90"/>
      <c r="G602" s="83"/>
    </row>
    <row r="603" spans="1:7" ht="30" customHeight="1" x14ac:dyDescent="0.4">
      <c r="A603" s="128" t="s">
        <v>327</v>
      </c>
      <c r="B603" s="89" t="s">
        <v>30</v>
      </c>
      <c r="C603" s="89"/>
      <c r="D603" s="90"/>
      <c r="E603" s="90"/>
      <c r="F603" s="90"/>
      <c r="G603" s="83"/>
    </row>
    <row r="604" spans="1:7" ht="21" x14ac:dyDescent="0.4">
      <c r="A604" s="92" t="s">
        <v>406</v>
      </c>
      <c r="B604" s="89">
        <v>2</v>
      </c>
      <c r="C604" s="89"/>
      <c r="D604" s="204"/>
      <c r="E604" s="91"/>
      <c r="F604" s="90"/>
      <c r="G604" s="83"/>
    </row>
    <row r="605" spans="1:7" ht="83.25" customHeight="1" x14ac:dyDescent="0.4">
      <c r="A605" s="109" t="s">
        <v>447</v>
      </c>
      <c r="B605" s="89">
        <v>1</v>
      </c>
      <c r="C605" s="89"/>
      <c r="D605" s="271">
        <v>0.2</v>
      </c>
      <c r="E605" s="91"/>
      <c r="F605" s="90"/>
      <c r="G605" s="83"/>
    </row>
    <row r="606" spans="1:7" ht="21" x14ac:dyDescent="0.4">
      <c r="A606" s="411" t="s">
        <v>34</v>
      </c>
      <c r="B606" s="411"/>
      <c r="C606" s="412"/>
      <c r="D606" s="296">
        <f>SUM(B592:C605)</f>
        <v>12</v>
      </c>
      <c r="E606" s="79"/>
      <c r="F606" s="83"/>
      <c r="G606" s="83"/>
    </row>
    <row r="607" spans="1:7" ht="21" x14ac:dyDescent="0.4">
      <c r="A607" s="411" t="s">
        <v>33</v>
      </c>
      <c r="B607" s="411"/>
      <c r="C607" s="411"/>
      <c r="D607" s="295">
        <f>D606/(COUNT(B592:C597,B599:C605)*2)</f>
        <v>0.46153846153846156</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30</v>
      </c>
      <c r="E609" s="203"/>
      <c r="F609" s="203"/>
      <c r="G609" s="83"/>
    </row>
    <row r="610" spans="1:7" ht="22.5" x14ac:dyDescent="0.45">
      <c r="A610" s="422" t="s">
        <v>170</v>
      </c>
      <c r="B610" s="423"/>
      <c r="C610" s="424"/>
      <c r="D610" s="305">
        <f>D609/(COUNT(B579:C587,B592:C605)*2)</f>
        <v>0.68181818181818177</v>
      </c>
      <c r="E610" s="79"/>
      <c r="F610" s="83"/>
      <c r="G610" s="83"/>
    </row>
    <row r="611" spans="1:7" ht="21" x14ac:dyDescent="0.4">
      <c r="A611" s="104"/>
      <c r="B611" s="83"/>
      <c r="C611" s="83"/>
      <c r="G611" s="83"/>
    </row>
    <row r="612" spans="1:7" ht="19.5" customHeight="1" x14ac:dyDescent="0.45">
      <c r="A612" s="351" t="s">
        <v>8</v>
      </c>
      <c r="B612" s="351"/>
      <c r="C612" s="351"/>
      <c r="D612" s="351"/>
      <c r="E612" s="351"/>
      <c r="F612" s="351"/>
      <c r="G612" s="83"/>
    </row>
    <row r="613" spans="1:7" ht="22.5" x14ac:dyDescent="0.4">
      <c r="A613" s="105">
        <f>B11</f>
        <v>43574</v>
      </c>
      <c r="B613" s="83"/>
      <c r="C613" s="83"/>
      <c r="D613" s="95"/>
      <c r="E613" s="95"/>
      <c r="F613" s="95"/>
      <c r="G613" s="83"/>
    </row>
    <row r="614" spans="1:7" ht="21" x14ac:dyDescent="0.4">
      <c r="A614" s="359" t="s">
        <v>28</v>
      </c>
      <c r="B614" s="360" t="s">
        <v>29</v>
      </c>
      <c r="C614" s="360"/>
      <c r="D614" s="360" t="s">
        <v>42</v>
      </c>
      <c r="E614" s="361" t="s">
        <v>266</v>
      </c>
      <c r="F614" s="361" t="s">
        <v>301</v>
      </c>
      <c r="G614" s="83"/>
    </row>
    <row r="615" spans="1:7" ht="18.75" customHeight="1" x14ac:dyDescent="0.4">
      <c r="A615" s="359"/>
      <c r="B615" s="283" t="s">
        <v>32</v>
      </c>
      <c r="C615" s="283" t="s">
        <v>31</v>
      </c>
      <c r="D615" s="360"/>
      <c r="E615" s="361"/>
      <c r="F615" s="361"/>
      <c r="G615" s="83"/>
    </row>
    <row r="616" spans="1:7" ht="18.75" customHeight="1" x14ac:dyDescent="0.4">
      <c r="A616" s="239"/>
      <c r="B616" s="240"/>
      <c r="C616" s="240"/>
      <c r="D616" s="240"/>
      <c r="E616" s="236"/>
      <c r="F616" s="236"/>
      <c r="G616" s="83"/>
    </row>
    <row r="617" spans="1:7" ht="24.75" x14ac:dyDescent="0.4">
      <c r="A617" s="241" t="s">
        <v>90</v>
      </c>
      <c r="B617" s="95"/>
      <c r="C617" s="406"/>
      <c r="D617" s="406"/>
      <c r="E617" s="406"/>
      <c r="F617" s="407"/>
      <c r="G617" s="83"/>
    </row>
    <row r="618" spans="1:7" ht="21" x14ac:dyDescent="0.4">
      <c r="A618" s="108" t="s">
        <v>89</v>
      </c>
      <c r="B618" s="89">
        <v>2</v>
      </c>
      <c r="C618" s="89"/>
      <c r="D618" s="90"/>
      <c r="E618" s="91"/>
      <c r="F618" s="90"/>
      <c r="G618" s="83"/>
    </row>
    <row r="619" spans="1:7" ht="21" x14ac:dyDescent="0.4">
      <c r="A619" s="108" t="s">
        <v>221</v>
      </c>
      <c r="B619" s="89">
        <v>2</v>
      </c>
      <c r="C619" s="89"/>
      <c r="D619" s="90"/>
      <c r="E619" s="91"/>
      <c r="F619" s="90"/>
      <c r="G619" s="83"/>
    </row>
    <row r="620" spans="1:7" ht="21" x14ac:dyDescent="0.4">
      <c r="A620" s="106" t="s">
        <v>25</v>
      </c>
      <c r="B620" s="89">
        <v>2</v>
      </c>
      <c r="C620" s="89"/>
      <c r="D620" s="90"/>
      <c r="E620" s="91"/>
      <c r="F620" s="90"/>
      <c r="G620" s="83"/>
    </row>
    <row r="621" spans="1:7" ht="21" x14ac:dyDescent="0.4">
      <c r="A621" s="106" t="s">
        <v>11</v>
      </c>
      <c r="B621" s="89">
        <v>2</v>
      </c>
      <c r="C621" s="89"/>
      <c r="D621" s="90"/>
      <c r="E621" s="91"/>
      <c r="F621" s="90"/>
      <c r="G621" s="83"/>
    </row>
    <row r="622" spans="1:7" ht="22.5" x14ac:dyDescent="0.45">
      <c r="A622" s="155" t="s">
        <v>50</v>
      </c>
      <c r="B622" s="89">
        <v>2</v>
      </c>
      <c r="C622" s="99" t="str">
        <f>IF(B622=0, -10, IF(B622=1, -5, "0"))</f>
        <v>0</v>
      </c>
      <c r="D622" s="90"/>
      <c r="E622" s="91"/>
      <c r="F622" s="90"/>
      <c r="G622" s="83"/>
    </row>
    <row r="623" spans="1:7" ht="21" x14ac:dyDescent="0.4">
      <c r="A623" s="106" t="s">
        <v>113</v>
      </c>
      <c r="B623" s="89">
        <v>2</v>
      </c>
      <c r="C623" s="112"/>
      <c r="D623" s="90"/>
      <c r="E623" s="91"/>
      <c r="F623" s="90"/>
      <c r="G623" s="83"/>
    </row>
    <row r="624" spans="1:7" ht="21" x14ac:dyDescent="0.4">
      <c r="A624" s="106" t="s">
        <v>203</v>
      </c>
      <c r="B624" s="89">
        <v>2</v>
      </c>
      <c r="C624" s="89"/>
      <c r="D624" s="88"/>
      <c r="E624" s="91"/>
      <c r="F624" s="90"/>
      <c r="G624" s="83"/>
    </row>
    <row r="625" spans="1:7" ht="22.5" customHeight="1" x14ac:dyDescent="0.4">
      <c r="A625" s="193" t="s">
        <v>396</v>
      </c>
      <c r="B625" s="89">
        <v>2</v>
      </c>
      <c r="C625" s="98" t="str">
        <f>IF(B625=0, -2, "0")</f>
        <v>0</v>
      </c>
      <c r="D625" s="204"/>
      <c r="E625" s="91"/>
      <c r="F625" s="90"/>
      <c r="G625" s="83"/>
    </row>
    <row r="626" spans="1:7" ht="45" x14ac:dyDescent="0.4">
      <c r="A626" s="170" t="s">
        <v>457</v>
      </c>
      <c r="B626" s="89">
        <v>2</v>
      </c>
      <c r="C626" s="99" t="str">
        <f>IF(B626=0, -10, "0")</f>
        <v>0</v>
      </c>
      <c r="D626" s="90"/>
      <c r="E626" s="91"/>
      <c r="F626" s="90"/>
      <c r="G626" s="83"/>
    </row>
    <row r="627" spans="1:7" ht="21" x14ac:dyDescent="0.4">
      <c r="A627" s="411" t="s">
        <v>34</v>
      </c>
      <c r="B627" s="411"/>
      <c r="C627" s="411"/>
      <c r="D627" s="296">
        <f>SUM(B618:C626)</f>
        <v>18</v>
      </c>
      <c r="E627" s="432"/>
      <c r="F627" s="413"/>
      <c r="G627" s="83"/>
    </row>
    <row r="628" spans="1:7" ht="21" x14ac:dyDescent="0.4">
      <c r="A628" s="411" t="s">
        <v>33</v>
      </c>
      <c r="B628" s="411"/>
      <c r="C628" s="411"/>
      <c r="D628" s="295">
        <f>D627/(COUNT(B618:C626)*2)</f>
        <v>1</v>
      </c>
      <c r="E628" s="433"/>
      <c r="F628" s="387"/>
      <c r="G628" s="83"/>
    </row>
    <row r="629" spans="1:7" ht="21" x14ac:dyDescent="0.4">
      <c r="A629" s="104"/>
      <c r="B629" s="83"/>
      <c r="C629" s="431"/>
      <c r="D629" s="431"/>
      <c r="E629" s="431"/>
      <c r="F629" s="431"/>
      <c r="G629" s="83"/>
    </row>
    <row r="630" spans="1:7" ht="18.75" customHeight="1" x14ac:dyDescent="0.4">
      <c r="A630" s="241" t="s">
        <v>23</v>
      </c>
      <c r="B630" s="95"/>
      <c r="C630" s="87"/>
      <c r="D630" s="87"/>
      <c r="E630" s="87"/>
      <c r="F630" s="87"/>
      <c r="G630" s="83"/>
    </row>
    <row r="631" spans="1:7" ht="42" x14ac:dyDescent="0.4">
      <c r="A631" s="88" t="s">
        <v>83</v>
      </c>
      <c r="B631" s="89">
        <v>1</v>
      </c>
      <c r="C631" s="89"/>
      <c r="D631" s="130" t="s">
        <v>495</v>
      </c>
      <c r="E631" s="90" t="s">
        <v>490</v>
      </c>
      <c r="F631" s="90" t="s">
        <v>297</v>
      </c>
      <c r="G631" s="83"/>
    </row>
    <row r="632" spans="1:7" ht="24.75" customHeight="1" x14ac:dyDescent="0.45">
      <c r="A632" s="155" t="s">
        <v>50</v>
      </c>
      <c r="B632" s="89">
        <v>2</v>
      </c>
      <c r="C632" s="99" t="str">
        <f>IF(B632=0, -10, IF(B632=1, -5, "0"))</f>
        <v>0</v>
      </c>
      <c r="D632" s="100"/>
      <c r="E632" s="91"/>
      <c r="F632" s="90"/>
      <c r="G632" s="83"/>
    </row>
    <row r="633" spans="1:7" ht="21" x14ac:dyDescent="0.4">
      <c r="A633" s="88" t="s">
        <v>186</v>
      </c>
      <c r="B633" s="89">
        <v>2</v>
      </c>
      <c r="C633" s="89"/>
      <c r="D633" s="146"/>
      <c r="E633" s="91"/>
      <c r="F633" s="90"/>
      <c r="G633" s="83"/>
    </row>
    <row r="634" spans="1:7" ht="42" x14ac:dyDescent="0.4">
      <c r="A634" s="88" t="s">
        <v>12</v>
      </c>
      <c r="B634" s="89">
        <v>1</v>
      </c>
      <c r="C634" s="89"/>
      <c r="D634" s="90" t="s">
        <v>496</v>
      </c>
      <c r="E634" s="90" t="s">
        <v>493</v>
      </c>
      <c r="F634" s="90" t="s">
        <v>297</v>
      </c>
      <c r="G634" s="83"/>
    </row>
    <row r="635" spans="1:7" ht="21" x14ac:dyDescent="0.4">
      <c r="A635" s="109" t="s">
        <v>91</v>
      </c>
      <c r="B635" s="89">
        <v>2</v>
      </c>
      <c r="C635" s="89"/>
      <c r="D635" s="42"/>
      <c r="E635" s="91"/>
      <c r="F635" s="90"/>
      <c r="G635" s="83"/>
    </row>
    <row r="636" spans="1:7" ht="42" x14ac:dyDescent="0.4">
      <c r="A636" s="138" t="s">
        <v>419</v>
      </c>
      <c r="B636" s="89">
        <v>1</v>
      </c>
      <c r="C636" s="99"/>
      <c r="D636" s="90" t="s">
        <v>524</v>
      </c>
      <c r="E636" s="90" t="s">
        <v>497</v>
      </c>
      <c r="F636" s="90" t="s">
        <v>297</v>
      </c>
      <c r="G636" s="83"/>
    </row>
    <row r="637" spans="1:7" ht="22.5" customHeight="1" x14ac:dyDescent="0.4">
      <c r="A637" s="138" t="s">
        <v>418</v>
      </c>
      <c r="B637" s="89">
        <v>2</v>
      </c>
      <c r="C637" s="99"/>
      <c r="D637" s="42"/>
      <c r="E637" s="91"/>
      <c r="F637" s="90"/>
      <c r="G637" s="83"/>
    </row>
    <row r="638" spans="1:7" ht="21" customHeight="1" x14ac:dyDescent="0.4">
      <c r="A638" s="88" t="s">
        <v>132</v>
      </c>
      <c r="B638" s="89">
        <v>2</v>
      </c>
      <c r="C638" s="89"/>
      <c r="D638" s="215"/>
      <c r="E638" s="91"/>
      <c r="F638" s="90"/>
      <c r="G638" s="83"/>
    </row>
    <row r="639" spans="1:7" ht="22.5" x14ac:dyDescent="0.4">
      <c r="A639" s="366" t="s">
        <v>34</v>
      </c>
      <c r="B639" s="367"/>
      <c r="C639" s="368"/>
      <c r="D639" s="289">
        <f>SUM(B631:C638)</f>
        <v>13</v>
      </c>
      <c r="E639" s="216"/>
      <c r="F639" s="216"/>
      <c r="G639" s="214"/>
    </row>
    <row r="640" spans="1:7" ht="22.5" x14ac:dyDescent="0.4">
      <c r="A640" s="284" t="s">
        <v>33</v>
      </c>
      <c r="B640" s="285"/>
      <c r="C640" s="285"/>
      <c r="D640" s="287">
        <f>D639/(COUNT(B631:C638)*2)</f>
        <v>0.8125</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6"/>
      <c r="D642" s="406"/>
      <c r="E642" s="406"/>
      <c r="F642" s="407"/>
      <c r="G642" s="83"/>
    </row>
    <row r="643" spans="1:16382" ht="20.25" customHeight="1" x14ac:dyDescent="0.4">
      <c r="A643" s="88" t="s">
        <v>83</v>
      </c>
      <c r="B643" s="89">
        <v>2</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v>2</v>
      </c>
      <c r="C644" s="99" t="str">
        <f>IF(B644=0, -10, IF(B644=1, -5, "0"))</f>
        <v>0</v>
      </c>
      <c r="D644" s="135"/>
      <c r="E644" s="91"/>
      <c r="F644" s="90"/>
      <c r="G644" s="83"/>
    </row>
    <row r="645" spans="1:16382" ht="21" x14ac:dyDescent="0.4">
      <c r="A645" s="88" t="s">
        <v>188</v>
      </c>
      <c r="B645" s="89">
        <v>2</v>
      </c>
      <c r="C645" s="89"/>
      <c r="D645" s="42"/>
      <c r="E645" s="88"/>
      <c r="F645" s="90"/>
      <c r="G645" s="83"/>
    </row>
    <row r="646" spans="1:16382" ht="21" x14ac:dyDescent="0.4">
      <c r="A646" s="88" t="s">
        <v>222</v>
      </c>
      <c r="B646" s="89">
        <v>2</v>
      </c>
      <c r="C646" s="89"/>
      <c r="D646" s="42"/>
      <c r="E646" s="91"/>
      <c r="F646" s="90"/>
      <c r="G646" s="83"/>
    </row>
    <row r="647" spans="1:16382" ht="34.5" customHeight="1" x14ac:dyDescent="0.4">
      <c r="A647" s="138" t="s">
        <v>419</v>
      </c>
      <c r="B647" s="89">
        <v>2</v>
      </c>
      <c r="C647" s="89"/>
      <c r="D647" s="42"/>
      <c r="E647" s="91"/>
      <c r="F647" s="90"/>
      <c r="G647" s="83"/>
    </row>
    <row r="648" spans="1:16382" ht="45" x14ac:dyDescent="0.4">
      <c r="A648" s="170" t="s">
        <v>457</v>
      </c>
      <c r="B648" s="89">
        <v>2</v>
      </c>
      <c r="C648" s="99" t="str">
        <f>IF(B648=0, -10, "0")</f>
        <v>0</v>
      </c>
      <c r="D648" s="42"/>
      <c r="E648" s="91"/>
      <c r="F648" s="90"/>
      <c r="G648" s="83"/>
    </row>
    <row r="649" spans="1:16382" ht="21" x14ac:dyDescent="0.4">
      <c r="A649" s="138" t="s">
        <v>418</v>
      </c>
      <c r="B649" s="89">
        <v>2</v>
      </c>
      <c r="C649" s="99"/>
      <c r="D649" s="42"/>
      <c r="E649" s="91"/>
      <c r="F649" s="90"/>
      <c r="G649" s="83"/>
    </row>
    <row r="650" spans="1:16382" ht="22.5" x14ac:dyDescent="0.4">
      <c r="A650" s="366">
        <v>2</v>
      </c>
      <c r="B650" s="367"/>
      <c r="C650" s="368"/>
      <c r="D650" s="288">
        <f>SUM(B643:C649)</f>
        <v>14</v>
      </c>
      <c r="E650" s="216"/>
      <c r="F650" s="216"/>
      <c r="G650" s="83"/>
    </row>
    <row r="651" spans="1:16382" ht="21" x14ac:dyDescent="0.4">
      <c r="A651" s="288" t="s">
        <v>33</v>
      </c>
      <c r="B651" s="297"/>
      <c r="C651" s="297"/>
      <c r="D651" s="287">
        <f>D650/(COUNT(B643:C649)*2)</f>
        <v>1</v>
      </c>
      <c r="E651" s="83"/>
      <c r="F651" s="83"/>
      <c r="G651" s="83"/>
    </row>
    <row r="652" spans="1:16382" ht="22.5" x14ac:dyDescent="0.3">
      <c r="A652" s="428"/>
      <c r="B652" s="428"/>
      <c r="C652" s="428"/>
      <c r="D652" s="428"/>
      <c r="E652" s="428"/>
      <c r="F652" s="428"/>
      <c r="G652" s="428"/>
    </row>
    <row r="653" spans="1:16382" ht="24.75" x14ac:dyDescent="0.4">
      <c r="A653" s="241" t="s">
        <v>26</v>
      </c>
      <c r="B653" s="406"/>
      <c r="C653" s="406"/>
      <c r="D653" s="406"/>
      <c r="E653" s="406"/>
      <c r="F653" s="407"/>
      <c r="G653" s="79"/>
    </row>
    <row r="654" spans="1:16382" ht="21" x14ac:dyDescent="0.4">
      <c r="A654" s="109" t="s">
        <v>223</v>
      </c>
      <c r="B654" s="89">
        <v>2</v>
      </c>
      <c r="C654" s="89"/>
      <c r="D654" s="111"/>
      <c r="E654" s="91"/>
      <c r="F654" s="90"/>
      <c r="G654" s="79"/>
    </row>
    <row r="655" spans="1:16382" ht="21" x14ac:dyDescent="0.4">
      <c r="A655" s="138" t="s">
        <v>419</v>
      </c>
      <c r="B655" s="89">
        <v>2</v>
      </c>
      <c r="C655" s="99"/>
      <c r="D655" s="111"/>
      <c r="E655" s="91"/>
      <c r="F655" s="90"/>
      <c r="G655" s="79"/>
    </row>
    <row r="656" spans="1:16382" ht="21" x14ac:dyDescent="0.4">
      <c r="A656" s="138" t="s">
        <v>418</v>
      </c>
      <c r="B656" s="89">
        <v>2</v>
      </c>
      <c r="C656" s="99"/>
      <c r="D656" s="111"/>
      <c r="E656" s="91"/>
      <c r="F656" s="90"/>
      <c r="G656" s="79"/>
    </row>
    <row r="657" spans="1:7" ht="22.5" x14ac:dyDescent="0.45">
      <c r="A657" s="155" t="s">
        <v>92</v>
      </c>
      <c r="B657" s="89">
        <v>2</v>
      </c>
      <c r="C657" s="99" t="str">
        <f>IF(B657=0, -10, IF(B657=1, -5, "0"))</f>
        <v>0</v>
      </c>
      <c r="D657" s="205"/>
      <c r="E657" s="205"/>
      <c r="F657" s="90"/>
      <c r="G657" s="79"/>
    </row>
    <row r="658" spans="1:7" ht="42" x14ac:dyDescent="0.4">
      <c r="A658" s="88" t="s">
        <v>189</v>
      </c>
      <c r="B658" s="89">
        <v>2</v>
      </c>
      <c r="C658" s="89"/>
      <c r="D658" s="205"/>
      <c r="E658" s="205"/>
      <c r="F658" s="90"/>
      <c r="G658" s="172"/>
    </row>
    <row r="659" spans="1:7" ht="84" x14ac:dyDescent="0.4">
      <c r="A659" s="170" t="s">
        <v>325</v>
      </c>
      <c r="B659" s="89">
        <v>1</v>
      </c>
      <c r="C659" s="99" t="str">
        <f>IF(B659=0, -10, "0")</f>
        <v>0</v>
      </c>
      <c r="D659" s="205" t="s">
        <v>525</v>
      </c>
      <c r="E659" s="205" t="s">
        <v>498</v>
      </c>
      <c r="F659" s="90" t="s">
        <v>297</v>
      </c>
      <c r="G659" s="79"/>
    </row>
    <row r="660" spans="1:7" ht="42" x14ac:dyDescent="0.4">
      <c r="A660" s="88" t="s">
        <v>150</v>
      </c>
      <c r="B660" s="89">
        <v>2</v>
      </c>
      <c r="C660" s="89"/>
      <c r="D660" s="111"/>
      <c r="E660" s="91"/>
      <c r="F660" s="90"/>
      <c r="G660" s="79"/>
    </row>
    <row r="661" spans="1:7" ht="21" x14ac:dyDescent="0.4">
      <c r="A661" s="403" t="s">
        <v>310</v>
      </c>
      <c r="B661" s="404"/>
      <c r="C661" s="404"/>
      <c r="D661" s="404"/>
      <c r="E661" s="404"/>
      <c r="F661" s="405"/>
      <c r="G661" s="79"/>
    </row>
    <row r="662" spans="1:7" ht="21" x14ac:dyDescent="0.4">
      <c r="A662" s="92" t="s">
        <v>328</v>
      </c>
      <c r="B662" s="89">
        <v>2</v>
      </c>
      <c r="C662" s="205"/>
      <c r="D662" s="111"/>
      <c r="E662" s="91"/>
      <c r="F662" s="90"/>
      <c r="G662" s="79"/>
    </row>
    <row r="663" spans="1:7" ht="84" x14ac:dyDescent="0.4">
      <c r="A663" s="88" t="s">
        <v>302</v>
      </c>
      <c r="B663" s="89">
        <v>1</v>
      </c>
      <c r="C663" s="89"/>
      <c r="D663" s="120" t="s">
        <v>486</v>
      </c>
      <c r="E663" s="120" t="s">
        <v>522</v>
      </c>
      <c r="F663" s="90" t="s">
        <v>297</v>
      </c>
      <c r="G663" s="79"/>
    </row>
    <row r="664" spans="1:7" ht="81.75" customHeight="1" x14ac:dyDescent="0.4">
      <c r="A664" s="106" t="s">
        <v>376</v>
      </c>
      <c r="B664" s="89">
        <v>1</v>
      </c>
      <c r="C664" s="89"/>
      <c r="D664" s="111" t="s">
        <v>499</v>
      </c>
      <c r="E664" s="90" t="s">
        <v>483</v>
      </c>
      <c r="F664" s="90" t="s">
        <v>297</v>
      </c>
      <c r="G664" s="83"/>
    </row>
    <row r="665" spans="1:7" ht="21" x14ac:dyDescent="0.4">
      <c r="A665" s="266" t="s">
        <v>317</v>
      </c>
      <c r="B665" s="89">
        <v>2</v>
      </c>
      <c r="C665" s="99" t="str">
        <f>IF(B665=0, -5, "0")</f>
        <v>0</v>
      </c>
      <c r="D665" s="102"/>
      <c r="E665" s="103"/>
      <c r="F665" s="90"/>
      <c r="G665" s="83"/>
    </row>
    <row r="666" spans="1:7" ht="21" x14ac:dyDescent="0.4">
      <c r="A666" s="128" t="s">
        <v>327</v>
      </c>
      <c r="B666" s="89" t="s">
        <v>30</v>
      </c>
      <c r="C666" s="99"/>
      <c r="D666" s="90"/>
      <c r="E666" s="90"/>
      <c r="F666" s="90"/>
      <c r="G666" s="83"/>
    </row>
    <row r="667" spans="1:7" ht="21" x14ac:dyDescent="0.4">
      <c r="A667" s="92" t="s">
        <v>406</v>
      </c>
      <c r="B667" s="89">
        <v>2</v>
      </c>
      <c r="C667" s="99"/>
      <c r="D667" s="42"/>
      <c r="E667" s="42"/>
      <c r="F667" s="90"/>
      <c r="G667" s="83"/>
    </row>
    <row r="668" spans="1:7" ht="88.5" customHeight="1" x14ac:dyDescent="0.4">
      <c r="A668" s="88" t="s">
        <v>422</v>
      </c>
      <c r="B668" s="89">
        <v>1</v>
      </c>
      <c r="C668" s="89"/>
      <c r="D668" s="271">
        <v>0.85699999999999998</v>
      </c>
      <c r="E668" s="42"/>
      <c r="F668" s="90"/>
      <c r="G668" s="83"/>
    </row>
    <row r="669" spans="1:7" ht="21" x14ac:dyDescent="0.4">
      <c r="A669" s="288" t="s">
        <v>34</v>
      </c>
      <c r="B669" s="288"/>
      <c r="C669" s="288"/>
      <c r="D669" s="288">
        <f>SUM(B654:C668)</f>
        <v>22</v>
      </c>
      <c r="E669" s="79"/>
      <c r="F669" s="83"/>
      <c r="G669" s="83"/>
    </row>
    <row r="670" spans="1:7" ht="21" x14ac:dyDescent="0.4">
      <c r="A670" s="284" t="s">
        <v>33</v>
      </c>
      <c r="B670" s="285"/>
      <c r="C670" s="286"/>
      <c r="D670" s="287">
        <f>D669/(COUNT(B654:C668)*2)</f>
        <v>0.84615384615384615</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67</v>
      </c>
      <c r="E672" s="79"/>
      <c r="F672" s="83"/>
      <c r="G672" s="83"/>
    </row>
    <row r="673" spans="1:7" ht="22.5" x14ac:dyDescent="0.45">
      <c r="A673" s="301" t="s">
        <v>171</v>
      </c>
      <c r="B673" s="311"/>
      <c r="C673" s="312"/>
      <c r="D673" s="305">
        <f>D672/(COUNT(B654:C668,B631:C638,B643:C649,B618:C626)*2)</f>
        <v>0.90540540540540537</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51" t="s">
        <v>355</v>
      </c>
      <c r="B676" s="351"/>
      <c r="C676" s="351"/>
      <c r="D676" s="351"/>
      <c r="E676" s="351"/>
      <c r="F676" s="351"/>
      <c r="G676" s="83"/>
    </row>
    <row r="677" spans="1:7" ht="21" x14ac:dyDescent="0.4">
      <c r="A677" s="169">
        <f>B11</f>
        <v>43574</v>
      </c>
      <c r="B677" s="83"/>
      <c r="C677" s="83"/>
      <c r="D677" s="83"/>
      <c r="E677" s="79"/>
      <c r="F677" s="83"/>
      <c r="G677" s="83"/>
    </row>
    <row r="678" spans="1:7" ht="21.75" customHeight="1" x14ac:dyDescent="0.4">
      <c r="A678" s="359" t="s">
        <v>28</v>
      </c>
      <c r="B678" s="360" t="s">
        <v>29</v>
      </c>
      <c r="C678" s="360"/>
      <c r="D678" s="360" t="s">
        <v>42</v>
      </c>
      <c r="E678" s="361" t="s">
        <v>266</v>
      </c>
      <c r="F678" s="361" t="s">
        <v>301</v>
      </c>
      <c r="G678" s="83"/>
    </row>
    <row r="679" spans="1:7" ht="21" x14ac:dyDescent="0.4">
      <c r="A679" s="359"/>
      <c r="B679" s="283" t="s">
        <v>32</v>
      </c>
      <c r="C679" s="283" t="s">
        <v>31</v>
      </c>
      <c r="D679" s="360"/>
      <c r="E679" s="361"/>
      <c r="F679" s="361"/>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v>2</v>
      </c>
      <c r="C682" s="89"/>
      <c r="D682" s="90"/>
      <c r="E682" s="91"/>
      <c r="F682" s="90"/>
      <c r="G682" s="83"/>
    </row>
    <row r="683" spans="1:7" ht="42" x14ac:dyDescent="0.4">
      <c r="A683" s="88" t="s">
        <v>43</v>
      </c>
      <c r="B683" s="89">
        <v>2</v>
      </c>
      <c r="C683" s="89"/>
      <c r="D683" s="90"/>
      <c r="E683" s="91"/>
      <c r="F683" s="90"/>
      <c r="G683" s="83"/>
    </row>
    <row r="684" spans="1:7" ht="21" x14ac:dyDescent="0.4">
      <c r="A684" s="109" t="s">
        <v>93</v>
      </c>
      <c r="B684" s="89">
        <v>2</v>
      </c>
      <c r="C684" s="89"/>
      <c r="D684" s="91"/>
      <c r="E684" s="91"/>
      <c r="F684" s="90"/>
      <c r="G684" s="83"/>
    </row>
    <row r="685" spans="1:7" ht="21" x14ac:dyDescent="0.4">
      <c r="A685" s="88" t="s">
        <v>66</v>
      </c>
      <c r="B685" s="89">
        <v>2</v>
      </c>
      <c r="C685" s="89"/>
      <c r="D685" s="176"/>
      <c r="E685" s="91"/>
      <c r="F685" s="90"/>
      <c r="G685" s="83"/>
    </row>
    <row r="686" spans="1:7" ht="42" x14ac:dyDescent="0.4">
      <c r="A686" s="88" t="s">
        <v>157</v>
      </c>
      <c r="B686" s="89">
        <v>2</v>
      </c>
      <c r="C686" s="89"/>
      <c r="D686" s="176"/>
      <c r="E686" s="91"/>
      <c r="F686" s="90"/>
      <c r="G686" s="83"/>
    </row>
    <row r="687" spans="1:7" ht="21" x14ac:dyDescent="0.4">
      <c r="A687" s="92" t="s">
        <v>294</v>
      </c>
      <c r="B687" s="89" t="s">
        <v>30</v>
      </c>
      <c r="C687" s="91"/>
      <c r="D687" s="176"/>
      <c r="E687" s="90"/>
      <c r="F687" s="90"/>
      <c r="G687" s="83"/>
    </row>
    <row r="688" spans="1:7" ht="42" x14ac:dyDescent="0.4">
      <c r="A688" s="267" t="s">
        <v>295</v>
      </c>
      <c r="B688" s="89">
        <v>2</v>
      </c>
      <c r="C688" s="116" t="str">
        <f>IF(B688=0, -5, "0")</f>
        <v>0</v>
      </c>
      <c r="D688" s="135"/>
      <c r="E688" s="179"/>
      <c r="F688" s="90"/>
      <c r="G688" s="83"/>
    </row>
    <row r="689" spans="1:7" ht="42" x14ac:dyDescent="0.4">
      <c r="A689" s="92" t="s">
        <v>388</v>
      </c>
      <c r="B689" s="89">
        <v>2</v>
      </c>
      <c r="C689" s="133"/>
      <c r="D689" s="187"/>
      <c r="E689" s="179"/>
      <c r="F689" s="90"/>
      <c r="G689" s="83"/>
    </row>
    <row r="690" spans="1:7" ht="21" x14ac:dyDescent="0.4">
      <c r="A690" s="92" t="s">
        <v>398</v>
      </c>
      <c r="B690" s="89">
        <v>2</v>
      </c>
      <c r="C690" s="133"/>
      <c r="D690" s="188"/>
      <c r="E690" s="179"/>
      <c r="F690" s="90"/>
      <c r="G690" s="83"/>
    </row>
    <row r="691" spans="1:7" ht="30" customHeight="1" x14ac:dyDescent="0.4">
      <c r="A691" s="163" t="s">
        <v>13</v>
      </c>
      <c r="B691" s="89">
        <v>2</v>
      </c>
      <c r="C691" s="185"/>
      <c r="D691" s="176"/>
      <c r="E691" s="91"/>
      <c r="F691" s="90"/>
      <c r="G691" s="83"/>
    </row>
    <row r="692" spans="1:7" ht="38.25" customHeight="1" x14ac:dyDescent="0.4">
      <c r="A692" s="163" t="s">
        <v>179</v>
      </c>
      <c r="B692" s="89">
        <v>2</v>
      </c>
      <c r="C692" s="185"/>
      <c r="D692" s="176"/>
      <c r="E692" s="91"/>
      <c r="F692" s="90"/>
      <c r="G692" s="83"/>
    </row>
    <row r="693" spans="1:7" ht="80.25" customHeight="1" x14ac:dyDescent="0.4">
      <c r="A693" s="163" t="s">
        <v>14</v>
      </c>
      <c r="B693" s="89">
        <v>2</v>
      </c>
      <c r="C693" s="185"/>
      <c r="D693" s="90"/>
      <c r="E693" s="91"/>
      <c r="F693" s="90"/>
      <c r="G693" s="83"/>
    </row>
    <row r="694" spans="1:7" ht="42"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v>2</v>
      </c>
      <c r="C697" s="99"/>
      <c r="D697" s="88"/>
      <c r="E697" s="91"/>
      <c r="F697" s="90"/>
      <c r="G697" s="83"/>
    </row>
    <row r="698" spans="1:7" ht="42" x14ac:dyDescent="0.4">
      <c r="A698" s="177" t="s">
        <v>458</v>
      </c>
      <c r="B698" s="89">
        <v>2</v>
      </c>
      <c r="C698" s="99"/>
      <c r="D698" s="88"/>
      <c r="E698" s="91"/>
      <c r="F698" s="90"/>
      <c r="G698" s="83"/>
    </row>
    <row r="699" spans="1:7" ht="21" x14ac:dyDescent="0.4">
      <c r="A699" s="177" t="s">
        <v>420</v>
      </c>
      <c r="B699" s="89">
        <v>2</v>
      </c>
      <c r="C699" s="99"/>
      <c r="D699" s="204"/>
      <c r="E699" s="91"/>
      <c r="F699" s="90"/>
      <c r="G699" s="83"/>
    </row>
    <row r="700" spans="1:7" ht="89.25" customHeight="1" x14ac:dyDescent="0.45">
      <c r="A700" s="92" t="s">
        <v>422</v>
      </c>
      <c r="B700" s="89">
        <v>2</v>
      </c>
      <c r="C700" s="89"/>
      <c r="D700" s="271">
        <v>1</v>
      </c>
      <c r="E700" s="206"/>
      <c r="F700" s="90"/>
      <c r="G700" s="83"/>
    </row>
    <row r="701" spans="1:7" ht="22.5" x14ac:dyDescent="0.45">
      <c r="A701" s="301" t="s">
        <v>427</v>
      </c>
      <c r="B701" s="311"/>
      <c r="C701" s="312"/>
      <c r="D701" s="304">
        <f>SUM(B681:C700)</f>
        <v>30</v>
      </c>
      <c r="E701" s="79"/>
      <c r="F701" s="83"/>
      <c r="G701" s="83"/>
    </row>
    <row r="702" spans="1:7" ht="22.5" x14ac:dyDescent="0.45">
      <c r="A702" s="301" t="s">
        <v>428</v>
      </c>
      <c r="B702" s="311"/>
      <c r="C702" s="312"/>
      <c r="D702" s="305">
        <f>D701/(COUNT(B681:C700)*2)</f>
        <v>1</v>
      </c>
      <c r="G702" s="83"/>
    </row>
    <row r="703" spans="1:7" ht="21" x14ac:dyDescent="0.4">
      <c r="A703" s="172"/>
      <c r="B703" s="217"/>
      <c r="C703" s="217"/>
      <c r="G703" s="184"/>
    </row>
    <row r="704" spans="1:7" ht="21" customHeight="1" x14ac:dyDescent="0.4">
      <c r="A704" s="427" t="s">
        <v>459</v>
      </c>
      <c r="B704" s="427"/>
      <c r="C704" s="427"/>
      <c r="D704" s="427"/>
      <c r="E704" s="427"/>
      <c r="F704" s="427"/>
      <c r="G704" s="184"/>
    </row>
    <row r="705" spans="1:7" ht="21" customHeight="1" x14ac:dyDescent="0.4">
      <c r="A705" s="169">
        <f>B11</f>
        <v>43574</v>
      </c>
      <c r="B705" s="83"/>
      <c r="C705" s="83"/>
      <c r="D705" s="183"/>
      <c r="E705" s="183"/>
      <c r="F705" s="183"/>
      <c r="G705" s="184"/>
    </row>
    <row r="706" spans="1:7" ht="21" x14ac:dyDescent="0.4">
      <c r="A706" s="434" t="s">
        <v>28</v>
      </c>
      <c r="B706" s="397" t="s">
        <v>29</v>
      </c>
      <c r="C706" s="397"/>
      <c r="D706" s="360" t="s">
        <v>42</v>
      </c>
      <c r="E706" s="361" t="s">
        <v>266</v>
      </c>
      <c r="F706" s="361" t="s">
        <v>301</v>
      </c>
      <c r="G706" s="184"/>
    </row>
    <row r="707" spans="1:7" ht="21" x14ac:dyDescent="0.4">
      <c r="A707" s="359"/>
      <c r="B707" s="283" t="s">
        <v>32</v>
      </c>
      <c r="C707" s="283" t="s">
        <v>31</v>
      </c>
      <c r="D707" s="360"/>
      <c r="E707" s="361"/>
      <c r="F707" s="361"/>
      <c r="G707" s="184"/>
    </row>
    <row r="708" spans="1:7" ht="22.5" x14ac:dyDescent="0.4">
      <c r="A708" s="239"/>
      <c r="B708" s="240"/>
      <c r="C708" s="240"/>
      <c r="D708" s="240"/>
      <c r="E708" s="236"/>
      <c r="F708" s="236"/>
      <c r="G708" s="83"/>
    </row>
    <row r="709" spans="1:7" ht="24.75" x14ac:dyDescent="0.4">
      <c r="A709" s="400" t="s">
        <v>305</v>
      </c>
      <c r="B709" s="401"/>
      <c r="C709" s="401"/>
      <c r="D709" s="401"/>
      <c r="E709" s="401"/>
      <c r="F709" s="402"/>
      <c r="G709" s="184"/>
    </row>
    <row r="710" spans="1:7" ht="21" x14ac:dyDescent="0.4">
      <c r="A710" s="109" t="s">
        <v>220</v>
      </c>
      <c r="B710" s="185">
        <v>2</v>
      </c>
      <c r="C710" s="185"/>
      <c r="D710" s="179"/>
      <c r="E710" s="179"/>
      <c r="F710" s="135"/>
      <c r="G710" s="184"/>
    </row>
    <row r="711" spans="1:7" ht="21" x14ac:dyDescent="0.4">
      <c r="A711" s="109" t="s">
        <v>316</v>
      </c>
      <c r="B711" s="185">
        <v>2</v>
      </c>
      <c r="C711" s="185"/>
      <c r="D711" s="135"/>
      <c r="E711" s="179"/>
      <c r="F711" s="135"/>
      <c r="G711" s="184"/>
    </row>
    <row r="712" spans="1:7" ht="21" x14ac:dyDescent="0.4">
      <c r="A712" s="265" t="s">
        <v>273</v>
      </c>
      <c r="B712" s="185">
        <v>2</v>
      </c>
      <c r="C712" s="159" t="str">
        <f>IF(B712=0, -5, "0")</f>
        <v>0</v>
      </c>
      <c r="D712" s="42"/>
      <c r="E712" s="179"/>
      <c r="F712" s="135"/>
      <c r="G712" s="184"/>
    </row>
    <row r="713" spans="1:7" ht="42" x14ac:dyDescent="0.4">
      <c r="A713" s="109" t="s">
        <v>296</v>
      </c>
      <c r="B713" s="185">
        <v>1</v>
      </c>
      <c r="C713" s="185"/>
      <c r="D713" s="176" t="s">
        <v>500</v>
      </c>
      <c r="E713" s="135" t="s">
        <v>501</v>
      </c>
      <c r="F713" s="135" t="s">
        <v>297</v>
      </c>
      <c r="G713" s="184"/>
    </row>
    <row r="714" spans="1:7" ht="42" x14ac:dyDescent="0.4">
      <c r="A714" s="182" t="s">
        <v>321</v>
      </c>
      <c r="B714" s="185">
        <v>1</v>
      </c>
      <c r="C714" s="185"/>
      <c r="D714" s="176" t="s">
        <v>502</v>
      </c>
      <c r="E714" s="176" t="s">
        <v>503</v>
      </c>
      <c r="F714" s="135" t="s">
        <v>297</v>
      </c>
      <c r="G714" s="184"/>
    </row>
    <row r="715" spans="1:7" ht="21" x14ac:dyDescent="0.4">
      <c r="A715" s="284" t="s">
        <v>34</v>
      </c>
      <c r="B715" s="429"/>
      <c r="C715" s="430"/>
      <c r="D715" s="289">
        <f>SUM(B710:C714)</f>
        <v>8</v>
      </c>
      <c r="E715" s="79"/>
      <c r="F715" s="83"/>
      <c r="G715" s="83"/>
    </row>
    <row r="716" spans="1:7" ht="21" x14ac:dyDescent="0.4">
      <c r="A716" s="284" t="s">
        <v>33</v>
      </c>
      <c r="B716" s="429"/>
      <c r="C716" s="430"/>
      <c r="D716" s="298">
        <f>D715/(COUNT(B710:C714)*2)</f>
        <v>0.8</v>
      </c>
      <c r="E716" s="79"/>
      <c r="F716" s="83"/>
      <c r="G716" s="83"/>
    </row>
    <row r="717" spans="1:7" ht="21" x14ac:dyDescent="0.4">
      <c r="A717" s="125"/>
      <c r="B717" s="250"/>
      <c r="C717" s="250"/>
      <c r="D717" s="173"/>
      <c r="E717" s="260"/>
      <c r="F717" s="261"/>
      <c r="G717" s="83"/>
    </row>
    <row r="718" spans="1:7" ht="24.75" x14ac:dyDescent="0.4">
      <c r="A718" s="400" t="s">
        <v>306</v>
      </c>
      <c r="B718" s="401"/>
      <c r="C718" s="401"/>
      <c r="D718" s="401"/>
      <c r="E718" s="401"/>
      <c r="F718" s="402"/>
      <c r="G718" s="83"/>
    </row>
    <row r="719" spans="1:7" ht="21" x14ac:dyDescent="0.4">
      <c r="A719" s="186" t="s">
        <v>3</v>
      </c>
      <c r="B719" s="185">
        <v>2</v>
      </c>
      <c r="C719" s="185"/>
      <c r="D719" s="42"/>
      <c r="E719" s="91"/>
      <c r="F719" s="135"/>
    </row>
    <row r="720" spans="1:7" ht="21" x14ac:dyDescent="0.4">
      <c r="A720" s="186" t="s">
        <v>27</v>
      </c>
      <c r="B720" s="185">
        <v>2</v>
      </c>
      <c r="C720" s="185"/>
      <c r="D720" s="42"/>
      <c r="E720" s="91"/>
      <c r="F720" s="135"/>
    </row>
    <row r="721" spans="1:7" ht="72.75" customHeight="1" x14ac:dyDescent="0.4">
      <c r="A721" s="174" t="s">
        <v>422</v>
      </c>
      <c r="B721" s="89">
        <v>2</v>
      </c>
      <c r="C721" s="89"/>
      <c r="D721" s="271">
        <v>1</v>
      </c>
      <c r="E721" s="42"/>
      <c r="F721" s="135"/>
    </row>
    <row r="722" spans="1:7" ht="21" x14ac:dyDescent="0.3">
      <c r="A722" s="284" t="s">
        <v>34</v>
      </c>
      <c r="B722" s="284"/>
      <c r="C722" s="288"/>
      <c r="D722" s="299">
        <f>SUM(B719:C721)</f>
        <v>6</v>
      </c>
    </row>
    <row r="723" spans="1:7" ht="21" x14ac:dyDescent="0.4">
      <c r="A723" s="284" t="s">
        <v>33</v>
      </c>
      <c r="B723" s="285"/>
      <c r="C723" s="286"/>
      <c r="D723" s="300">
        <f>D722/(COUNT(B719:C721)*2)</f>
        <v>1</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14</v>
      </c>
      <c r="G725" s="83"/>
    </row>
    <row r="726" spans="1:7" ht="22.5" x14ac:dyDescent="0.45">
      <c r="A726" s="301" t="s">
        <v>430</v>
      </c>
      <c r="B726" s="311"/>
      <c r="C726" s="312"/>
      <c r="D726" s="305">
        <f>D725/(COUNT(B719:C721,B710:C714)*2)</f>
        <v>0.875</v>
      </c>
      <c r="E726" s="79"/>
      <c r="F726" s="83"/>
    </row>
    <row r="727" spans="1:7" x14ac:dyDescent="0.3">
      <c r="A727" s="2"/>
    </row>
    <row r="728" spans="1:7" s="3" customFormat="1" ht="22.5" x14ac:dyDescent="0.45">
      <c r="A728" s="251" t="s">
        <v>422</v>
      </c>
      <c r="B728" s="25"/>
      <c r="C728" s="25"/>
      <c r="D728" s="273">
        <f>AVERAGE(D721,D700,D668,D605,D565,D525,D471,D424,D366,D299,D244,D185,D129,D43)</f>
        <v>0.68428571428571439</v>
      </c>
      <c r="E728" s="72"/>
      <c r="F728" s="73"/>
      <c r="G728" s="67"/>
    </row>
    <row r="729" spans="1:7" ht="24.75" x14ac:dyDescent="0.3">
      <c r="A729" s="326" t="s">
        <v>423</v>
      </c>
      <c r="B729" s="322"/>
      <c r="C729" s="323"/>
      <c r="D729" s="327">
        <f>SUM(D725,D701,D672,D609,D569,D526,D475,D428,D370,D303,D248,D186,D130,D47)</f>
        <v>274</v>
      </c>
      <c r="E729" s="3"/>
      <c r="F729" s="3"/>
    </row>
    <row r="730" spans="1:7" ht="24.75" x14ac:dyDescent="0.3">
      <c r="A730" s="326" t="s">
        <v>276</v>
      </c>
      <c r="B730" s="322"/>
      <c r="C730" s="323"/>
      <c r="D730" s="328">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0.82530120481927716</v>
      </c>
      <c r="E730" s="3"/>
      <c r="F730" s="3"/>
    </row>
  </sheetData>
  <sheetProtection algorithmName="SHA-512" hashValue="Yvnpjgr+cKkbHl4KB+dkkyfPvXCXPn5v0D3ZwgQeEmfGQCOQ7ZJl2BAAXHSnr49y/cfhC3iuRp8pYey/xGt3qQ==" saltValue="XCBMlPDavOCBv0PK5Nt0Mw==" spinCount="100000" sheet="1" objects="1" scenarios="1" formatCells="0" formatColumns="0" formatRows="0"/>
  <mergeCells count="157">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B135:C135"/>
    <mergeCell ref="D135:D136"/>
    <mergeCell ref="E135:E136"/>
    <mergeCell ref="F135:F136"/>
    <mergeCell ref="A718:F718"/>
    <mergeCell ref="A566:C566"/>
    <mergeCell ref="A567:C567"/>
    <mergeCell ref="A627:C627"/>
    <mergeCell ref="A628:C628"/>
    <mergeCell ref="A610:C610"/>
    <mergeCell ref="C557:F557"/>
    <mergeCell ref="A357:G357"/>
    <mergeCell ref="A676:F676"/>
    <mergeCell ref="A704:F704"/>
    <mergeCell ref="A652:G652"/>
    <mergeCell ref="B715:C715"/>
    <mergeCell ref="B716:C716"/>
    <mergeCell ref="C629:F629"/>
    <mergeCell ref="E627:F628"/>
    <mergeCell ref="C642:F642"/>
    <mergeCell ref="B653:F653"/>
    <mergeCell ref="A706:A707"/>
    <mergeCell ref="B706:C706"/>
    <mergeCell ref="D706:D707"/>
    <mergeCell ref="E706:E707"/>
    <mergeCell ref="F706:F707"/>
    <mergeCell ref="A678:A679"/>
    <mergeCell ref="B678:C678"/>
    <mergeCell ref="A265:C265"/>
    <mergeCell ref="A245:C245"/>
    <mergeCell ref="A227:C227"/>
    <mergeCell ref="C617:F617"/>
    <mergeCell ref="B614:C614"/>
    <mergeCell ref="D614:D615"/>
    <mergeCell ref="A147:F147"/>
    <mergeCell ref="B186:C186"/>
    <mergeCell ref="E614:E615"/>
    <mergeCell ref="F532:F533"/>
    <mergeCell ref="A588:C588"/>
    <mergeCell ref="A589:C589"/>
    <mergeCell ref="A606:C606"/>
    <mergeCell ref="A607:C607"/>
    <mergeCell ref="A250:F250"/>
    <mergeCell ref="A290:F290"/>
    <mergeCell ref="A578:F578"/>
    <mergeCell ref="A591:F591"/>
    <mergeCell ref="F614:F615"/>
    <mergeCell ref="A491:F491"/>
    <mergeCell ref="B308:C308"/>
    <mergeCell ref="D308:D309"/>
    <mergeCell ref="E308:E309"/>
    <mergeCell ref="F308:F309"/>
    <mergeCell ref="D678:D679"/>
    <mergeCell ref="E678:E679"/>
    <mergeCell ref="A639:C639"/>
    <mergeCell ref="A650:C650"/>
    <mergeCell ref="A709:F709"/>
    <mergeCell ref="F678:F679"/>
    <mergeCell ref="A614:A615"/>
    <mergeCell ref="F575:F576"/>
    <mergeCell ref="A661:F661"/>
    <mergeCell ref="A543:C543"/>
    <mergeCell ref="A415:G415"/>
    <mergeCell ref="A517:G517"/>
    <mergeCell ref="A544:F544"/>
    <mergeCell ref="A556:G556"/>
    <mergeCell ref="A572:F572"/>
    <mergeCell ref="B518:F518"/>
    <mergeCell ref="D532:D533"/>
    <mergeCell ref="E532:E533"/>
    <mergeCell ref="A480:A481"/>
    <mergeCell ref="B480:C480"/>
    <mergeCell ref="D480:D481"/>
    <mergeCell ref="E480:E481"/>
    <mergeCell ref="F480:F481"/>
    <mergeCell ref="A505:F505"/>
    <mergeCell ref="A532:A533"/>
    <mergeCell ref="B532:C532"/>
    <mergeCell ref="A483:F483"/>
    <mergeCell ref="B11:F11"/>
    <mergeCell ref="D1:G1"/>
    <mergeCell ref="A7:F7"/>
    <mergeCell ref="A8:F8"/>
    <mergeCell ref="B9:F9"/>
    <mergeCell ref="B10:F10"/>
    <mergeCell ref="B12:F12"/>
    <mergeCell ref="D13:G13"/>
    <mergeCell ref="A17:A18"/>
    <mergeCell ref="B17:C17"/>
    <mergeCell ref="D17:D18"/>
    <mergeCell ref="E17:E18"/>
    <mergeCell ref="F17:F18"/>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135:A136"/>
    <mergeCell ref="A573:F573"/>
    <mergeCell ref="A612:F612"/>
    <mergeCell ref="A598:G598"/>
    <mergeCell ref="A464:F464"/>
    <mergeCell ref="A575:A576"/>
    <mergeCell ref="B575:C575"/>
    <mergeCell ref="D575:D576"/>
    <mergeCell ref="E575:E576"/>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A542:C542"/>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D181" sqref="D181:E182"/>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45"/>
      <c r="E1" s="445"/>
      <c r="F1" s="445"/>
      <c r="G1" s="445"/>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46" t="s">
        <v>46</v>
      </c>
      <c r="B6" s="446"/>
      <c r="C6" s="446"/>
      <c r="D6" s="446"/>
      <c r="E6" s="446"/>
      <c r="F6" s="446"/>
      <c r="G6" s="66"/>
    </row>
    <row r="7" spans="1:7" s="2" customFormat="1" ht="21.75" customHeight="1" x14ac:dyDescent="0.45">
      <c r="A7" s="447" t="str">
        <f>'Page de garde'!D18</f>
        <v>ENNASR 1</v>
      </c>
      <c r="B7" s="447"/>
      <c r="C7" s="447"/>
      <c r="D7" s="447"/>
      <c r="E7" s="447"/>
      <c r="F7" s="447"/>
      <c r="G7" s="66"/>
    </row>
    <row r="8" spans="1:7" s="2" customFormat="1" ht="24" x14ac:dyDescent="0.45">
      <c r="A8" s="329" t="s">
        <v>39</v>
      </c>
      <c r="B8" s="448" t="str">
        <f>'A1 Exploitation'!B9:F9</f>
        <v>M Souheil DRAOUI</v>
      </c>
      <c r="C8" s="448"/>
      <c r="D8" s="448"/>
      <c r="E8" s="448"/>
      <c r="F8" s="448"/>
      <c r="G8" s="66"/>
    </row>
    <row r="9" spans="1:7" s="2" customFormat="1" ht="24" x14ac:dyDescent="0.45">
      <c r="A9" s="330" t="s">
        <v>41</v>
      </c>
      <c r="B9" s="449" t="str">
        <f>'A1 Exploitation'!B10:F10</f>
        <v>Directeur magasin M Aymen ABBASI</v>
      </c>
      <c r="C9" s="449"/>
      <c r="D9" s="449"/>
      <c r="E9" s="449"/>
      <c r="F9" s="449"/>
      <c r="G9" s="66"/>
    </row>
    <row r="10" spans="1:7" s="2" customFormat="1" ht="24" x14ac:dyDescent="0.45">
      <c r="A10" s="329" t="s">
        <v>40</v>
      </c>
      <c r="B10" s="444">
        <f>'A1 Exploitation'!B11:F11</f>
        <v>43574</v>
      </c>
      <c r="C10" s="444"/>
      <c r="D10" s="444"/>
      <c r="E10" s="444"/>
      <c r="F10" s="444"/>
      <c r="G10" s="66"/>
    </row>
    <row r="11" spans="1:7" s="2" customFormat="1" ht="24" x14ac:dyDescent="0.45">
      <c r="A11" s="329" t="s">
        <v>250</v>
      </c>
      <c r="B11" s="450">
        <f>D199</f>
        <v>0.8833333333333333</v>
      </c>
      <c r="C11" s="450"/>
      <c r="D11" s="450"/>
      <c r="E11" s="450"/>
      <c r="F11" s="450"/>
      <c r="G11" s="66"/>
    </row>
    <row r="12" spans="1:7" s="2" customFormat="1" ht="22.5" x14ac:dyDescent="0.45">
      <c r="A12" s="1"/>
      <c r="D12" s="379"/>
      <c r="E12" s="379"/>
      <c r="F12" s="379"/>
      <c r="G12" s="379"/>
    </row>
    <row r="13" spans="1:7" s="2" customFormat="1" ht="11.25" customHeight="1" x14ac:dyDescent="0.3">
      <c r="A13" s="451" t="s">
        <v>28</v>
      </c>
      <c r="B13" s="452" t="s">
        <v>29</v>
      </c>
      <c r="C13" s="452"/>
      <c r="D13" s="452" t="s">
        <v>42</v>
      </c>
      <c r="E13" s="452" t="s">
        <v>160</v>
      </c>
      <c r="F13" s="452" t="s">
        <v>161</v>
      </c>
    </row>
    <row r="14" spans="1:7" s="2" customFormat="1" ht="12.75" customHeight="1" x14ac:dyDescent="0.3">
      <c r="A14" s="451"/>
      <c r="B14" s="336" t="s">
        <v>32</v>
      </c>
      <c r="C14" s="336" t="s">
        <v>31</v>
      </c>
      <c r="D14" s="452"/>
      <c r="E14" s="452"/>
      <c r="F14" s="452"/>
      <c r="G14" s="65"/>
    </row>
    <row r="15" spans="1:7" x14ac:dyDescent="0.3">
      <c r="A15" s="465"/>
      <c r="B15" s="466"/>
      <c r="C15" s="466"/>
      <c r="D15" s="466"/>
      <c r="E15" s="466"/>
      <c r="F15" s="466"/>
    </row>
    <row r="16" spans="1:7" ht="19.5" x14ac:dyDescent="0.4">
      <c r="A16" s="458" t="s">
        <v>0</v>
      </c>
      <c r="B16" s="459"/>
      <c r="C16" s="459"/>
      <c r="D16" s="459"/>
      <c r="E16" s="459"/>
      <c r="F16" s="459"/>
      <c r="G16" s="67" t="s">
        <v>297</v>
      </c>
    </row>
    <row r="17" spans="1:7" ht="33" x14ac:dyDescent="0.3">
      <c r="A17" s="4" t="s">
        <v>225</v>
      </c>
      <c r="B17" s="42">
        <v>1</v>
      </c>
      <c r="C17" s="42"/>
      <c r="D17" s="43" t="s">
        <v>504</v>
      </c>
      <c r="E17" s="42" t="s">
        <v>505</v>
      </c>
      <c r="F17" s="42" t="s">
        <v>298</v>
      </c>
      <c r="G17" s="67" t="s">
        <v>298</v>
      </c>
    </row>
    <row r="18" spans="1:7" x14ac:dyDescent="0.3">
      <c r="A18" s="4" t="s">
        <v>67</v>
      </c>
      <c r="B18" s="42">
        <v>2</v>
      </c>
      <c r="C18" s="42"/>
      <c r="D18" s="43"/>
      <c r="E18" s="42"/>
      <c r="F18" s="42"/>
    </row>
    <row r="19" spans="1:7" ht="49.5" x14ac:dyDescent="0.3">
      <c r="A19" s="4" t="s">
        <v>68</v>
      </c>
      <c r="B19" s="42">
        <v>0</v>
      </c>
      <c r="C19" s="42"/>
      <c r="D19" s="43" t="s">
        <v>506</v>
      </c>
      <c r="E19" s="43" t="s">
        <v>507</v>
      </c>
      <c r="F19" s="42" t="s">
        <v>298</v>
      </c>
    </row>
    <row r="20" spans="1:7" x14ac:dyDescent="0.3">
      <c r="A20" s="4" t="s">
        <v>129</v>
      </c>
      <c r="B20" s="42">
        <v>2</v>
      </c>
      <c r="C20" s="42"/>
      <c r="D20" s="44"/>
      <c r="E20" s="42"/>
      <c r="F20" s="42"/>
    </row>
    <row r="21" spans="1:7" x14ac:dyDescent="0.3">
      <c r="A21" s="16" t="s">
        <v>460</v>
      </c>
      <c r="B21" s="42">
        <v>2</v>
      </c>
      <c r="C21" s="42"/>
      <c r="D21" s="45"/>
      <c r="E21" s="42"/>
      <c r="F21" s="42"/>
    </row>
    <row r="22" spans="1:7" x14ac:dyDescent="0.3">
      <c r="A22" s="460" t="s">
        <v>34</v>
      </c>
      <c r="B22" s="454"/>
      <c r="C22" s="455"/>
      <c r="D22" s="334">
        <f>SUM(B17:C21)</f>
        <v>7</v>
      </c>
    </row>
    <row r="23" spans="1:7" x14ac:dyDescent="0.3">
      <c r="A23" s="453" t="s">
        <v>251</v>
      </c>
      <c r="B23" s="456"/>
      <c r="C23" s="457"/>
      <c r="D23" s="332">
        <f>D22/(COUNT(B17:C21)*2)</f>
        <v>0.7</v>
      </c>
    </row>
    <row r="24" spans="1:7" x14ac:dyDescent="0.3">
      <c r="A24" s="8"/>
      <c r="B24" s="9"/>
      <c r="C24" s="9"/>
      <c r="D24" s="10"/>
    </row>
    <row r="25" spans="1:7" ht="19.5" x14ac:dyDescent="0.4">
      <c r="A25" s="461" t="s">
        <v>4</v>
      </c>
      <c r="B25" s="462"/>
      <c r="C25" s="462"/>
      <c r="D25" s="462"/>
      <c r="E25" s="462"/>
      <c r="F25" s="462"/>
    </row>
    <row r="26" spans="1:7" ht="18" x14ac:dyDescent="0.35">
      <c r="A26" s="14" t="s">
        <v>84</v>
      </c>
      <c r="B26" s="42">
        <v>2</v>
      </c>
      <c r="C26" s="4" t="str">
        <f>IF(B26=0, -5, "0")</f>
        <v>0</v>
      </c>
      <c r="D26" s="43"/>
      <c r="E26" s="43"/>
      <c r="F26" s="42"/>
    </row>
    <row r="27" spans="1:7" x14ac:dyDescent="0.3">
      <c r="A27" s="4" t="s">
        <v>77</v>
      </c>
      <c r="B27" s="42">
        <v>2</v>
      </c>
      <c r="C27" s="42"/>
      <c r="D27" s="43"/>
      <c r="E27" s="42"/>
      <c r="F27" s="42"/>
    </row>
    <row r="28" spans="1:7" x14ac:dyDescent="0.3">
      <c r="A28" s="16" t="s">
        <v>307</v>
      </c>
      <c r="B28" s="42">
        <v>2</v>
      </c>
      <c r="C28" s="42"/>
      <c r="D28" s="43"/>
      <c r="E28" s="42"/>
      <c r="F28" s="42"/>
    </row>
    <row r="29" spans="1:7" x14ac:dyDescent="0.3">
      <c r="A29" s="4" t="s">
        <v>236</v>
      </c>
      <c r="B29" s="42">
        <v>2</v>
      </c>
      <c r="C29" s="42"/>
      <c r="D29" s="43"/>
      <c r="E29" s="42"/>
      <c r="F29" s="42"/>
    </row>
    <row r="30" spans="1:7" x14ac:dyDescent="0.3">
      <c r="A30" s="4" t="s">
        <v>244</v>
      </c>
      <c r="B30" s="42">
        <v>2</v>
      </c>
      <c r="C30" s="42"/>
      <c r="D30" s="46"/>
      <c r="E30" s="42"/>
      <c r="F30" s="42"/>
    </row>
    <row r="31" spans="1:7" ht="33" x14ac:dyDescent="0.3">
      <c r="A31" s="4" t="s">
        <v>69</v>
      </c>
      <c r="B31" s="42">
        <v>1</v>
      </c>
      <c r="C31" s="42"/>
      <c r="D31" s="43" t="s">
        <v>531</v>
      </c>
      <c r="E31" s="42" t="s">
        <v>532</v>
      </c>
      <c r="F31" s="42" t="s">
        <v>297</v>
      </c>
    </row>
    <row r="32" spans="1:7" x14ac:dyDescent="0.3">
      <c r="A32" s="4" t="s">
        <v>249</v>
      </c>
      <c r="B32" s="42">
        <v>2</v>
      </c>
      <c r="C32" s="42"/>
      <c r="D32" s="46"/>
      <c r="E32" s="42"/>
      <c r="F32" s="42"/>
    </row>
    <row r="33" spans="1:6" x14ac:dyDescent="0.3">
      <c r="A33" s="453" t="s">
        <v>34</v>
      </c>
      <c r="B33" s="456"/>
      <c r="C33" s="457"/>
      <c r="D33" s="331">
        <f>SUM(B26:C32)</f>
        <v>13</v>
      </c>
    </row>
    <row r="34" spans="1:6" x14ac:dyDescent="0.3">
      <c r="A34" s="453" t="s">
        <v>251</v>
      </c>
      <c r="B34" s="456"/>
      <c r="C34" s="457"/>
      <c r="D34" s="332">
        <f>D33/(COUNT(B26:C32)*2)</f>
        <v>0.9285714285714286</v>
      </c>
    </row>
    <row r="35" spans="1:6" x14ac:dyDescent="0.3">
      <c r="A35" s="8"/>
      <c r="B35" s="9"/>
      <c r="C35" s="9"/>
      <c r="D35" s="10"/>
    </row>
    <row r="36" spans="1:6" ht="19.5" x14ac:dyDescent="0.4">
      <c r="A36" s="461" t="s">
        <v>180</v>
      </c>
      <c r="B36" s="462"/>
      <c r="C36" s="462"/>
      <c r="D36" s="462"/>
      <c r="E36" s="462"/>
      <c r="F36" s="462"/>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53" t="s">
        <v>34</v>
      </c>
      <c r="B42" s="456"/>
      <c r="C42" s="457"/>
      <c r="D42" s="331">
        <f>SUM(B37:C41)</f>
        <v>0</v>
      </c>
    </row>
    <row r="43" spans="1:6" x14ac:dyDescent="0.3">
      <c r="A43" s="453" t="s">
        <v>251</v>
      </c>
      <c r="B43" s="456"/>
      <c r="C43" s="457"/>
      <c r="D43" s="332" t="e">
        <f>D42/(COUNT(B37:C41)*2)</f>
        <v>#DIV/0!</v>
      </c>
    </row>
    <row r="44" spans="1:6" x14ac:dyDescent="0.3">
      <c r="A44" s="19"/>
      <c r="B44" s="20"/>
      <c r="C44" s="20"/>
      <c r="D44" s="21"/>
    </row>
    <row r="45" spans="1:6" ht="19.5" x14ac:dyDescent="0.4">
      <c r="A45" s="463" t="s">
        <v>19</v>
      </c>
      <c r="B45" s="464"/>
      <c r="C45" s="464"/>
      <c r="D45" s="464"/>
      <c r="E45" s="464"/>
      <c r="F45" s="464"/>
    </row>
    <row r="46" spans="1:6" x14ac:dyDescent="0.3">
      <c r="A46" s="4" t="s">
        <v>226</v>
      </c>
      <c r="B46" s="42">
        <v>1</v>
      </c>
      <c r="C46" s="42"/>
      <c r="D46" s="43" t="s">
        <v>508</v>
      </c>
      <c r="E46" s="42" t="s">
        <v>507</v>
      </c>
      <c r="F46" s="42" t="s">
        <v>298</v>
      </c>
    </row>
    <row r="47" spans="1:6" x14ac:dyDescent="0.3">
      <c r="A47" s="4" t="s">
        <v>70</v>
      </c>
      <c r="B47" s="42">
        <v>2</v>
      </c>
      <c r="C47" s="42"/>
      <c r="D47" s="46"/>
      <c r="E47" s="42"/>
      <c r="F47" s="42"/>
    </row>
    <row r="48" spans="1:6" x14ac:dyDescent="0.3">
      <c r="A48" s="4" t="s">
        <v>192</v>
      </c>
      <c r="B48" s="42">
        <v>2</v>
      </c>
      <c r="C48" s="42"/>
      <c r="D48" s="43"/>
      <c r="E48" s="42"/>
      <c r="F48" s="42"/>
    </row>
    <row r="49" spans="1:6" x14ac:dyDescent="0.3">
      <c r="A49" s="4" t="s">
        <v>22</v>
      </c>
      <c r="B49" s="42">
        <v>2</v>
      </c>
      <c r="C49" s="42"/>
      <c r="D49" s="43"/>
      <c r="E49" s="42"/>
      <c r="F49" s="42"/>
    </row>
    <row r="50" spans="1:6" x14ac:dyDescent="0.3">
      <c r="A50" s="4" t="s">
        <v>71</v>
      </c>
      <c r="B50" s="42">
        <v>2</v>
      </c>
      <c r="C50" s="42"/>
      <c r="D50" s="76"/>
      <c r="E50" s="42"/>
      <c r="F50" s="42"/>
    </row>
    <row r="51" spans="1:6" ht="18" x14ac:dyDescent="0.35">
      <c r="A51" s="14" t="s">
        <v>252</v>
      </c>
      <c r="B51" s="42">
        <v>2</v>
      </c>
      <c r="C51" s="4" t="str">
        <f>IF(B51=0, -5, "0")</f>
        <v>0</v>
      </c>
      <c r="D51" s="46"/>
      <c r="E51" s="42"/>
      <c r="F51" s="42"/>
    </row>
    <row r="52" spans="1:6" x14ac:dyDescent="0.3">
      <c r="A52" s="453" t="s">
        <v>34</v>
      </c>
      <c r="B52" s="456"/>
      <c r="C52" s="457"/>
      <c r="D52" s="331">
        <f>SUM(B46:C51)</f>
        <v>11</v>
      </c>
    </row>
    <row r="53" spans="1:6" x14ac:dyDescent="0.3">
      <c r="A53" s="453" t="s">
        <v>251</v>
      </c>
      <c r="B53" s="456"/>
      <c r="C53" s="457"/>
      <c r="D53" s="332">
        <f>D52/(COUNT(B46:C51)*2)</f>
        <v>0.91666666666666663</v>
      </c>
    </row>
    <row r="54" spans="1:6" x14ac:dyDescent="0.3">
      <c r="A54" s="8"/>
      <c r="B54" s="9"/>
      <c r="C54" s="9"/>
      <c r="D54" s="10"/>
    </row>
    <row r="55" spans="1:6" ht="19.5" x14ac:dyDescent="0.4">
      <c r="A55" s="461" t="s">
        <v>8</v>
      </c>
      <c r="B55" s="462"/>
      <c r="C55" s="462"/>
      <c r="D55" s="462"/>
      <c r="E55" s="462"/>
      <c r="F55" s="462"/>
    </row>
    <row r="56" spans="1:6" ht="36" x14ac:dyDescent="0.35">
      <c r="A56" s="15" t="s">
        <v>148</v>
      </c>
      <c r="B56" s="42">
        <v>2</v>
      </c>
      <c r="C56" s="4" t="str">
        <f>IF(B56=0, -5, "0")</f>
        <v>0</v>
      </c>
      <c r="D56" s="46"/>
      <c r="E56" s="42"/>
      <c r="F56" s="42"/>
    </row>
    <row r="57" spans="1:6" x14ac:dyDescent="0.3">
      <c r="A57" s="5" t="s">
        <v>141</v>
      </c>
      <c r="B57" s="42">
        <v>2</v>
      </c>
      <c r="C57" s="42"/>
      <c r="D57" s="42"/>
      <c r="E57" s="47"/>
      <c r="F57" s="42"/>
    </row>
    <row r="58" spans="1:6" x14ac:dyDescent="0.3">
      <c r="A58" s="5" t="s">
        <v>205</v>
      </c>
      <c r="B58" s="42">
        <v>2</v>
      </c>
      <c r="C58" s="42"/>
      <c r="D58" s="43"/>
      <c r="E58" s="43"/>
      <c r="F58" s="42"/>
    </row>
    <row r="59" spans="1:6" ht="33" x14ac:dyDescent="0.3">
      <c r="A59" s="5" t="s">
        <v>79</v>
      </c>
      <c r="B59" s="42">
        <v>0</v>
      </c>
      <c r="C59" s="42"/>
      <c r="D59" s="43" t="s">
        <v>509</v>
      </c>
      <c r="E59" s="42" t="s">
        <v>510</v>
      </c>
      <c r="F59" s="42" t="s">
        <v>297</v>
      </c>
    </row>
    <row r="60" spans="1:6" ht="36" x14ac:dyDescent="0.35">
      <c r="A60" s="15" t="s">
        <v>182</v>
      </c>
      <c r="B60" s="42">
        <v>2</v>
      </c>
      <c r="C60" s="4" t="str">
        <f>IF(B60=0, -5, "0")</f>
        <v>0</v>
      </c>
      <c r="D60" s="43"/>
      <c r="E60" s="42"/>
      <c r="F60" s="42"/>
    </row>
    <row r="61" spans="1:6" ht="18" x14ac:dyDescent="0.35">
      <c r="A61" s="14" t="s">
        <v>253</v>
      </c>
      <c r="B61" s="42">
        <v>2</v>
      </c>
      <c r="C61" s="4" t="str">
        <f>IF(B61=0, -5, "0")</f>
        <v>0</v>
      </c>
      <c r="D61" s="43"/>
      <c r="E61" s="42"/>
      <c r="F61" s="42"/>
    </row>
    <row r="62" spans="1:6" x14ac:dyDescent="0.3">
      <c r="A62" s="4" t="s">
        <v>249</v>
      </c>
      <c r="B62" s="42">
        <v>2</v>
      </c>
      <c r="C62" s="42"/>
      <c r="D62" s="46"/>
      <c r="E62" s="42"/>
      <c r="F62" s="42"/>
    </row>
    <row r="63" spans="1:6" x14ac:dyDescent="0.3">
      <c r="A63" s="453" t="s">
        <v>34</v>
      </c>
      <c r="B63" s="456"/>
      <c r="C63" s="457"/>
      <c r="D63" s="331">
        <f>SUM(B56:C62)</f>
        <v>12</v>
      </c>
    </row>
    <row r="64" spans="1:6" x14ac:dyDescent="0.3">
      <c r="A64" s="453" t="s">
        <v>251</v>
      </c>
      <c r="B64" s="456"/>
      <c r="C64" s="457"/>
      <c r="D64" s="332">
        <f>D63/(COUNT(B56:C62)*2)</f>
        <v>0.8571428571428571</v>
      </c>
    </row>
    <row r="65" spans="1:6" x14ac:dyDescent="0.3">
      <c r="A65" s="8"/>
      <c r="B65" s="9"/>
      <c r="C65" s="9"/>
      <c r="D65" s="10"/>
    </row>
    <row r="66" spans="1:6" ht="19.5" x14ac:dyDescent="0.4">
      <c r="A66" s="461" t="s">
        <v>111</v>
      </c>
      <c r="B66" s="462"/>
      <c r="C66" s="462"/>
      <c r="D66" s="462"/>
      <c r="E66" s="462"/>
      <c r="F66" s="462"/>
    </row>
    <row r="67" spans="1:6" ht="19.5" x14ac:dyDescent="0.4">
      <c r="A67" s="4" t="s">
        <v>227</v>
      </c>
      <c r="B67" s="48" t="s">
        <v>30</v>
      </c>
      <c r="C67" s="49"/>
      <c r="D67" s="43"/>
      <c r="E67" s="50"/>
      <c r="F67" s="42"/>
    </row>
    <row r="68" spans="1:6" ht="34.5" x14ac:dyDescent="0.4">
      <c r="A68" s="4" t="s">
        <v>228</v>
      </c>
      <c r="B68" s="48">
        <v>1</v>
      </c>
      <c r="C68" s="49"/>
      <c r="D68" s="43" t="s">
        <v>518</v>
      </c>
      <c r="E68" s="43" t="s">
        <v>507</v>
      </c>
      <c r="F68" s="42" t="s">
        <v>297</v>
      </c>
    </row>
    <row r="69" spans="1:6" ht="19.5" x14ac:dyDescent="0.4">
      <c r="A69" s="4" t="s">
        <v>249</v>
      </c>
      <c r="B69" s="48">
        <v>2</v>
      </c>
      <c r="C69" s="49"/>
      <c r="D69" s="51"/>
      <c r="E69" s="51"/>
      <c r="F69" s="42"/>
    </row>
    <row r="70" spans="1:6" ht="19.5" x14ac:dyDescent="0.4">
      <c r="A70" s="4" t="s">
        <v>206</v>
      </c>
      <c r="B70" s="48">
        <v>2</v>
      </c>
      <c r="C70" s="49"/>
      <c r="D70" s="51"/>
      <c r="E70" s="51"/>
      <c r="F70" s="42"/>
    </row>
    <row r="71" spans="1:6" ht="19.5" x14ac:dyDescent="0.4">
      <c r="A71" s="4" t="s">
        <v>71</v>
      </c>
      <c r="B71" s="48" t="s">
        <v>30</v>
      </c>
      <c r="C71" s="49"/>
      <c r="D71" s="51"/>
      <c r="E71" s="51"/>
      <c r="F71" s="42"/>
    </row>
    <row r="72" spans="1:6" ht="19.5" x14ac:dyDescent="0.4">
      <c r="A72" s="4" t="s">
        <v>245</v>
      </c>
      <c r="B72" s="48">
        <v>2</v>
      </c>
      <c r="C72" s="49"/>
      <c r="D72" s="47"/>
      <c r="E72" s="47"/>
      <c r="F72" s="42"/>
    </row>
    <row r="73" spans="1:6" ht="19.5" x14ac:dyDescent="0.4">
      <c r="A73" s="4" t="s">
        <v>81</v>
      </c>
      <c r="B73" s="48">
        <v>2</v>
      </c>
      <c r="C73" s="49"/>
      <c r="D73" s="42"/>
      <c r="E73" s="42"/>
      <c r="F73" s="42"/>
    </row>
    <row r="74" spans="1:6" x14ac:dyDescent="0.3">
      <c r="A74" s="4" t="s">
        <v>254</v>
      </c>
      <c r="B74" s="48" t="s">
        <v>30</v>
      </c>
      <c r="C74" s="42"/>
      <c r="D74" s="52"/>
      <c r="E74" s="52"/>
      <c r="F74" s="42"/>
    </row>
    <row r="75" spans="1:6" ht="36" x14ac:dyDescent="0.35">
      <c r="A75" s="18" t="s">
        <v>162</v>
      </c>
      <c r="B75" s="48">
        <v>2</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v>2</v>
      </c>
      <c r="C77" s="4" t="str">
        <f>IF(B77=0, -5, "0")</f>
        <v>0</v>
      </c>
      <c r="D77" s="43"/>
      <c r="E77" s="53"/>
      <c r="F77" s="42"/>
    </row>
    <row r="78" spans="1:6" x14ac:dyDescent="0.3">
      <c r="A78" s="5" t="s">
        <v>193</v>
      </c>
      <c r="B78" s="48">
        <v>2</v>
      </c>
      <c r="C78" s="42"/>
      <c r="D78" s="43"/>
      <c r="E78" s="53"/>
      <c r="F78" s="42"/>
    </row>
    <row r="79" spans="1:6" x14ac:dyDescent="0.3">
      <c r="A79" s="4" t="s">
        <v>149</v>
      </c>
      <c r="B79" s="48">
        <v>2</v>
      </c>
      <c r="C79" s="42"/>
      <c r="D79" s="53"/>
      <c r="E79" s="53"/>
      <c r="F79" s="42"/>
    </row>
    <row r="80" spans="1:6" ht="36" x14ac:dyDescent="0.35">
      <c r="A80" s="15" t="s">
        <v>140</v>
      </c>
      <c r="B80" s="48">
        <v>2</v>
      </c>
      <c r="C80" s="4" t="str">
        <f>IF(B80=0, -5, "0")</f>
        <v>0</v>
      </c>
      <c r="D80" s="53"/>
      <c r="E80" s="53"/>
      <c r="F80" s="42"/>
    </row>
    <row r="81" spans="1:6" x14ac:dyDescent="0.3">
      <c r="A81" s="4" t="s">
        <v>255</v>
      </c>
      <c r="B81" s="48">
        <v>2</v>
      </c>
      <c r="C81" s="42"/>
      <c r="D81" s="53"/>
      <c r="E81" s="54"/>
      <c r="F81" s="42"/>
    </row>
    <row r="82" spans="1:6" ht="18" x14ac:dyDescent="0.35">
      <c r="A82" s="17" t="s">
        <v>253</v>
      </c>
      <c r="B82" s="48">
        <v>2</v>
      </c>
      <c r="C82" s="4" t="str">
        <f>IF(B82=0, -5, "0")</f>
        <v>0</v>
      </c>
      <c r="D82" s="53"/>
      <c r="E82" s="55"/>
      <c r="F82" s="42"/>
    </row>
    <row r="83" spans="1:6" x14ac:dyDescent="0.3">
      <c r="A83" s="4" t="s">
        <v>72</v>
      </c>
      <c r="B83" s="48">
        <v>2</v>
      </c>
      <c r="C83" s="42"/>
      <c r="D83" s="53"/>
      <c r="E83" s="54"/>
      <c r="F83" s="42"/>
    </row>
    <row r="84" spans="1:6" x14ac:dyDescent="0.3">
      <c r="A84" s="453" t="s">
        <v>34</v>
      </c>
      <c r="B84" s="456"/>
      <c r="C84" s="457"/>
      <c r="D84" s="331">
        <f>SUM(B67:C83)</f>
        <v>25</v>
      </c>
    </row>
    <row r="85" spans="1:6" x14ac:dyDescent="0.3">
      <c r="A85" s="453" t="s">
        <v>251</v>
      </c>
      <c r="B85" s="456"/>
      <c r="C85" s="457"/>
      <c r="D85" s="332">
        <f>D84/(COUNT(B67:C83)*2)</f>
        <v>0.96153846153846156</v>
      </c>
    </row>
    <row r="86" spans="1:6" x14ac:dyDescent="0.3">
      <c r="A86" s="8"/>
      <c r="B86" s="9"/>
      <c r="C86" s="9"/>
      <c r="D86" s="10"/>
    </row>
    <row r="87" spans="1:6" ht="19.5" x14ac:dyDescent="0.4">
      <c r="A87" s="461" t="s">
        <v>172</v>
      </c>
      <c r="B87" s="462"/>
      <c r="C87" s="462"/>
      <c r="D87" s="462"/>
      <c r="E87" s="462"/>
      <c r="F87" s="462"/>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53" t="s">
        <v>34</v>
      </c>
      <c r="B102" s="456"/>
      <c r="C102" s="457"/>
      <c r="D102" s="331">
        <f>SUM(B88:C101)</f>
        <v>0</v>
      </c>
    </row>
    <row r="103" spans="1:6" x14ac:dyDescent="0.3">
      <c r="A103" s="453" t="s">
        <v>251</v>
      </c>
      <c r="B103" s="456"/>
      <c r="C103" s="457"/>
      <c r="D103" s="332" t="e">
        <f>D102/(COUNT(B88:C101)*2)</f>
        <v>#DIV/0!</v>
      </c>
    </row>
    <row r="104" spans="1:6" x14ac:dyDescent="0.3">
      <c r="A104" s="8"/>
      <c r="B104" s="9"/>
      <c r="C104" s="9"/>
      <c r="D104" s="10"/>
    </row>
    <row r="105" spans="1:6" x14ac:dyDescent="0.3">
      <c r="A105" s="19"/>
      <c r="B105" s="20"/>
      <c r="C105" s="20"/>
      <c r="D105" s="21"/>
    </row>
    <row r="106" spans="1:6" ht="19.5" x14ac:dyDescent="0.4">
      <c r="A106" s="461" t="s">
        <v>173</v>
      </c>
      <c r="B106" s="462"/>
      <c r="C106" s="462"/>
      <c r="D106" s="462"/>
      <c r="E106" s="462"/>
      <c r="F106" s="462"/>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53" t="s">
        <v>34</v>
      </c>
      <c r="B118" s="456"/>
      <c r="C118" s="457"/>
      <c r="D118" s="331">
        <f>SUM(B107:C117)</f>
        <v>0</v>
      </c>
    </row>
    <row r="119" spans="1:6" x14ac:dyDescent="0.3">
      <c r="A119" s="453" t="s">
        <v>251</v>
      </c>
      <c r="B119" s="456"/>
      <c r="C119" s="457"/>
      <c r="D119" s="332" t="e">
        <f>D118/(COUNT(B107:C117)*2)</f>
        <v>#DIV/0!</v>
      </c>
    </row>
    <row r="120" spans="1:6" x14ac:dyDescent="0.3">
      <c r="A120" s="8"/>
      <c r="B120" s="9"/>
      <c r="C120" s="9"/>
      <c r="D120" s="10"/>
    </row>
    <row r="121" spans="1:6" ht="19.5" x14ac:dyDescent="0.4">
      <c r="A121" s="461" t="s">
        <v>156</v>
      </c>
      <c r="B121" s="462"/>
      <c r="C121" s="462"/>
      <c r="D121" s="462"/>
      <c r="E121" s="462"/>
      <c r="F121" s="462"/>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53" t="s">
        <v>34</v>
      </c>
      <c r="B133" s="456"/>
      <c r="C133" s="457"/>
      <c r="D133" s="331">
        <f>SUM(B122:C132)</f>
        <v>0</v>
      </c>
    </row>
    <row r="134" spans="1:6" x14ac:dyDescent="0.3">
      <c r="A134" s="453" t="s">
        <v>251</v>
      </c>
      <c r="B134" s="456"/>
      <c r="C134" s="457"/>
      <c r="D134" s="333" t="e">
        <f>D133/(COUNT(B122:C132)*2)</f>
        <v>#DIV/0!</v>
      </c>
    </row>
    <row r="135" spans="1:6" x14ac:dyDescent="0.3">
      <c r="A135" s="8"/>
      <c r="B135" s="9"/>
      <c r="C135" s="9"/>
      <c r="D135" s="13"/>
    </row>
    <row r="136" spans="1:6" ht="19.5" x14ac:dyDescent="0.4">
      <c r="A136" s="461" t="s">
        <v>61</v>
      </c>
      <c r="B136" s="462"/>
      <c r="C136" s="462"/>
      <c r="D136" s="462"/>
      <c r="E136" s="462"/>
      <c r="F136" s="462"/>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3" t="s">
        <v>34</v>
      </c>
      <c r="B149" s="456"/>
      <c r="C149" s="457"/>
      <c r="D149" s="331">
        <f>SUM(B137:C148)</f>
        <v>0</v>
      </c>
    </row>
    <row r="150" spans="1:6" x14ac:dyDescent="0.3">
      <c r="A150" s="453" t="s">
        <v>251</v>
      </c>
      <c r="B150" s="456"/>
      <c r="C150" s="457"/>
      <c r="D150" s="332" t="e">
        <f>D149/(COUNT(B137:C148)*2)</f>
        <v>#DIV/0!</v>
      </c>
    </row>
    <row r="151" spans="1:6" x14ac:dyDescent="0.3">
      <c r="A151" s="8"/>
      <c r="B151" s="9"/>
      <c r="C151" s="9"/>
      <c r="D151" s="10"/>
    </row>
    <row r="152" spans="1:6" ht="19.5" x14ac:dyDescent="0.4">
      <c r="A152" s="461" t="s">
        <v>178</v>
      </c>
      <c r="B152" s="462"/>
      <c r="C152" s="462"/>
      <c r="D152" s="462"/>
      <c r="E152" s="462"/>
      <c r="F152" s="462"/>
    </row>
    <row r="153" spans="1:6" x14ac:dyDescent="0.3">
      <c r="A153" s="22" t="s">
        <v>235</v>
      </c>
      <c r="B153" s="42">
        <v>2</v>
      </c>
      <c r="C153" s="42"/>
      <c r="D153" s="43"/>
      <c r="E153" s="42"/>
      <c r="F153" s="42"/>
    </row>
    <row r="154" spans="1:6" x14ac:dyDescent="0.3">
      <c r="A154" s="4" t="s">
        <v>127</v>
      </c>
      <c r="B154" s="42">
        <v>2</v>
      </c>
      <c r="C154" s="42"/>
      <c r="D154" s="43"/>
      <c r="E154" s="42"/>
      <c r="F154" s="42"/>
    </row>
    <row r="155" spans="1:6" ht="18" x14ac:dyDescent="0.35">
      <c r="A155" s="14" t="s">
        <v>262</v>
      </c>
      <c r="B155" s="42">
        <v>2</v>
      </c>
      <c r="C155" s="4" t="str">
        <f>IF(B155=0, -5, "0")</f>
        <v>0</v>
      </c>
      <c r="D155" s="43"/>
      <c r="E155" s="42"/>
      <c r="F155" s="42"/>
    </row>
    <row r="156" spans="1:6" ht="33.75" x14ac:dyDescent="0.35">
      <c r="A156" s="14" t="s">
        <v>263</v>
      </c>
      <c r="B156" s="42">
        <v>1</v>
      </c>
      <c r="C156" s="4" t="str">
        <f>IF(B156=0, -5, "0")</f>
        <v>0</v>
      </c>
      <c r="D156" s="43" t="s">
        <v>526</v>
      </c>
      <c r="E156" s="43" t="s">
        <v>511</v>
      </c>
      <c r="F156" s="42" t="s">
        <v>297</v>
      </c>
    </row>
    <row r="157" spans="1:6" ht="18" x14ac:dyDescent="0.35">
      <c r="A157" s="14" t="s">
        <v>264</v>
      </c>
      <c r="B157" s="42">
        <v>2</v>
      </c>
      <c r="C157" s="4" t="str">
        <f>IF(B157=0, -5, "0")</f>
        <v>0</v>
      </c>
      <c r="D157" s="43"/>
      <c r="E157" s="42"/>
      <c r="F157" s="42"/>
    </row>
    <row r="158" spans="1:6" ht="33" x14ac:dyDescent="0.3">
      <c r="A158" s="30" t="s">
        <v>166</v>
      </c>
      <c r="B158" s="42">
        <v>2</v>
      </c>
      <c r="C158" s="42"/>
      <c r="D158" s="61"/>
      <c r="E158" s="42"/>
      <c r="F158" s="42"/>
    </row>
    <row r="159" spans="1:6" x14ac:dyDescent="0.3">
      <c r="A159" s="29" t="s">
        <v>275</v>
      </c>
      <c r="B159" s="42">
        <v>2</v>
      </c>
      <c r="C159" s="42"/>
      <c r="D159" s="62"/>
      <c r="E159" s="42"/>
      <c r="F159" s="42"/>
    </row>
    <row r="160" spans="1:6" x14ac:dyDescent="0.3">
      <c r="A160" s="29" t="s">
        <v>137</v>
      </c>
      <c r="B160" s="42">
        <v>2</v>
      </c>
      <c r="C160" s="42"/>
      <c r="D160" s="62"/>
      <c r="E160" s="42"/>
      <c r="F160" s="42"/>
    </row>
    <row r="161" spans="1:6" x14ac:dyDescent="0.3">
      <c r="A161" s="453" t="s">
        <v>34</v>
      </c>
      <c r="B161" s="454"/>
      <c r="C161" s="455"/>
      <c r="D161" s="334">
        <f>SUM(B153:C160)</f>
        <v>15</v>
      </c>
    </row>
    <row r="162" spans="1:6" x14ac:dyDescent="0.3">
      <c r="A162" s="453" t="s">
        <v>251</v>
      </c>
      <c r="B162" s="456"/>
      <c r="C162" s="457"/>
      <c r="D162" s="332">
        <f>D161/(COUNT(B153:C160)*2)</f>
        <v>0.9375</v>
      </c>
    </row>
    <row r="163" spans="1:6" x14ac:dyDescent="0.3">
      <c r="A163" s="8"/>
      <c r="B163" s="9"/>
      <c r="C163" s="11"/>
      <c r="D163" s="12"/>
    </row>
    <row r="164" spans="1:6" ht="19.5" x14ac:dyDescent="0.4">
      <c r="A164" s="461" t="s">
        <v>64</v>
      </c>
      <c r="B164" s="462"/>
      <c r="C164" s="462"/>
      <c r="D164" s="462"/>
      <c r="E164" s="462"/>
      <c r="F164" s="462"/>
    </row>
    <row r="165" spans="1:6" ht="18" x14ac:dyDescent="0.35">
      <c r="A165" s="14" t="s">
        <v>242</v>
      </c>
      <c r="B165" s="42">
        <v>2</v>
      </c>
      <c r="C165" s="4" t="str">
        <f>IF(B165=0, -5, "0")</f>
        <v>0</v>
      </c>
      <c r="D165" s="42"/>
      <c r="E165" s="42"/>
      <c r="F165" s="42"/>
    </row>
    <row r="166" spans="1:6" x14ac:dyDescent="0.3">
      <c r="A166" s="4" t="s">
        <v>243</v>
      </c>
      <c r="B166" s="42">
        <v>2</v>
      </c>
      <c r="C166" s="42"/>
      <c r="D166" s="43"/>
      <c r="E166" s="42"/>
      <c r="F166" s="42"/>
    </row>
    <row r="167" spans="1:6" ht="49.5" x14ac:dyDescent="0.3">
      <c r="A167" s="16" t="s">
        <v>176</v>
      </c>
      <c r="B167" s="42">
        <v>1</v>
      </c>
      <c r="C167" s="42"/>
      <c r="D167" s="43" t="s">
        <v>513</v>
      </c>
      <c r="E167" s="43" t="s">
        <v>514</v>
      </c>
      <c r="F167" s="42" t="s">
        <v>298</v>
      </c>
    </row>
    <row r="168" spans="1:6" x14ac:dyDescent="0.3">
      <c r="A168" s="4" t="s">
        <v>73</v>
      </c>
      <c r="B168" s="42" t="s">
        <v>30</v>
      </c>
      <c r="C168" s="42"/>
      <c r="D168" s="42"/>
      <c r="E168" s="43"/>
      <c r="F168" s="42"/>
    </row>
    <row r="169" spans="1:6" x14ac:dyDescent="0.3">
      <c r="A169" s="453" t="s">
        <v>34</v>
      </c>
      <c r="B169" s="456"/>
      <c r="C169" s="457"/>
      <c r="D169" s="331">
        <f>SUM(B165:C168)</f>
        <v>5</v>
      </c>
    </row>
    <row r="170" spans="1:6" x14ac:dyDescent="0.3">
      <c r="A170" s="453" t="s">
        <v>251</v>
      </c>
      <c r="B170" s="456"/>
      <c r="C170" s="457"/>
      <c r="D170" s="332">
        <f>D169/(COUNT(B165:C168)*2)</f>
        <v>0.83333333333333337</v>
      </c>
    </row>
    <row r="171" spans="1:6" x14ac:dyDescent="0.3">
      <c r="A171" s="8"/>
      <c r="B171" s="9"/>
      <c r="C171" s="9"/>
      <c r="D171" s="10"/>
    </row>
    <row r="172" spans="1:6" ht="19.5" x14ac:dyDescent="0.4">
      <c r="A172" s="467" t="s">
        <v>15</v>
      </c>
      <c r="B172" s="468"/>
      <c r="C172" s="468"/>
      <c r="D172" s="468"/>
      <c r="E172" s="468"/>
      <c r="F172" s="468"/>
    </row>
    <row r="173" spans="1:6" x14ac:dyDescent="0.3">
      <c r="A173" s="4" t="s">
        <v>152</v>
      </c>
      <c r="B173" s="42">
        <v>2</v>
      </c>
      <c r="C173" s="42"/>
      <c r="D173" s="63"/>
      <c r="E173" s="42"/>
      <c r="F173" s="42"/>
    </row>
    <row r="174" spans="1:6" x14ac:dyDescent="0.3">
      <c r="A174" s="4" t="s">
        <v>74</v>
      </c>
      <c r="B174" s="42">
        <v>2</v>
      </c>
      <c r="C174" s="42"/>
      <c r="D174" s="63"/>
      <c r="E174" s="42"/>
      <c r="F174" s="42"/>
    </row>
    <row r="175" spans="1:6" x14ac:dyDescent="0.3">
      <c r="A175" s="16" t="s">
        <v>167</v>
      </c>
      <c r="B175" s="42">
        <v>2</v>
      </c>
      <c r="C175" s="42"/>
      <c r="D175" s="43"/>
      <c r="E175" s="42"/>
      <c r="F175" s="42"/>
    </row>
    <row r="176" spans="1:6" x14ac:dyDescent="0.3">
      <c r="A176" s="4" t="s">
        <v>128</v>
      </c>
      <c r="B176" s="42">
        <v>2</v>
      </c>
      <c r="C176" s="42"/>
      <c r="D176" s="43"/>
      <c r="E176" s="43"/>
      <c r="F176" s="42"/>
    </row>
    <row r="177" spans="1:7" x14ac:dyDescent="0.3">
      <c r="A177" s="453" t="s">
        <v>34</v>
      </c>
      <c r="B177" s="456"/>
      <c r="C177" s="457"/>
      <c r="D177" s="331">
        <f>SUM(B173:C176)</f>
        <v>8</v>
      </c>
    </row>
    <row r="178" spans="1:7" x14ac:dyDescent="0.3">
      <c r="A178" s="453" t="s">
        <v>251</v>
      </c>
      <c r="B178" s="456"/>
      <c r="C178" s="457"/>
      <c r="D178" s="332">
        <f>D177/(COUNT(B173:C176)*2)</f>
        <v>1</v>
      </c>
    </row>
    <row r="179" spans="1:7" x14ac:dyDescent="0.3">
      <c r="A179" s="8"/>
      <c r="B179" s="9"/>
      <c r="C179" s="9"/>
      <c r="D179" s="10"/>
    </row>
    <row r="180" spans="1:7" ht="19.5" x14ac:dyDescent="0.4">
      <c r="A180" s="461" t="s">
        <v>65</v>
      </c>
      <c r="B180" s="462"/>
      <c r="C180" s="462"/>
      <c r="D180" s="462"/>
      <c r="E180" s="462"/>
      <c r="F180" s="462"/>
    </row>
    <row r="181" spans="1:7" ht="49.5" x14ac:dyDescent="0.3">
      <c r="A181" s="16" t="s">
        <v>270</v>
      </c>
      <c r="B181" s="42">
        <v>0</v>
      </c>
      <c r="C181" s="42"/>
      <c r="D181" s="43" t="s">
        <v>515</v>
      </c>
      <c r="E181" s="43" t="s">
        <v>516</v>
      </c>
      <c r="F181" s="42" t="s">
        <v>298</v>
      </c>
    </row>
    <row r="182" spans="1:7" ht="33" x14ac:dyDescent="0.3">
      <c r="A182" s="16" t="s">
        <v>181</v>
      </c>
      <c r="B182" s="42">
        <v>1</v>
      </c>
      <c r="C182" s="42"/>
      <c r="D182" s="43" t="s">
        <v>517</v>
      </c>
      <c r="E182" s="28" t="s">
        <v>507</v>
      </c>
      <c r="F182" s="42" t="s">
        <v>298</v>
      </c>
    </row>
    <row r="183" spans="1:7" ht="35.25" customHeight="1" x14ac:dyDescent="0.3">
      <c r="A183" s="4" t="s">
        <v>75</v>
      </c>
      <c r="B183" s="42">
        <v>2</v>
      </c>
      <c r="C183" s="42"/>
      <c r="D183" s="43"/>
      <c r="E183" s="42"/>
      <c r="F183" s="42"/>
    </row>
    <row r="184" spans="1:7" x14ac:dyDescent="0.3">
      <c r="A184" s="4" t="s">
        <v>199</v>
      </c>
      <c r="B184" s="42">
        <v>2</v>
      </c>
      <c r="C184" s="42"/>
      <c r="D184" s="43"/>
      <c r="E184" s="42"/>
      <c r="F184" s="42"/>
    </row>
    <row r="185" spans="1:7" x14ac:dyDescent="0.3">
      <c r="A185" s="4" t="s">
        <v>265</v>
      </c>
      <c r="B185" s="42">
        <v>2</v>
      </c>
      <c r="C185" s="42"/>
      <c r="D185" s="43"/>
      <c r="E185" s="42"/>
      <c r="F185" s="42"/>
    </row>
    <row r="186" spans="1:7" x14ac:dyDescent="0.3">
      <c r="A186" s="453" t="s">
        <v>34</v>
      </c>
      <c r="B186" s="456"/>
      <c r="C186" s="457"/>
      <c r="D186" s="331">
        <f>SUM(B181:C185)</f>
        <v>7</v>
      </c>
    </row>
    <row r="187" spans="1:7" x14ac:dyDescent="0.3">
      <c r="A187" s="453" t="s">
        <v>251</v>
      </c>
      <c r="B187" s="456"/>
      <c r="C187" s="457"/>
      <c r="D187" s="332">
        <f>D186/(COUNT(B181:C185)*2)</f>
        <v>0.7</v>
      </c>
    </row>
    <row r="188" spans="1:7" x14ac:dyDescent="0.3">
      <c r="A188" s="8"/>
      <c r="B188" s="9"/>
      <c r="C188" s="9"/>
      <c r="D188" s="10"/>
    </row>
    <row r="189" spans="1:7" ht="19.5" x14ac:dyDescent="0.4">
      <c r="A189" s="461" t="s">
        <v>177</v>
      </c>
      <c r="B189" s="462"/>
      <c r="C189" s="462"/>
      <c r="D189" s="462"/>
      <c r="E189" s="462"/>
      <c r="F189" s="462"/>
    </row>
    <row r="190" spans="1:7" x14ac:dyDescent="0.3">
      <c r="A190" s="16" t="s">
        <v>308</v>
      </c>
      <c r="B190" s="42">
        <v>2</v>
      </c>
      <c r="C190" s="42"/>
      <c r="D190" s="42"/>
      <c r="E190" s="42"/>
      <c r="F190" s="42"/>
      <c r="G190" s="3"/>
    </row>
    <row r="191" spans="1:7" ht="18" x14ac:dyDescent="0.35">
      <c r="A191" s="71" t="s">
        <v>271</v>
      </c>
      <c r="B191" s="42" t="s">
        <v>30</v>
      </c>
      <c r="C191" s="4" t="str">
        <f>IF(B191=0, -5, "0")</f>
        <v>0</v>
      </c>
      <c r="D191" s="42"/>
      <c r="E191" s="42"/>
      <c r="F191" s="42"/>
    </row>
    <row r="192" spans="1:7" ht="49.5" x14ac:dyDescent="0.3">
      <c r="A192" s="4" t="s">
        <v>267</v>
      </c>
      <c r="B192" s="42">
        <v>1</v>
      </c>
      <c r="C192" s="42"/>
      <c r="D192" s="43" t="s">
        <v>519</v>
      </c>
      <c r="E192" s="42" t="s">
        <v>510</v>
      </c>
      <c r="F192" s="42" t="s">
        <v>297</v>
      </c>
    </row>
    <row r="193" spans="1:6" x14ac:dyDescent="0.3">
      <c r="A193" s="23" t="s">
        <v>159</v>
      </c>
      <c r="B193" s="42" t="s">
        <v>30</v>
      </c>
      <c r="C193" s="42"/>
      <c r="D193" s="42"/>
      <c r="E193" s="42"/>
      <c r="F193" s="42"/>
    </row>
    <row r="194" spans="1:6" x14ac:dyDescent="0.3">
      <c r="A194" s="453" t="s">
        <v>34</v>
      </c>
      <c r="B194" s="456"/>
      <c r="C194" s="457"/>
      <c r="D194" s="335">
        <f>SUM(B190:C193)</f>
        <v>3</v>
      </c>
    </row>
    <row r="195" spans="1:6" x14ac:dyDescent="0.3">
      <c r="A195" s="453" t="s">
        <v>251</v>
      </c>
      <c r="B195" s="456"/>
      <c r="C195" s="457"/>
      <c r="D195" s="332">
        <f>D194/(COUNT(B190:C193)*2)</f>
        <v>0.75</v>
      </c>
    </row>
    <row r="197" spans="1:6" ht="18" x14ac:dyDescent="0.35">
      <c r="A197" s="26" t="s">
        <v>422</v>
      </c>
      <c r="B197" s="25"/>
      <c r="C197" s="25"/>
      <c r="D197" s="75">
        <v>0.4375</v>
      </c>
      <c r="E197" s="72"/>
      <c r="F197" s="73"/>
    </row>
    <row r="198" spans="1:6" ht="22.5" x14ac:dyDescent="0.3">
      <c r="A198" s="321" t="s">
        <v>423</v>
      </c>
      <c r="B198" s="322"/>
      <c r="C198" s="323"/>
      <c r="D198" s="324">
        <f>SUM(D194,D186,D177,D169,D161,D63,D52,D33,D22,D118,D149,D133,D102,D84,D42)</f>
        <v>106</v>
      </c>
    </row>
    <row r="199" spans="1:6" ht="22.5" x14ac:dyDescent="0.3">
      <c r="A199" s="321" t="s">
        <v>276</v>
      </c>
      <c r="B199" s="322"/>
      <c r="C199" s="323"/>
      <c r="D199" s="325">
        <f>D198/(COUNT(B190:C193,B181:C185,B173:C176,B165:C168,B153:C160,B56:C62,B46:C51,B26:C32,B17:C21,B107:C117,B137:C148,B122:C132,B88:C101,B67:C83,B37:C41)*2)</f>
        <v>0.8833333333333333</v>
      </c>
    </row>
  </sheetData>
  <sheetProtection algorithmName="SHA-512" hashValue="/KNEKljtGW3vYHpfaIpR1DY7pc5XThki02i9hjXWL+IjG+i9iiPcKQFQtO8f01l8vIi0Vz03k0ro0jIQ81jyKQ==" saltValue="BDdNDi1rxyuTmaAZFDw2UQ==" spinCount="100000" sheet="1" objects="1" scenarios="1" formatCells="0" formatColumns="0" formatRows="0"/>
  <mergeCells count="59">
    <mergeCell ref="A195:C195"/>
    <mergeCell ref="A172:F172"/>
    <mergeCell ref="A177:C177"/>
    <mergeCell ref="A178:C178"/>
    <mergeCell ref="A180:F180"/>
    <mergeCell ref="A186:C186"/>
    <mergeCell ref="A187:C187"/>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50:C150"/>
    <mergeCell ref="A152:F152"/>
    <mergeCell ref="A66:F66"/>
    <mergeCell ref="A84:C84"/>
    <mergeCell ref="A85:C85"/>
    <mergeCell ref="A87:F87"/>
    <mergeCell ref="A102:C102"/>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F710" sqref="F710"/>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79"/>
      <c r="E1" s="379"/>
      <c r="F1" s="379"/>
      <c r="G1" s="379"/>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80" t="s">
        <v>151</v>
      </c>
      <c r="B7" s="380"/>
      <c r="C7" s="380"/>
      <c r="D7" s="380"/>
      <c r="E7" s="380"/>
      <c r="F7" s="380"/>
      <c r="G7" s="82"/>
    </row>
    <row r="8" spans="1:7" ht="22.5" x14ac:dyDescent="0.45">
      <c r="A8" s="381" t="str">
        <f>'Page de garde'!D18</f>
        <v>ENNASR 1</v>
      </c>
      <c r="B8" s="381"/>
      <c r="C8" s="381"/>
      <c r="D8" s="381"/>
      <c r="E8" s="381"/>
      <c r="F8" s="381"/>
      <c r="G8" s="82"/>
    </row>
    <row r="9" spans="1:7" ht="22.5" x14ac:dyDescent="0.45">
      <c r="A9" s="278" t="s">
        <v>39</v>
      </c>
      <c r="B9" s="382" t="s">
        <v>534</v>
      </c>
      <c r="C9" s="382"/>
      <c r="D9" s="382"/>
      <c r="E9" s="382"/>
      <c r="F9" s="382"/>
      <c r="G9" s="82"/>
    </row>
    <row r="10" spans="1:7" ht="22.5" x14ac:dyDescent="0.45">
      <c r="A10" s="279" t="s">
        <v>41</v>
      </c>
      <c r="B10" s="383" t="s">
        <v>535</v>
      </c>
      <c r="C10" s="383"/>
      <c r="D10" s="383"/>
      <c r="E10" s="383"/>
      <c r="F10" s="383"/>
      <c r="G10" s="82"/>
    </row>
    <row r="11" spans="1:7" ht="22.5" x14ac:dyDescent="0.45">
      <c r="A11" s="278" t="s">
        <v>40</v>
      </c>
      <c r="B11" s="378">
        <v>43805</v>
      </c>
      <c r="C11" s="378"/>
      <c r="D11" s="378"/>
      <c r="E11" s="378"/>
      <c r="F11" s="378"/>
      <c r="G11" s="82"/>
    </row>
    <row r="12" spans="1:7" ht="22.5" x14ac:dyDescent="0.45">
      <c r="A12" s="278" t="s">
        <v>200</v>
      </c>
      <c r="B12" s="384">
        <f>D730</f>
        <v>0.75301204819277112</v>
      </c>
      <c r="C12" s="384"/>
      <c r="D12" s="384"/>
      <c r="E12" s="384"/>
      <c r="F12" s="384"/>
      <c r="G12" s="82"/>
    </row>
    <row r="13" spans="1:7" ht="22.5" x14ac:dyDescent="0.45">
      <c r="A13" s="81"/>
      <c r="B13" s="79"/>
      <c r="C13" s="79"/>
      <c r="D13" s="379"/>
      <c r="E13" s="379"/>
      <c r="F13" s="379"/>
      <c r="G13" s="379"/>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43805</v>
      </c>
      <c r="B16" s="85"/>
      <c r="C16" s="85"/>
      <c r="D16" s="85"/>
      <c r="E16" s="85"/>
      <c r="F16" s="85"/>
      <c r="G16" s="83"/>
    </row>
    <row r="17" spans="1:8" ht="16.5" customHeight="1" x14ac:dyDescent="0.4">
      <c r="A17" s="359" t="s">
        <v>28</v>
      </c>
      <c r="B17" s="360" t="s">
        <v>29</v>
      </c>
      <c r="C17" s="360"/>
      <c r="D17" s="360" t="s">
        <v>42</v>
      </c>
      <c r="E17" s="361" t="s">
        <v>266</v>
      </c>
      <c r="F17" s="361" t="s">
        <v>299</v>
      </c>
      <c r="G17" s="83"/>
    </row>
    <row r="18" spans="1:8" ht="16.5" customHeight="1" x14ac:dyDescent="0.4">
      <c r="A18" s="359"/>
      <c r="B18" s="283" t="s">
        <v>32</v>
      </c>
      <c r="C18" s="283" t="s">
        <v>31</v>
      </c>
      <c r="D18" s="360"/>
      <c r="E18" s="361"/>
      <c r="F18" s="361"/>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v>2</v>
      </c>
      <c r="C21" s="89"/>
      <c r="D21" s="90"/>
      <c r="E21" s="91"/>
      <c r="F21" s="90"/>
      <c r="G21" s="83"/>
      <c r="H21" s="2" t="s">
        <v>297</v>
      </c>
    </row>
    <row r="22" spans="1:8" ht="42" x14ac:dyDescent="0.4">
      <c r="A22" s="88" t="s">
        <v>158</v>
      </c>
      <c r="B22" s="89">
        <v>1</v>
      </c>
      <c r="C22" s="89"/>
      <c r="D22" s="90" t="s">
        <v>536</v>
      </c>
      <c r="E22" s="90" t="s">
        <v>539</v>
      </c>
      <c r="F22" s="90" t="s">
        <v>298</v>
      </c>
      <c r="G22" s="83"/>
      <c r="H22" s="2" t="s">
        <v>298</v>
      </c>
    </row>
    <row r="23" spans="1:8" ht="21" x14ac:dyDescent="0.4">
      <c r="A23" s="88" t="s">
        <v>76</v>
      </c>
      <c r="B23" s="89">
        <v>2</v>
      </c>
      <c r="C23" s="89"/>
      <c r="D23" s="90"/>
      <c r="E23" s="91"/>
      <c r="F23" s="90"/>
      <c r="G23" s="83"/>
    </row>
    <row r="24" spans="1:8" ht="21" x14ac:dyDescent="0.4">
      <c r="A24" s="92" t="s">
        <v>431</v>
      </c>
      <c r="B24" s="89">
        <v>2</v>
      </c>
      <c r="C24" s="89"/>
      <c r="D24" s="90"/>
      <c r="E24" s="91"/>
      <c r="F24" s="90"/>
      <c r="G24" s="83"/>
    </row>
    <row r="25" spans="1:8" ht="21" x14ac:dyDescent="0.4">
      <c r="A25" s="92" t="s">
        <v>373</v>
      </c>
      <c r="B25" s="89">
        <v>2</v>
      </c>
      <c r="C25" s="89"/>
      <c r="D25" s="91"/>
      <c r="E25" s="90"/>
      <c r="F25" s="90"/>
      <c r="G25" s="83"/>
    </row>
    <row r="26" spans="1:8" ht="21" x14ac:dyDescent="0.4">
      <c r="A26" s="284" t="s">
        <v>34</v>
      </c>
      <c r="B26" s="284"/>
      <c r="C26" s="284"/>
      <c r="D26" s="284">
        <f>SUM(B21:C25)</f>
        <v>9</v>
      </c>
      <c r="E26" s="79"/>
      <c r="F26" s="83"/>
      <c r="G26" s="83"/>
    </row>
    <row r="27" spans="1:8" ht="21" x14ac:dyDescent="0.4">
      <c r="A27" s="284" t="s">
        <v>33</v>
      </c>
      <c r="B27" s="285"/>
      <c r="C27" s="286"/>
      <c r="D27" s="287">
        <f>D26/(COUNT(B21:C25)*2)</f>
        <v>0.9</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v>2</v>
      </c>
      <c r="C30" s="89"/>
      <c r="D30" s="90"/>
      <c r="E30" s="91"/>
      <c r="F30" s="90"/>
      <c r="G30" s="83"/>
    </row>
    <row r="31" spans="1:8" ht="21" x14ac:dyDescent="0.4">
      <c r="A31" s="88" t="s">
        <v>322</v>
      </c>
      <c r="B31" s="89">
        <v>2</v>
      </c>
      <c r="C31" s="89"/>
      <c r="D31" s="90"/>
      <c r="E31" s="91"/>
      <c r="F31" s="90"/>
      <c r="G31" s="83"/>
    </row>
    <row r="32" spans="1:8" ht="42" x14ac:dyDescent="0.4">
      <c r="A32" s="88" t="s">
        <v>130</v>
      </c>
      <c r="B32" s="89">
        <v>2</v>
      </c>
      <c r="C32" s="89"/>
      <c r="D32" s="96"/>
      <c r="E32" s="91"/>
      <c r="F32" s="90"/>
      <c r="G32" s="83"/>
    </row>
    <row r="33" spans="1:7" ht="42" x14ac:dyDescent="0.4">
      <c r="A33" s="88" t="s">
        <v>47</v>
      </c>
      <c r="B33" s="89">
        <v>2</v>
      </c>
      <c r="C33" s="89"/>
      <c r="D33" s="96"/>
      <c r="E33" s="91"/>
      <c r="F33" s="90"/>
      <c r="G33" s="83"/>
    </row>
    <row r="34" spans="1:7" ht="45" customHeight="1" x14ac:dyDescent="0.4">
      <c r="A34" s="97" t="s">
        <v>432</v>
      </c>
      <c r="B34" s="89">
        <v>2</v>
      </c>
      <c r="C34" s="98" t="str">
        <f>IF(B34=0, -5, "0")</f>
        <v>0</v>
      </c>
      <c r="D34" s="107" t="s">
        <v>537</v>
      </c>
      <c r="E34" s="100" t="s">
        <v>538</v>
      </c>
      <c r="F34" s="90"/>
      <c r="G34" s="83"/>
    </row>
    <row r="35" spans="1:7" ht="45" x14ac:dyDescent="0.4">
      <c r="A35" s="97" t="s">
        <v>400</v>
      </c>
      <c r="B35" s="89">
        <v>2</v>
      </c>
      <c r="C35" s="98" t="str">
        <f>IF(B35=0, -5, "0")</f>
        <v>0</v>
      </c>
      <c r="D35" s="91"/>
      <c r="E35" s="91"/>
      <c r="F35" s="90"/>
      <c r="G35" s="83"/>
    </row>
    <row r="36" spans="1:7" ht="22.5" x14ac:dyDescent="0.4">
      <c r="A36" s="262" t="s">
        <v>396</v>
      </c>
      <c r="B36" s="89">
        <v>2</v>
      </c>
      <c r="C36" s="98" t="str">
        <f>IF(B36=0, -2, "0")</f>
        <v>0</v>
      </c>
      <c r="D36" s="101"/>
      <c r="E36" s="91"/>
      <c r="F36" s="90"/>
      <c r="G36" s="83"/>
    </row>
    <row r="37" spans="1:7" ht="21" x14ac:dyDescent="0.4">
      <c r="A37" s="88" t="s">
        <v>401</v>
      </c>
      <c r="B37" s="89">
        <v>2</v>
      </c>
      <c r="C37" s="89"/>
      <c r="D37" s="90"/>
      <c r="E37" s="91"/>
      <c r="F37" s="90"/>
      <c r="G37" s="83"/>
    </row>
    <row r="38" spans="1:7" ht="22.5" x14ac:dyDescent="0.4">
      <c r="A38" s="94" t="s">
        <v>310</v>
      </c>
      <c r="B38" s="95"/>
      <c r="C38" s="95"/>
      <c r="D38" s="95"/>
      <c r="E38" s="95"/>
      <c r="F38" s="95"/>
      <c r="G38" s="83"/>
    </row>
    <row r="39" spans="1:7" ht="21" x14ac:dyDescent="0.4">
      <c r="A39" s="92" t="s">
        <v>328</v>
      </c>
      <c r="B39" s="89">
        <v>2</v>
      </c>
      <c r="C39" s="89"/>
      <c r="D39" s="90"/>
      <c r="E39" s="91"/>
      <c r="F39" s="90"/>
      <c r="G39" s="83"/>
    </row>
    <row r="40" spans="1:7" ht="63" x14ac:dyDescent="0.4">
      <c r="A40" s="88" t="s">
        <v>302</v>
      </c>
      <c r="B40" s="89">
        <v>0</v>
      </c>
      <c r="C40" s="89"/>
      <c r="D40" s="90" t="s">
        <v>540</v>
      </c>
      <c r="E40" s="90" t="s">
        <v>541</v>
      </c>
      <c r="F40" s="90" t="s">
        <v>297</v>
      </c>
      <c r="G40" s="83"/>
    </row>
    <row r="41" spans="1:7" ht="22.5" customHeight="1" x14ac:dyDescent="0.4">
      <c r="A41" s="88" t="s">
        <v>312</v>
      </c>
      <c r="B41" s="89">
        <v>2</v>
      </c>
      <c r="C41" s="89"/>
      <c r="D41" s="90"/>
      <c r="E41" s="91"/>
      <c r="F41" s="90"/>
      <c r="G41" s="83"/>
    </row>
    <row r="42" spans="1:7" ht="24.75" customHeight="1" x14ac:dyDescent="0.4">
      <c r="A42" s="92" t="s">
        <v>406</v>
      </c>
      <c r="B42" s="89">
        <v>2</v>
      </c>
      <c r="C42" s="89"/>
      <c r="D42" s="90"/>
      <c r="E42" s="91"/>
      <c r="F42" s="90"/>
      <c r="G42" s="83"/>
    </row>
    <row r="43" spans="1:7" ht="89.25" customHeight="1" x14ac:dyDescent="0.4">
      <c r="A43" s="88" t="s">
        <v>422</v>
      </c>
      <c r="B43" s="274">
        <f>IF(D43=1, 2, IF(AND(D43&lt;1,D43&gt;0), 1, IF(D43=0,"0","NA")))</f>
        <v>2</v>
      </c>
      <c r="C43" s="89"/>
      <c r="D43" s="271">
        <f>IFERROR(E43/F43,"N.A")</f>
        <v>1</v>
      </c>
      <c r="E43" s="103">
        <f>COUNTIF('A1 Exploitation'!F21:F42,"ok")</f>
        <v>2</v>
      </c>
      <c r="F43" s="272">
        <f>COUNTA('A1 Exploitation'!F21:F42)</f>
        <v>2</v>
      </c>
      <c r="G43" s="83"/>
    </row>
    <row r="44" spans="1:7" ht="21" x14ac:dyDescent="0.4">
      <c r="A44" s="288" t="s">
        <v>34</v>
      </c>
      <c r="B44" s="288"/>
      <c r="C44" s="288"/>
      <c r="D44" s="288">
        <f>SUM(B30:C37,B39:C43)</f>
        <v>24</v>
      </c>
      <c r="E44" s="79"/>
      <c r="F44" s="83"/>
      <c r="G44" s="83"/>
    </row>
    <row r="45" spans="1:7" ht="21" x14ac:dyDescent="0.4">
      <c r="A45" s="284" t="s">
        <v>33</v>
      </c>
      <c r="B45" s="285"/>
      <c r="C45" s="286"/>
      <c r="D45" s="287">
        <f>D44/(COUNT(B30:C37,B39:C43)*2)</f>
        <v>0.92307692307692313</v>
      </c>
      <c r="E45" s="79"/>
      <c r="F45" s="83"/>
      <c r="G45" s="83"/>
    </row>
    <row r="46" spans="1:7" ht="21" x14ac:dyDescent="0.4">
      <c r="A46" s="93"/>
      <c r="B46" s="83"/>
      <c r="C46" s="83"/>
      <c r="D46" s="83"/>
      <c r="E46" s="79"/>
      <c r="F46" s="83"/>
      <c r="G46" s="83"/>
    </row>
    <row r="47" spans="1:7" ht="22.5" x14ac:dyDescent="0.45">
      <c r="A47" s="301" t="s">
        <v>36</v>
      </c>
      <c r="B47" s="302"/>
      <c r="C47" s="303"/>
      <c r="D47" s="304">
        <f>SUM(D44,D26)</f>
        <v>33</v>
      </c>
      <c r="E47" s="79"/>
      <c r="F47" s="83"/>
      <c r="G47" s="83"/>
    </row>
    <row r="48" spans="1:7" ht="22.5" x14ac:dyDescent="0.45">
      <c r="A48" s="301" t="s">
        <v>168</v>
      </c>
      <c r="B48" s="302"/>
      <c r="C48" s="303"/>
      <c r="D48" s="305">
        <f>D47/(COUNT(B30:C37,B21:C25,B39:C43)*2)</f>
        <v>0.91666666666666663</v>
      </c>
      <c r="E48" s="79"/>
      <c r="F48" s="83"/>
      <c r="G48" s="83"/>
    </row>
    <row r="49" spans="1:7" ht="21" x14ac:dyDescent="0.3">
      <c r="A49" s="388"/>
      <c r="B49" s="388"/>
      <c r="C49" s="388"/>
      <c r="D49" s="388"/>
      <c r="E49" s="388"/>
      <c r="F49" s="388"/>
      <c r="G49" s="388"/>
    </row>
    <row r="50" spans="1:7" ht="22.5" x14ac:dyDescent="0.45">
      <c r="A50" s="281" t="s">
        <v>107</v>
      </c>
      <c r="B50" s="281"/>
      <c r="C50" s="281"/>
      <c r="D50" s="281"/>
      <c r="E50" s="281"/>
      <c r="F50" s="281"/>
      <c r="G50" s="83"/>
    </row>
    <row r="51" spans="1:7" ht="21" x14ac:dyDescent="0.4">
      <c r="A51" s="105">
        <f>B11</f>
        <v>43805</v>
      </c>
      <c r="B51" s="83"/>
      <c r="C51" s="83"/>
      <c r="D51" s="83"/>
      <c r="E51" s="79"/>
      <c r="F51" s="83"/>
      <c r="G51" s="83"/>
    </row>
    <row r="52" spans="1:7" ht="21" x14ac:dyDescent="0.4">
      <c r="A52" s="359" t="s">
        <v>28</v>
      </c>
      <c r="B52" s="360" t="s">
        <v>29</v>
      </c>
      <c r="C52" s="360"/>
      <c r="D52" s="360" t="s">
        <v>42</v>
      </c>
      <c r="E52" s="361" t="s">
        <v>266</v>
      </c>
      <c r="F52" s="361" t="s">
        <v>301</v>
      </c>
      <c r="G52" s="83"/>
    </row>
    <row r="53" spans="1:7" ht="21" x14ac:dyDescent="0.4">
      <c r="A53" s="359"/>
      <c r="B53" s="283" t="s">
        <v>32</v>
      </c>
      <c r="C53" s="283" t="s">
        <v>31</v>
      </c>
      <c r="D53" s="360"/>
      <c r="E53" s="361"/>
      <c r="F53" s="361"/>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5"/>
      <c r="B64" s="436"/>
      <c r="C64" s="436"/>
      <c r="D64" s="436"/>
      <c r="E64" s="436"/>
      <c r="F64" s="436"/>
      <c r="G64" s="436"/>
    </row>
    <row r="65" spans="1:7" ht="43.5" customHeight="1" x14ac:dyDescent="0.4">
      <c r="A65" s="373" t="s">
        <v>350</v>
      </c>
      <c r="B65" s="373"/>
      <c r="C65" s="373"/>
      <c r="D65" s="373"/>
      <c r="E65" s="373"/>
      <c r="F65" s="373"/>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6"/>
      <c r="B83" s="386"/>
      <c r="C83" s="386"/>
      <c r="D83" s="386"/>
      <c r="E83" s="386"/>
      <c r="F83" s="386"/>
      <c r="G83" s="386"/>
    </row>
    <row r="84" spans="1:7" ht="45" customHeight="1" x14ac:dyDescent="0.45">
      <c r="A84" s="374" t="s">
        <v>351</v>
      </c>
      <c r="B84" s="374"/>
      <c r="C84" s="374"/>
      <c r="D84" s="374"/>
      <c r="E84" s="374"/>
      <c r="F84" s="374"/>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39"/>
      <c r="B103" s="437"/>
      <c r="C103" s="437"/>
      <c r="D103" s="437"/>
      <c r="E103" s="437"/>
      <c r="F103" s="443"/>
      <c r="G103" s="83"/>
    </row>
    <row r="104" spans="1:7" ht="46.5" customHeight="1" x14ac:dyDescent="0.4">
      <c r="A104" s="373" t="s">
        <v>352</v>
      </c>
      <c r="B104" s="373"/>
      <c r="C104" s="373"/>
      <c r="D104" s="373"/>
      <c r="E104" s="373"/>
      <c r="F104" s="373"/>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39"/>
      <c r="B111" s="437"/>
      <c r="C111" s="437"/>
      <c r="D111" s="437"/>
      <c r="E111" s="437"/>
      <c r="F111" s="443"/>
      <c r="G111" s="83"/>
    </row>
    <row r="112" spans="1:7" ht="39.75" customHeight="1" x14ac:dyDescent="0.4">
      <c r="A112" s="373" t="s">
        <v>390</v>
      </c>
      <c r="B112" s="373"/>
      <c r="C112" s="373"/>
      <c r="D112" s="373"/>
      <c r="E112" s="373"/>
      <c r="F112" s="373"/>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37"/>
      <c r="B120" s="437"/>
      <c r="C120" s="437"/>
      <c r="D120" s="437"/>
      <c r="E120" s="437"/>
      <c r="F120" s="437"/>
      <c r="G120" s="83"/>
    </row>
    <row r="121" spans="1:7" ht="22.5" x14ac:dyDescent="0.4">
      <c r="A121" s="373" t="s">
        <v>310</v>
      </c>
      <c r="B121" s="373"/>
      <c r="C121" s="373"/>
      <c r="D121" s="373"/>
      <c r="E121" s="373"/>
      <c r="F121" s="373"/>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COUNTIF('A1 Exploitation'!F56:F128,"ok")</f>
        <v>0</v>
      </c>
      <c r="F129" s="178">
        <f>COUNTA('A1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38"/>
      <c r="B132" s="438"/>
      <c r="C132" s="438"/>
      <c r="D132" s="438"/>
      <c r="E132" s="438"/>
      <c r="F132" s="438"/>
      <c r="G132" s="83"/>
    </row>
    <row r="133" spans="1:16384" ht="22.5" customHeight="1" x14ac:dyDescent="0.4">
      <c r="A133" s="375" t="s">
        <v>424</v>
      </c>
      <c r="B133" s="375"/>
      <c r="C133" s="375"/>
      <c r="D133" s="375"/>
      <c r="E133" s="375"/>
      <c r="F133" s="375"/>
      <c r="G133" s="83"/>
    </row>
    <row r="134" spans="1:16384" ht="22.5" customHeight="1" x14ac:dyDescent="0.4">
      <c r="A134" s="376"/>
      <c r="B134" s="376"/>
      <c r="C134" s="376"/>
      <c r="D134" s="376"/>
      <c r="E134" s="376"/>
      <c r="F134" s="376"/>
      <c r="G134" s="83"/>
    </row>
    <row r="135" spans="1:16384" s="216" customFormat="1" ht="22.5" customHeight="1" x14ac:dyDescent="0.25">
      <c r="A135" s="359" t="s">
        <v>28</v>
      </c>
      <c r="B135" s="360" t="s">
        <v>29</v>
      </c>
      <c r="C135" s="360"/>
      <c r="D135" s="360" t="s">
        <v>42</v>
      </c>
      <c r="E135" s="361" t="s">
        <v>266</v>
      </c>
      <c r="F135" s="361" t="s">
        <v>301</v>
      </c>
    </row>
    <row r="136" spans="1:16384" s="216" customFormat="1" ht="22.5" customHeight="1" x14ac:dyDescent="0.25">
      <c r="A136" s="359"/>
      <c r="B136" s="283" t="s">
        <v>32</v>
      </c>
      <c r="C136" s="283" t="s">
        <v>31</v>
      </c>
      <c r="D136" s="360"/>
      <c r="E136" s="361"/>
      <c r="F136" s="361"/>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77" t="s">
        <v>461</v>
      </c>
      <c r="B139" s="377"/>
      <c r="C139" s="377"/>
      <c r="D139" s="377"/>
      <c r="E139" s="377"/>
      <c r="F139" s="377"/>
      <c r="G139" s="83"/>
    </row>
    <row r="140" spans="1:16384" ht="22.5" x14ac:dyDescent="0.45">
      <c r="A140" s="232" t="s">
        <v>50</v>
      </c>
      <c r="B140" s="89">
        <v>2</v>
      </c>
      <c r="C140" s="99" t="str">
        <f>IF(B140=0, -10, IF(B140=1, -5, "0"))</f>
        <v>0</v>
      </c>
      <c r="D140" s="270"/>
      <c r="E140" s="179"/>
      <c r="F140" s="90"/>
      <c r="G140" s="83"/>
    </row>
    <row r="141" spans="1:16384" ht="21" x14ac:dyDescent="0.4">
      <c r="A141" s="92" t="s">
        <v>333</v>
      </c>
      <c r="B141" s="89">
        <v>2</v>
      </c>
      <c r="C141" s="92"/>
      <c r="D141" s="92"/>
      <c r="E141" s="92"/>
      <c r="F141" s="178"/>
      <c r="G141" s="83"/>
    </row>
    <row r="142" spans="1:16384" ht="21" x14ac:dyDescent="0.4">
      <c r="A142" s="92" t="s">
        <v>334</v>
      </c>
      <c r="B142" s="89">
        <v>2</v>
      </c>
      <c r="C142" s="92"/>
      <c r="D142" s="92"/>
      <c r="E142" s="92"/>
      <c r="F142" s="178"/>
      <c r="G142" s="83"/>
    </row>
    <row r="143" spans="1:16384" ht="21" x14ac:dyDescent="0.4">
      <c r="A143" s="92" t="s">
        <v>369</v>
      </c>
      <c r="B143" s="89">
        <v>2</v>
      </c>
      <c r="C143" s="92"/>
      <c r="D143" s="92"/>
      <c r="E143" s="92"/>
      <c r="F143" s="178"/>
      <c r="G143" s="83"/>
    </row>
    <row r="144" spans="1:16384" ht="22.5" x14ac:dyDescent="0.4">
      <c r="A144" s="118" t="s">
        <v>407</v>
      </c>
      <c r="B144" s="89">
        <v>2</v>
      </c>
      <c r="C144" s="99" t="str">
        <f>IF(B144=0, -10, "0")</f>
        <v>0</v>
      </c>
      <c r="D144" s="92"/>
      <c r="E144" s="92"/>
      <c r="F144" s="178"/>
      <c r="G144" s="83"/>
    </row>
    <row r="145" spans="1:7" ht="21" x14ac:dyDescent="0.4">
      <c r="A145" s="92" t="s">
        <v>331</v>
      </c>
      <c r="B145" s="89">
        <v>2</v>
      </c>
      <c r="C145" s="92"/>
      <c r="D145" s="92"/>
      <c r="E145" s="92"/>
      <c r="F145" s="178"/>
      <c r="G145" s="83"/>
    </row>
    <row r="146" spans="1:7" ht="21" x14ac:dyDescent="0.4">
      <c r="A146" s="224"/>
      <c r="B146" s="223"/>
      <c r="C146" s="230"/>
      <c r="D146" s="230"/>
      <c r="E146" s="230"/>
      <c r="F146" s="230"/>
      <c r="G146" s="83"/>
    </row>
    <row r="147" spans="1:7" ht="24.75" customHeight="1" x14ac:dyDescent="0.4">
      <c r="A147" s="408" t="s">
        <v>349</v>
      </c>
      <c r="B147" s="408"/>
      <c r="C147" s="408"/>
      <c r="D147" s="408"/>
      <c r="E147" s="408"/>
      <c r="F147" s="408"/>
      <c r="G147" s="83"/>
    </row>
    <row r="148" spans="1:7" ht="21" x14ac:dyDescent="0.4">
      <c r="A148" s="125" t="s">
        <v>333</v>
      </c>
      <c r="B148" s="211">
        <v>2</v>
      </c>
      <c r="C148" s="125"/>
      <c r="D148" s="125"/>
      <c r="E148" s="125"/>
      <c r="F148" s="178"/>
      <c r="G148" s="83"/>
    </row>
    <row r="149" spans="1:7" ht="63" x14ac:dyDescent="0.4">
      <c r="A149" s="92" t="s">
        <v>421</v>
      </c>
      <c r="B149" s="211">
        <v>0</v>
      </c>
      <c r="C149" s="92"/>
      <c r="D149" s="92" t="s">
        <v>544</v>
      </c>
      <c r="E149" s="92" t="s">
        <v>545</v>
      </c>
      <c r="F149" s="178" t="s">
        <v>297</v>
      </c>
      <c r="G149" s="83"/>
    </row>
    <row r="150" spans="1:7" ht="42" x14ac:dyDescent="0.4">
      <c r="A150" s="92" t="s">
        <v>408</v>
      </c>
      <c r="B150" s="211">
        <v>2</v>
      </c>
      <c r="C150" s="92"/>
      <c r="D150" s="92"/>
      <c r="E150" s="92"/>
      <c r="F150" s="178"/>
      <c r="G150" s="83"/>
    </row>
    <row r="151" spans="1:7" ht="21" x14ac:dyDescent="0.4">
      <c r="A151" s="189" t="s">
        <v>336</v>
      </c>
      <c r="B151" s="211">
        <v>2</v>
      </c>
      <c r="C151" s="99" t="str">
        <f>IF(B151=0, -10, "0")</f>
        <v>0</v>
      </c>
      <c r="D151" s="92"/>
      <c r="E151" s="92"/>
      <c r="F151" s="178"/>
      <c r="G151" s="83"/>
    </row>
    <row r="152" spans="1:7" ht="21" x14ac:dyDescent="0.4">
      <c r="A152" s="92" t="s">
        <v>377</v>
      </c>
      <c r="B152" s="211">
        <v>2</v>
      </c>
      <c r="C152" s="92"/>
      <c r="D152" s="92"/>
      <c r="E152" s="92"/>
      <c r="F152" s="178"/>
      <c r="G152" s="83"/>
    </row>
    <row r="153" spans="1:7" ht="42" customHeight="1" x14ac:dyDescent="0.4">
      <c r="A153" s="196" t="s">
        <v>311</v>
      </c>
      <c r="B153" s="211" t="s">
        <v>30</v>
      </c>
      <c r="C153" s="116" t="str">
        <f>IF(B153=0, -5, "0")</f>
        <v>0</v>
      </c>
      <c r="D153" s="92"/>
      <c r="E153" s="92"/>
      <c r="F153" s="178"/>
      <c r="G153" s="83"/>
    </row>
    <row r="154" spans="1:7" ht="105" x14ac:dyDescent="0.4">
      <c r="A154" s="92" t="s">
        <v>337</v>
      </c>
      <c r="B154" s="211">
        <v>0</v>
      </c>
      <c r="C154" s="92"/>
      <c r="D154" s="92" t="s">
        <v>546</v>
      </c>
      <c r="E154" s="92" t="s">
        <v>547</v>
      </c>
      <c r="F154" s="178" t="s">
        <v>297</v>
      </c>
      <c r="G154" s="83"/>
    </row>
    <row r="155" spans="1:7" ht="147" x14ac:dyDescent="0.4">
      <c r="A155" s="189" t="s">
        <v>370</v>
      </c>
      <c r="B155" s="211">
        <v>0</v>
      </c>
      <c r="C155" s="99">
        <f>IF(B155=0, -10, "0")</f>
        <v>-10</v>
      </c>
      <c r="D155" s="92" t="s">
        <v>548</v>
      </c>
      <c r="E155" s="92" t="s">
        <v>549</v>
      </c>
      <c r="F155" s="178" t="s">
        <v>297</v>
      </c>
      <c r="G155" s="83"/>
    </row>
    <row r="156" spans="1:7" ht="21" x14ac:dyDescent="0.4">
      <c r="A156" s="92" t="s">
        <v>117</v>
      </c>
      <c r="B156" s="211">
        <v>2</v>
      </c>
      <c r="C156" s="92"/>
      <c r="D156" s="92"/>
      <c r="E156" s="92"/>
      <c r="F156" s="178"/>
      <c r="G156" s="83"/>
    </row>
    <row r="157" spans="1:7" ht="84" x14ac:dyDescent="0.4">
      <c r="A157" s="92" t="s">
        <v>142</v>
      </c>
      <c r="B157" s="211">
        <v>1</v>
      </c>
      <c r="C157" s="92"/>
      <c r="D157" s="92" t="s">
        <v>552</v>
      </c>
      <c r="E157" s="92" t="s">
        <v>553</v>
      </c>
      <c r="F157" s="178" t="s">
        <v>297</v>
      </c>
      <c r="G157" s="83"/>
    </row>
    <row r="158" spans="1:7" ht="21" x14ac:dyDescent="0.4">
      <c r="A158" s="92" t="s">
        <v>338</v>
      </c>
      <c r="B158" s="211">
        <v>2</v>
      </c>
      <c r="C158" s="92"/>
      <c r="D158" s="92"/>
      <c r="E158" s="92"/>
      <c r="F158" s="178"/>
      <c r="G158" s="83"/>
    </row>
    <row r="159" spans="1:7" ht="42" x14ac:dyDescent="0.4">
      <c r="A159" s="193" t="s">
        <v>353</v>
      </c>
      <c r="B159" s="211">
        <v>2</v>
      </c>
      <c r="C159" s="98" t="str">
        <f>IF(B159=0, -2, "0")</f>
        <v>0</v>
      </c>
      <c r="D159" s="92"/>
      <c r="E159" s="92"/>
      <c r="F159" s="178"/>
      <c r="G159" s="83"/>
    </row>
    <row r="160" spans="1:7" ht="21" x14ac:dyDescent="0.4">
      <c r="A160" s="193" t="s">
        <v>63</v>
      </c>
      <c r="B160" s="211">
        <v>2</v>
      </c>
      <c r="C160" s="98" t="str">
        <f>IF(B160=0, -2, "0")</f>
        <v>0</v>
      </c>
      <c r="D160" s="92"/>
      <c r="E160" s="92"/>
      <c r="F160" s="178"/>
      <c r="G160" s="83"/>
    </row>
    <row r="161" spans="1:7" ht="21" x14ac:dyDescent="0.4">
      <c r="A161" s="193" t="s">
        <v>330</v>
      </c>
      <c r="B161" s="211">
        <v>2</v>
      </c>
      <c r="C161" s="98" t="str">
        <f>IF(B161=0, -2, "0")</f>
        <v>0</v>
      </c>
      <c r="D161" s="92"/>
      <c r="E161" s="92"/>
      <c r="F161" s="178"/>
      <c r="G161" s="83"/>
    </row>
    <row r="162" spans="1:7" ht="21" x14ac:dyDescent="0.4">
      <c r="A162" s="88" t="s">
        <v>402</v>
      </c>
      <c r="B162" s="211">
        <v>2</v>
      </c>
      <c r="C162" s="141"/>
      <c r="D162" s="92"/>
      <c r="E162" s="92"/>
      <c r="F162" s="178"/>
      <c r="G162" s="83"/>
    </row>
    <row r="163" spans="1:7" ht="42" x14ac:dyDescent="0.4">
      <c r="A163" s="92" t="s">
        <v>340</v>
      </c>
      <c r="B163" s="211">
        <v>2</v>
      </c>
      <c r="C163" s="92"/>
      <c r="D163" s="92"/>
      <c r="E163" s="92"/>
      <c r="F163" s="178"/>
      <c r="G163" s="83"/>
    </row>
    <row r="164" spans="1:7" ht="42" x14ac:dyDescent="0.4">
      <c r="A164" s="92" t="s">
        <v>374</v>
      </c>
      <c r="B164" s="211">
        <v>2</v>
      </c>
      <c r="C164" s="92"/>
      <c r="D164" s="92"/>
      <c r="E164" s="92"/>
      <c r="F164" s="178"/>
      <c r="G164" s="83"/>
    </row>
    <row r="165" spans="1:7" ht="21" x14ac:dyDescent="0.4">
      <c r="A165" s="439"/>
      <c r="B165" s="437"/>
      <c r="C165" s="437"/>
      <c r="D165" s="437"/>
      <c r="E165" s="437"/>
      <c r="F165" s="437"/>
      <c r="G165" s="83"/>
    </row>
    <row r="166" spans="1:7" ht="32.25" customHeight="1" x14ac:dyDescent="0.4">
      <c r="A166" s="377" t="s">
        <v>462</v>
      </c>
      <c r="B166" s="377"/>
      <c r="C166" s="377"/>
      <c r="D166" s="377"/>
      <c r="E166" s="377"/>
      <c r="F166" s="377"/>
      <c r="G166" s="83"/>
    </row>
    <row r="167" spans="1:7" ht="63" x14ac:dyDescent="0.4">
      <c r="A167" s="268" t="s">
        <v>315</v>
      </c>
      <c r="B167" s="89">
        <v>2</v>
      </c>
      <c r="C167" s="99" t="str">
        <f>IF(B167=0, -10, "0")</f>
        <v>0</v>
      </c>
      <c r="D167" s="192"/>
      <c r="E167" s="192"/>
      <c r="F167" s="178"/>
      <c r="G167" s="83"/>
    </row>
    <row r="168" spans="1:7" ht="21" x14ac:dyDescent="0.4">
      <c r="A168" s="92" t="s">
        <v>341</v>
      </c>
      <c r="B168" s="89">
        <v>2</v>
      </c>
      <c r="C168" s="92"/>
      <c r="D168" s="92"/>
      <c r="E168" s="91"/>
      <c r="F168" s="178"/>
      <c r="G168" s="83"/>
    </row>
    <row r="169" spans="1:7" ht="21" x14ac:dyDescent="0.4">
      <c r="A169" s="92" t="s">
        <v>397</v>
      </c>
      <c r="B169" s="89">
        <v>2</v>
      </c>
      <c r="C169" s="92"/>
      <c r="D169" s="92"/>
      <c r="E169" s="91"/>
      <c r="F169" s="178"/>
      <c r="G169" s="83"/>
    </row>
    <row r="170" spans="1:7" ht="21" x14ac:dyDescent="0.4">
      <c r="A170" s="92" t="s">
        <v>342</v>
      </c>
      <c r="B170" s="89">
        <v>2</v>
      </c>
      <c r="C170" s="92"/>
      <c r="D170" s="92"/>
      <c r="E170" s="91"/>
      <c r="F170" s="178"/>
      <c r="G170" s="83"/>
    </row>
    <row r="171" spans="1:7" ht="21" x14ac:dyDescent="0.4">
      <c r="A171" s="197" t="s">
        <v>378</v>
      </c>
      <c r="B171" s="89">
        <v>2</v>
      </c>
      <c r="C171" s="99" t="str">
        <f>IF(B171=0, -10, "0")</f>
        <v>0</v>
      </c>
      <c r="D171" s="92"/>
      <c r="E171" s="91"/>
      <c r="F171" s="178"/>
      <c r="G171" s="83"/>
    </row>
    <row r="172" spans="1:7" ht="105" x14ac:dyDescent="0.4">
      <c r="A172" s="92" t="s">
        <v>409</v>
      </c>
      <c r="B172" s="89">
        <v>0</v>
      </c>
      <c r="C172" s="92"/>
      <c r="D172" s="92" t="s">
        <v>542</v>
      </c>
      <c r="E172" s="92" t="s">
        <v>543</v>
      </c>
      <c r="F172" s="178" t="s">
        <v>297</v>
      </c>
      <c r="G172" s="83"/>
    </row>
    <row r="173" spans="1:7" ht="21" x14ac:dyDescent="0.4">
      <c r="A173" s="92" t="s">
        <v>344</v>
      </c>
      <c r="B173" s="89">
        <v>2</v>
      </c>
      <c r="C173" s="92"/>
      <c r="D173" s="92"/>
      <c r="E173" s="91"/>
      <c r="F173" s="178"/>
      <c r="G173" s="83"/>
    </row>
    <row r="174" spans="1:7" ht="21" x14ac:dyDescent="0.4">
      <c r="A174" s="92" t="s">
        <v>345</v>
      </c>
      <c r="B174" s="89">
        <v>2</v>
      </c>
      <c r="C174" s="92"/>
      <c r="D174" s="92"/>
      <c r="E174" s="91"/>
      <c r="F174" s="178"/>
      <c r="G174" s="83"/>
    </row>
    <row r="175" spans="1:7" ht="22.5" x14ac:dyDescent="0.4">
      <c r="A175" s="136" t="s">
        <v>410</v>
      </c>
      <c r="B175" s="89">
        <v>2</v>
      </c>
      <c r="C175" s="92"/>
      <c r="D175" s="337"/>
      <c r="E175" s="91"/>
      <c r="F175" s="178"/>
      <c r="G175" s="83"/>
    </row>
    <row r="176" spans="1:7" ht="21" x14ac:dyDescent="0.4">
      <c r="A176" s="440"/>
      <c r="B176" s="441"/>
      <c r="C176" s="441"/>
      <c r="D176" s="441"/>
      <c r="E176" s="441"/>
      <c r="F176" s="441"/>
      <c r="G176" s="83"/>
    </row>
    <row r="177" spans="1:7" ht="32.25" customHeight="1" x14ac:dyDescent="0.4">
      <c r="A177" s="377" t="s">
        <v>310</v>
      </c>
      <c r="B177" s="377"/>
      <c r="C177" s="377"/>
      <c r="D177" s="377"/>
      <c r="E177" s="377"/>
      <c r="F177" s="377"/>
      <c r="G177" s="83"/>
    </row>
    <row r="178" spans="1:7" ht="21" x14ac:dyDescent="0.4">
      <c r="A178" s="88" t="s">
        <v>347</v>
      </c>
      <c r="B178" s="89">
        <v>0</v>
      </c>
      <c r="C178" s="88"/>
      <c r="D178" s="111" t="s">
        <v>572</v>
      </c>
      <c r="E178" s="340" t="s">
        <v>573</v>
      </c>
      <c r="F178" s="178" t="s">
        <v>297</v>
      </c>
      <c r="G178" s="83"/>
    </row>
    <row r="179" spans="1:7" ht="21" x14ac:dyDescent="0.4">
      <c r="A179" s="92" t="s">
        <v>368</v>
      </c>
      <c r="B179" s="89">
        <v>2</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v>2</v>
      </c>
      <c r="C181" s="92"/>
      <c r="D181" s="92"/>
      <c r="E181" s="92"/>
      <c r="F181" s="178"/>
      <c r="G181" s="83"/>
    </row>
    <row r="182" spans="1:7" ht="21" x14ac:dyDescent="0.4">
      <c r="A182" s="92" t="s">
        <v>392</v>
      </c>
      <c r="B182" s="89">
        <v>2</v>
      </c>
      <c r="C182" s="92"/>
      <c r="D182" s="92"/>
      <c r="E182" s="92"/>
      <c r="F182" s="178"/>
      <c r="G182" s="83"/>
    </row>
    <row r="183" spans="1:7" ht="84" x14ac:dyDescent="0.4">
      <c r="A183" s="92" t="s">
        <v>437</v>
      </c>
      <c r="B183" s="89">
        <v>1</v>
      </c>
      <c r="C183" s="92"/>
      <c r="D183" s="92" t="s">
        <v>550</v>
      </c>
      <c r="E183" s="92" t="s">
        <v>551</v>
      </c>
      <c r="F183" s="178" t="s">
        <v>297</v>
      </c>
      <c r="G183" s="83"/>
    </row>
    <row r="184" spans="1:7" ht="21" x14ac:dyDescent="0.4">
      <c r="A184" s="92" t="s">
        <v>406</v>
      </c>
      <c r="B184" s="89">
        <v>2</v>
      </c>
      <c r="C184" s="92"/>
      <c r="D184" s="92"/>
      <c r="E184" s="92"/>
      <c r="F184" s="178"/>
      <c r="G184" s="83"/>
    </row>
    <row r="185" spans="1:7" ht="80.25" customHeight="1" x14ac:dyDescent="0.4">
      <c r="A185" s="92" t="s">
        <v>422</v>
      </c>
      <c r="B185" s="89">
        <f>IF(D185=1, 2, IF(AND(D185&lt;1,D185&gt;0), 1, IF(D185=0,"0","NA")))</f>
        <v>1</v>
      </c>
      <c r="C185" s="88"/>
      <c r="D185" s="271">
        <f>IFERROR(E185/F185,"N.A")</f>
        <v>0.75</v>
      </c>
      <c r="E185" s="88">
        <f>COUNTIF('A1 Exploitation'!F141:F184,"ok")</f>
        <v>3</v>
      </c>
      <c r="F185" s="178">
        <f>COUNTA('A1 Exploitation'!F141:F184)</f>
        <v>4</v>
      </c>
      <c r="G185" s="83"/>
    </row>
    <row r="186" spans="1:7" ht="22.5" x14ac:dyDescent="0.4">
      <c r="A186" s="301" t="s">
        <v>438</v>
      </c>
      <c r="B186" s="409"/>
      <c r="C186" s="410"/>
      <c r="D186" s="307">
        <f>SUM(B148:C164,B178:C185,B167:C175,B140:C145)</f>
        <v>53</v>
      </c>
      <c r="E186" s="79"/>
      <c r="F186" s="83"/>
      <c r="G186" s="83"/>
    </row>
    <row r="187" spans="1:7" ht="22.5" x14ac:dyDescent="0.4">
      <c r="A187" s="301" t="s">
        <v>439</v>
      </c>
      <c r="B187" s="308"/>
      <c r="C187" s="309"/>
      <c r="D187" s="310">
        <f>D186/(COUNT(B140:C145,B148:C164,B167:C175,B178:C185)*2)</f>
        <v>0.67948717948717952</v>
      </c>
      <c r="E187" s="79"/>
      <c r="F187" s="83"/>
      <c r="G187" s="83"/>
    </row>
    <row r="188" spans="1:7" ht="21" x14ac:dyDescent="0.4">
      <c r="A188" s="442"/>
      <c r="B188" s="442"/>
      <c r="C188" s="442"/>
      <c r="D188" s="442"/>
      <c r="E188" s="442"/>
      <c r="F188" s="442"/>
      <c r="G188" s="83"/>
    </row>
    <row r="189" spans="1:7" ht="22.5" x14ac:dyDescent="0.45">
      <c r="A189" s="281" t="s">
        <v>100</v>
      </c>
      <c r="B189" s="281"/>
      <c r="C189" s="281"/>
      <c r="D189" s="281"/>
      <c r="E189" s="281"/>
      <c r="F189" s="281"/>
      <c r="G189" s="83"/>
    </row>
    <row r="190" spans="1:7" ht="21" x14ac:dyDescent="0.4">
      <c r="A190" s="105">
        <f>B11</f>
        <v>43805</v>
      </c>
      <c r="B190" s="83"/>
      <c r="C190" s="83"/>
      <c r="D190" s="83"/>
      <c r="E190" s="79"/>
      <c r="F190" s="83"/>
      <c r="G190" s="83"/>
    </row>
    <row r="191" spans="1:7" ht="21" x14ac:dyDescent="0.4">
      <c r="A191" s="359" t="s">
        <v>28</v>
      </c>
      <c r="B191" s="360" t="s">
        <v>29</v>
      </c>
      <c r="C191" s="360"/>
      <c r="D191" s="360" t="s">
        <v>42</v>
      </c>
      <c r="E191" s="361" t="s">
        <v>266</v>
      </c>
      <c r="F191" s="361" t="s">
        <v>301</v>
      </c>
      <c r="G191" s="83"/>
    </row>
    <row r="192" spans="1:7" ht="21" x14ac:dyDescent="0.4">
      <c r="A192" s="359"/>
      <c r="B192" s="283" t="s">
        <v>32</v>
      </c>
      <c r="C192" s="283" t="s">
        <v>31</v>
      </c>
      <c r="D192" s="360"/>
      <c r="E192" s="361"/>
      <c r="F192" s="361"/>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6" t="s">
        <v>34</v>
      </c>
      <c r="B203" s="367"/>
      <c r="C203" s="368"/>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88"/>
      <c r="B205" s="388"/>
      <c r="C205" s="388"/>
      <c r="D205" s="388"/>
      <c r="E205" s="388"/>
      <c r="F205" s="388"/>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6" t="s">
        <v>34</v>
      </c>
      <c r="B227" s="367"/>
      <c r="C227" s="368"/>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88"/>
      <c r="B229" s="388"/>
      <c r="C229" s="388"/>
      <c r="D229" s="388"/>
      <c r="E229" s="388"/>
      <c r="F229" s="388"/>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69" t="s">
        <v>310</v>
      </c>
      <c r="B236" s="370"/>
      <c r="C236" s="370"/>
      <c r="D236" s="371"/>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COUNTIF('A1 Exploitation'!F195:F244,"ok")</f>
        <v>0</v>
      </c>
      <c r="F244" s="90">
        <f>COUNTA('A1 Exploitation'!F195:F243)</f>
        <v>0</v>
      </c>
      <c r="G244" s="83"/>
    </row>
    <row r="245" spans="1:7" ht="21" x14ac:dyDescent="0.4">
      <c r="A245" s="366" t="s">
        <v>34</v>
      </c>
      <c r="B245" s="367"/>
      <c r="C245" s="368"/>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88"/>
      <c r="B250" s="388"/>
      <c r="C250" s="388"/>
      <c r="D250" s="388"/>
      <c r="E250" s="388"/>
      <c r="F250" s="388"/>
      <c r="G250" s="83"/>
    </row>
    <row r="251" spans="1:7" ht="22.5" x14ac:dyDescent="0.45">
      <c r="A251" s="281" t="s">
        <v>101</v>
      </c>
      <c r="B251" s="281"/>
      <c r="C251" s="281"/>
      <c r="D251" s="281"/>
      <c r="E251" s="281"/>
      <c r="F251" s="281"/>
      <c r="G251" s="83"/>
    </row>
    <row r="252" spans="1:7" ht="21" x14ac:dyDescent="0.4">
      <c r="A252" s="105">
        <f>B11</f>
        <v>43805</v>
      </c>
      <c r="B252" s="83"/>
      <c r="C252" s="83"/>
      <c r="D252" s="83"/>
      <c r="E252" s="79"/>
      <c r="F252" s="83"/>
      <c r="G252" s="83"/>
    </row>
    <row r="253" spans="1:7" ht="21" x14ac:dyDescent="0.4">
      <c r="A253" s="359" t="s">
        <v>28</v>
      </c>
      <c r="B253" s="360" t="s">
        <v>29</v>
      </c>
      <c r="C253" s="360"/>
      <c r="D253" s="360" t="s">
        <v>42</v>
      </c>
      <c r="E253" s="361" t="s">
        <v>266</v>
      </c>
      <c r="F253" s="361" t="s">
        <v>301</v>
      </c>
      <c r="G253" s="83"/>
    </row>
    <row r="254" spans="1:7" ht="21" x14ac:dyDescent="0.4">
      <c r="A254" s="359"/>
      <c r="B254" s="283" t="s">
        <v>32</v>
      </c>
      <c r="C254" s="283" t="s">
        <v>31</v>
      </c>
      <c r="D254" s="360"/>
      <c r="E254" s="361"/>
      <c r="F254" s="361"/>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6" t="s">
        <v>34</v>
      </c>
      <c r="B265" s="367"/>
      <c r="C265" s="368"/>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13"/>
      <c r="B290" s="413"/>
      <c r="C290" s="413"/>
      <c r="D290" s="413"/>
      <c r="E290" s="413"/>
      <c r="F290" s="413"/>
      <c r="G290" s="83"/>
    </row>
    <row r="291" spans="1:7" ht="31.5" customHeight="1" x14ac:dyDescent="0.4">
      <c r="A291" s="372" t="s">
        <v>310</v>
      </c>
      <c r="B291" s="372"/>
      <c r="C291" s="372"/>
      <c r="D291" s="372"/>
      <c r="E291" s="372"/>
      <c r="F291" s="372"/>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COUNTIF('A1 Exploitation'!F257:F298,"ok")</f>
        <v>0</v>
      </c>
      <c r="F299" s="90">
        <f>COUNTA('A1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43805</v>
      </c>
      <c r="B307" s="83"/>
      <c r="C307" s="83"/>
      <c r="D307" s="83"/>
      <c r="E307" s="79"/>
      <c r="F307" s="83"/>
      <c r="G307" s="83"/>
    </row>
    <row r="308" spans="1:7" ht="21" x14ac:dyDescent="0.4">
      <c r="A308" s="359" t="s">
        <v>28</v>
      </c>
      <c r="B308" s="360" t="s">
        <v>29</v>
      </c>
      <c r="C308" s="360"/>
      <c r="D308" s="360" t="s">
        <v>42</v>
      </c>
      <c r="E308" s="361" t="s">
        <v>266</v>
      </c>
      <c r="F308" s="361" t="s">
        <v>301</v>
      </c>
      <c r="G308" s="83"/>
    </row>
    <row r="309" spans="1:7" ht="21" x14ac:dyDescent="0.4">
      <c r="A309" s="359"/>
      <c r="B309" s="283" t="s">
        <v>32</v>
      </c>
      <c r="C309" s="283" t="s">
        <v>31</v>
      </c>
      <c r="D309" s="360"/>
      <c r="E309" s="361"/>
      <c r="F309" s="361"/>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90"/>
      <c r="B357" s="390"/>
      <c r="C357" s="390"/>
      <c r="D357" s="390"/>
      <c r="E357" s="390"/>
      <c r="F357" s="390"/>
      <c r="G357" s="390"/>
    </row>
    <row r="358" spans="1:7" ht="32.25" customHeight="1" x14ac:dyDescent="0.4">
      <c r="A358" s="358" t="s">
        <v>310</v>
      </c>
      <c r="B358" s="358"/>
      <c r="C358" s="358"/>
      <c r="D358" s="358"/>
      <c r="E358" s="358"/>
      <c r="F358" s="358"/>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COUNTIF('A1 Exploitation'!F312:F365,"ok")</f>
        <v>0</v>
      </c>
      <c r="F366" s="90">
        <f>COUNTA('A1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43805</v>
      </c>
      <c r="B374" s="83"/>
      <c r="C374" s="83"/>
      <c r="D374" s="83"/>
      <c r="E374" s="79"/>
      <c r="F374" s="83"/>
      <c r="G374" s="83"/>
    </row>
    <row r="375" spans="1:7" ht="21" x14ac:dyDescent="0.4">
      <c r="A375" s="359" t="s">
        <v>28</v>
      </c>
      <c r="B375" s="360" t="s">
        <v>29</v>
      </c>
      <c r="C375" s="360"/>
      <c r="D375" s="360" t="s">
        <v>42</v>
      </c>
      <c r="E375" s="361" t="s">
        <v>266</v>
      </c>
      <c r="F375" s="361" t="s">
        <v>301</v>
      </c>
      <c r="G375" s="83"/>
    </row>
    <row r="376" spans="1:7" ht="21" x14ac:dyDescent="0.4">
      <c r="A376" s="359"/>
      <c r="B376" s="283" t="s">
        <v>32</v>
      </c>
      <c r="C376" s="283" t="s">
        <v>31</v>
      </c>
      <c r="D376" s="360"/>
      <c r="E376" s="361"/>
      <c r="F376" s="361"/>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85"/>
      <c r="B415" s="386"/>
      <c r="C415" s="386"/>
      <c r="D415" s="386"/>
      <c r="E415" s="386"/>
      <c r="F415" s="386"/>
      <c r="G415" s="386"/>
    </row>
    <row r="416" spans="1:7" ht="24.75" x14ac:dyDescent="0.4">
      <c r="A416" s="354" t="s">
        <v>319</v>
      </c>
      <c r="B416" s="354"/>
      <c r="C416" s="354"/>
      <c r="D416" s="354"/>
      <c r="E416" s="354"/>
      <c r="F416" s="354"/>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COUNTIF('A1 Exploitation'!F379:F423,"ok")</f>
        <v>0</v>
      </c>
      <c r="F424" s="90">
        <f>COUNTA('A1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43805</v>
      </c>
      <c r="B432" s="83"/>
      <c r="C432" s="83"/>
      <c r="D432" s="83"/>
      <c r="E432" s="79"/>
      <c r="F432" s="83"/>
      <c r="G432" s="83"/>
    </row>
    <row r="433" spans="1:7" ht="21" x14ac:dyDescent="0.4">
      <c r="A433" s="359" t="s">
        <v>28</v>
      </c>
      <c r="B433" s="360" t="s">
        <v>29</v>
      </c>
      <c r="C433" s="360"/>
      <c r="D433" s="360" t="s">
        <v>42</v>
      </c>
      <c r="E433" s="361" t="s">
        <v>266</v>
      </c>
      <c r="F433" s="361" t="s">
        <v>301</v>
      </c>
      <c r="G433" s="83"/>
    </row>
    <row r="434" spans="1:7" ht="21" x14ac:dyDescent="0.4">
      <c r="A434" s="359"/>
      <c r="B434" s="283" t="s">
        <v>32</v>
      </c>
      <c r="C434" s="283" t="s">
        <v>31</v>
      </c>
      <c r="D434" s="360"/>
      <c r="E434" s="361"/>
      <c r="F434" s="361"/>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v>2</v>
      </c>
      <c r="C439" s="89"/>
      <c r="D439" s="101"/>
      <c r="E439" s="91"/>
      <c r="F439" s="90"/>
      <c r="G439" s="83"/>
    </row>
    <row r="440" spans="1:7" ht="18.75" customHeight="1" x14ac:dyDescent="0.4">
      <c r="A440" s="163" t="s">
        <v>35</v>
      </c>
      <c r="B440" s="89">
        <v>2</v>
      </c>
      <c r="C440" s="89"/>
      <c r="D440" s="90"/>
      <c r="E440" s="91"/>
      <c r="F440" s="90"/>
      <c r="G440" s="83"/>
    </row>
    <row r="441" spans="1:7" ht="21" x14ac:dyDescent="0.4">
      <c r="A441" s="163" t="s">
        <v>304</v>
      </c>
      <c r="B441" s="89">
        <v>2</v>
      </c>
      <c r="C441" s="89"/>
      <c r="D441" s="90"/>
      <c r="E441" s="91"/>
      <c r="F441" s="90"/>
      <c r="G441" s="83"/>
    </row>
    <row r="442" spans="1:7" ht="21" x14ac:dyDescent="0.4">
      <c r="A442" s="163" t="s">
        <v>44</v>
      </c>
      <c r="B442" s="89">
        <v>2</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v>2</v>
      </c>
      <c r="C444" s="89"/>
      <c r="D444" s="90"/>
      <c r="E444" s="91"/>
      <c r="F444" s="90"/>
      <c r="G444" s="83"/>
    </row>
    <row r="445" spans="1:7" ht="21" x14ac:dyDescent="0.4">
      <c r="A445" s="284" t="s">
        <v>34</v>
      </c>
      <c r="B445" s="284"/>
      <c r="C445" s="284"/>
      <c r="D445" s="284">
        <f>SUM(B437:C444)</f>
        <v>10</v>
      </c>
      <c r="E445" s="79"/>
      <c r="F445" s="83"/>
      <c r="G445" s="83"/>
    </row>
    <row r="446" spans="1:7" ht="21" x14ac:dyDescent="0.4">
      <c r="A446" s="284" t="s">
        <v>33</v>
      </c>
      <c r="B446" s="285"/>
      <c r="C446" s="286"/>
      <c r="D446" s="287">
        <f>D445/(COUNT(B437:C444)*2)</f>
        <v>1</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v>2</v>
      </c>
      <c r="C449" s="89"/>
      <c r="D449" s="90"/>
      <c r="E449" s="91"/>
      <c r="F449" s="90"/>
      <c r="G449" s="83"/>
    </row>
    <row r="450" spans="1:7" ht="21" x14ac:dyDescent="0.4">
      <c r="A450" s="88" t="s">
        <v>274</v>
      </c>
      <c r="B450" s="89">
        <v>2</v>
      </c>
      <c r="C450" s="89"/>
      <c r="D450" s="90"/>
      <c r="E450" s="91"/>
      <c r="F450" s="90"/>
      <c r="G450" s="83"/>
    </row>
    <row r="451" spans="1:7" ht="42" x14ac:dyDescent="0.4">
      <c r="A451" s="88" t="s">
        <v>5</v>
      </c>
      <c r="B451" s="89">
        <v>0</v>
      </c>
      <c r="C451" s="89"/>
      <c r="D451" s="111" t="s">
        <v>554</v>
      </c>
      <c r="E451" s="111" t="s">
        <v>555</v>
      </c>
      <c r="F451" s="90" t="s">
        <v>297</v>
      </c>
      <c r="G451" s="83"/>
    </row>
    <row r="452" spans="1:7" ht="22.5" x14ac:dyDescent="0.45">
      <c r="A452" s="149" t="s">
        <v>360</v>
      </c>
      <c r="B452" s="89">
        <v>2</v>
      </c>
      <c r="C452" s="99" t="str">
        <f>IF(B452=0, -5, "0")</f>
        <v>0</v>
      </c>
      <c r="D452" s="166"/>
      <c r="E452" s="91"/>
      <c r="F452" s="90"/>
      <c r="G452" s="83"/>
    </row>
    <row r="453" spans="1:7" ht="22.5" x14ac:dyDescent="0.45">
      <c r="A453" s="149" t="s">
        <v>361</v>
      </c>
      <c r="B453" s="89">
        <v>2</v>
      </c>
      <c r="C453" s="116" t="str">
        <f>IF(B453=0, -5, "0")</f>
        <v>0</v>
      </c>
      <c r="D453" s="166"/>
      <c r="E453" s="91"/>
      <c r="F453" s="90"/>
      <c r="G453" s="83"/>
    </row>
    <row r="454" spans="1:7" ht="21" x14ac:dyDescent="0.4">
      <c r="A454" s="88" t="s">
        <v>85</v>
      </c>
      <c r="B454" s="89">
        <v>2</v>
      </c>
      <c r="C454" s="89"/>
      <c r="D454" s="107"/>
      <c r="E454" s="90"/>
      <c r="F454" s="90"/>
      <c r="G454" s="83"/>
    </row>
    <row r="455" spans="1:7" ht="22.5" x14ac:dyDescent="0.45">
      <c r="A455" s="155" t="s">
        <v>48</v>
      </c>
      <c r="B455" s="89">
        <v>2</v>
      </c>
      <c r="C455" s="99" t="str">
        <f>IF(B455=0, -10, IF(B455=1, -5, "0"))</f>
        <v>0</v>
      </c>
      <c r="D455" s="111"/>
      <c r="E455" s="90"/>
      <c r="F455" s="90"/>
      <c r="G455" s="83"/>
    </row>
    <row r="456" spans="1:7" ht="22.5" x14ac:dyDescent="0.45">
      <c r="A456" s="88" t="s">
        <v>187</v>
      </c>
      <c r="B456" s="89">
        <v>2</v>
      </c>
      <c r="C456" s="89"/>
      <c r="D456" s="166"/>
      <c r="E456" s="91"/>
      <c r="F456" s="90"/>
      <c r="G456" s="83"/>
    </row>
    <row r="457" spans="1:7" ht="42" x14ac:dyDescent="0.45">
      <c r="A457" s="193" t="s">
        <v>353</v>
      </c>
      <c r="B457" s="89">
        <v>2</v>
      </c>
      <c r="C457" s="98" t="str">
        <f>IF(B457=0, -2, "0")</f>
        <v>0</v>
      </c>
      <c r="D457" s="166"/>
      <c r="E457" s="91"/>
      <c r="F457" s="90"/>
      <c r="G457" s="83"/>
    </row>
    <row r="458" spans="1:7" ht="22.5" x14ac:dyDescent="0.45">
      <c r="A458" s="193" t="s">
        <v>63</v>
      </c>
      <c r="B458" s="89">
        <v>2</v>
      </c>
      <c r="C458" s="98" t="str">
        <f>IF(B458=0, -2, "0")</f>
        <v>0</v>
      </c>
      <c r="D458" s="166"/>
      <c r="E458" s="91"/>
      <c r="F458" s="90"/>
      <c r="G458" s="83"/>
    </row>
    <row r="459" spans="1:7" ht="21" x14ac:dyDescent="0.4">
      <c r="A459" s="193" t="s">
        <v>330</v>
      </c>
      <c r="B459" s="89">
        <v>2</v>
      </c>
      <c r="C459" s="98" t="str">
        <f>IF(B459=0, -2, "0")</f>
        <v>0</v>
      </c>
      <c r="D459" s="90"/>
      <c r="E459" s="91"/>
      <c r="F459" s="90"/>
      <c r="G459" s="83"/>
    </row>
    <row r="460" spans="1:7" ht="42" x14ac:dyDescent="0.4">
      <c r="A460" s="88" t="s">
        <v>150</v>
      </c>
      <c r="B460" s="89">
        <v>2</v>
      </c>
      <c r="C460" s="89"/>
      <c r="D460" s="90"/>
      <c r="E460" s="91"/>
      <c r="F460" s="90"/>
      <c r="G460" s="83"/>
    </row>
    <row r="461" spans="1:7" ht="21" x14ac:dyDescent="0.4">
      <c r="A461" s="136" t="s">
        <v>417</v>
      </c>
      <c r="B461" s="89">
        <v>2</v>
      </c>
      <c r="C461" s="89"/>
      <c r="D461" s="136"/>
      <c r="E461" s="91"/>
      <c r="F461" s="90"/>
      <c r="G461" s="83"/>
    </row>
    <row r="462" spans="1:7" ht="67.5" x14ac:dyDescent="0.4">
      <c r="A462" s="167" t="s">
        <v>315</v>
      </c>
      <c r="B462" s="89">
        <v>2</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4" t="s">
        <v>310</v>
      </c>
      <c r="B464" s="354"/>
      <c r="C464" s="354"/>
      <c r="D464" s="354"/>
      <c r="E464" s="354"/>
      <c r="F464" s="354"/>
      <c r="G464" s="83"/>
    </row>
    <row r="465" spans="1:7" ht="22.5" x14ac:dyDescent="0.4">
      <c r="A465" s="88" t="s">
        <v>328</v>
      </c>
      <c r="B465" s="89">
        <v>0</v>
      </c>
      <c r="C465" s="151"/>
      <c r="D465" s="111" t="s">
        <v>572</v>
      </c>
      <c r="E465" s="340" t="s">
        <v>573</v>
      </c>
      <c r="F465" s="90" t="s">
        <v>297</v>
      </c>
      <c r="G465" s="83"/>
    </row>
    <row r="466" spans="1:7" ht="22.5" x14ac:dyDescent="0.4">
      <c r="A466" s="92" t="s">
        <v>302</v>
      </c>
      <c r="B466" s="89">
        <v>2</v>
      </c>
      <c r="C466" s="151"/>
      <c r="D466" s="168"/>
      <c r="E466" s="168"/>
      <c r="F466" s="90"/>
      <c r="G466" s="83"/>
    </row>
    <row r="467" spans="1:7" ht="21" x14ac:dyDescent="0.4">
      <c r="A467" s="128" t="s">
        <v>376</v>
      </c>
      <c r="B467" s="89">
        <v>2</v>
      </c>
      <c r="C467" s="99"/>
      <c r="D467" s="120"/>
      <c r="E467" s="91"/>
      <c r="F467" s="90"/>
      <c r="G467" s="83"/>
    </row>
    <row r="468" spans="1:7" ht="63" x14ac:dyDescent="0.4">
      <c r="A468" s="128" t="s">
        <v>317</v>
      </c>
      <c r="B468" s="89">
        <v>1</v>
      </c>
      <c r="C468" s="89"/>
      <c r="D468" s="90" t="s">
        <v>585</v>
      </c>
      <c r="E468" s="90" t="s">
        <v>556</v>
      </c>
      <c r="F468" s="90" t="s">
        <v>297</v>
      </c>
      <c r="G468" s="83"/>
    </row>
    <row r="469" spans="1:7" ht="21" x14ac:dyDescent="0.4">
      <c r="A469" s="128" t="s">
        <v>327</v>
      </c>
      <c r="B469" s="89" t="s">
        <v>30</v>
      </c>
      <c r="C469" s="89"/>
      <c r="D469" s="90"/>
      <c r="E469" s="91"/>
      <c r="F469" s="90"/>
      <c r="G469" s="83"/>
    </row>
    <row r="470" spans="1:7" ht="21" x14ac:dyDescent="0.4">
      <c r="A470" s="92" t="s">
        <v>406</v>
      </c>
      <c r="B470" s="89">
        <v>2</v>
      </c>
      <c r="C470" s="89"/>
      <c r="D470" s="90"/>
      <c r="E470" s="91"/>
      <c r="F470" s="90"/>
      <c r="G470" s="83"/>
    </row>
    <row r="471" spans="1:7" ht="95.25" customHeight="1" x14ac:dyDescent="0.4">
      <c r="A471" s="161" t="s">
        <v>422</v>
      </c>
      <c r="B471" s="89">
        <f>IF(D471=1, 2, IF(AND(D471&lt;1,D471&gt;0), 1, IF(D471=0,"0","NA")))</f>
        <v>2</v>
      </c>
      <c r="C471" s="89"/>
      <c r="D471" s="271">
        <f>IFERROR(E471/F471,"N.A")</f>
        <v>1</v>
      </c>
      <c r="E471" s="103">
        <f>COUNTIF('A1 Exploitation'!F437:F470,"ok")</f>
        <v>4</v>
      </c>
      <c r="F471" s="90">
        <f>COUNTA('A1 Exploitation'!F437:F470)</f>
        <v>4</v>
      </c>
      <c r="G471" s="83"/>
    </row>
    <row r="472" spans="1:7" ht="21" x14ac:dyDescent="0.4">
      <c r="A472" s="284" t="s">
        <v>34</v>
      </c>
      <c r="B472" s="288"/>
      <c r="C472" s="288"/>
      <c r="D472" s="290">
        <f>SUM(B449:C462,B465:C471)</f>
        <v>35</v>
      </c>
      <c r="E472" s="79"/>
      <c r="F472" s="83"/>
      <c r="G472" s="83"/>
    </row>
    <row r="473" spans="1:7" ht="21" x14ac:dyDescent="0.4">
      <c r="A473" s="284" t="s">
        <v>33</v>
      </c>
      <c r="B473" s="285"/>
      <c r="C473" s="286"/>
      <c r="D473" s="287">
        <f>D472/(COUNT(B449:C462,B465:C471)*2)</f>
        <v>0.875</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45</v>
      </c>
      <c r="E475" s="79"/>
      <c r="F475" s="83"/>
      <c r="G475" s="83"/>
    </row>
    <row r="476" spans="1:7" ht="22.5" x14ac:dyDescent="0.45">
      <c r="A476" s="301" t="s">
        <v>452</v>
      </c>
      <c r="B476" s="311"/>
      <c r="C476" s="312"/>
      <c r="D476" s="305">
        <f>D475/(COUNT(B449:C462,B437:C444,B465:C471)*2)</f>
        <v>0.9</v>
      </c>
      <c r="E476" s="79"/>
      <c r="F476" s="83"/>
      <c r="G476" s="83"/>
    </row>
    <row r="477" spans="1:7" ht="21" x14ac:dyDescent="0.4">
      <c r="A477" s="104"/>
      <c r="B477" s="83"/>
      <c r="C477" s="83"/>
      <c r="D477" s="83"/>
      <c r="E477" s="79"/>
      <c r="F477" s="83"/>
      <c r="G477" s="83"/>
    </row>
    <row r="478" spans="1:7" ht="24.75" x14ac:dyDescent="0.4">
      <c r="A478" s="364" t="s">
        <v>425</v>
      </c>
      <c r="B478" s="364"/>
      <c r="C478" s="364"/>
      <c r="D478" s="364"/>
      <c r="E478" s="364"/>
      <c r="F478" s="364"/>
      <c r="G478" s="83"/>
    </row>
    <row r="479" spans="1:7" ht="21" customHeight="1" x14ac:dyDescent="0.4">
      <c r="A479" s="162">
        <f>B11</f>
        <v>43805</v>
      </c>
      <c r="F479" s="2"/>
      <c r="G479" s="83"/>
    </row>
    <row r="480" spans="1:7" ht="21" x14ac:dyDescent="0.4">
      <c r="A480" s="355" t="s">
        <v>28</v>
      </c>
      <c r="B480" s="356" t="s">
        <v>29</v>
      </c>
      <c r="C480" s="356"/>
      <c r="D480" s="356" t="s">
        <v>42</v>
      </c>
      <c r="E480" s="357" t="s">
        <v>266</v>
      </c>
      <c r="F480" s="357" t="s">
        <v>301</v>
      </c>
      <c r="G480" s="83"/>
    </row>
    <row r="481" spans="1:7" ht="21" x14ac:dyDescent="0.4">
      <c r="A481" s="355"/>
      <c r="B481" s="291" t="s">
        <v>32</v>
      </c>
      <c r="C481" s="291" t="s">
        <v>31</v>
      </c>
      <c r="D481" s="356"/>
      <c r="E481" s="357"/>
      <c r="F481" s="357"/>
      <c r="G481" s="83"/>
    </row>
    <row r="482" spans="1:7" ht="22.5" x14ac:dyDescent="0.4">
      <c r="A482" s="239"/>
      <c r="B482" s="240"/>
      <c r="C482" s="240"/>
      <c r="D482" s="240"/>
      <c r="E482" s="236"/>
      <c r="F482" s="236"/>
      <c r="G482" s="83"/>
    </row>
    <row r="483" spans="1:7" ht="24.75" x14ac:dyDescent="0.4">
      <c r="A483" s="399" t="s">
        <v>52</v>
      </c>
      <c r="B483" s="399"/>
      <c r="C483" s="399"/>
      <c r="D483" s="399"/>
      <c r="E483" s="399"/>
      <c r="F483" s="399"/>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20" t="s">
        <v>463</v>
      </c>
      <c r="B491" s="421"/>
      <c r="C491" s="421"/>
      <c r="D491" s="421"/>
      <c r="E491" s="421"/>
      <c r="F491" s="421"/>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92" t="s">
        <v>23</v>
      </c>
      <c r="B505" s="393"/>
      <c r="C505" s="393"/>
      <c r="D505" s="393"/>
      <c r="E505" s="393"/>
      <c r="F505" s="394"/>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7"/>
      <c r="B517" s="387"/>
      <c r="C517" s="387"/>
      <c r="D517" s="387"/>
      <c r="E517" s="387"/>
      <c r="F517" s="387"/>
      <c r="G517" s="387"/>
    </row>
    <row r="518" spans="1:7" ht="26.25" customHeight="1" x14ac:dyDescent="0.5">
      <c r="A518" s="244" t="s">
        <v>310</v>
      </c>
      <c r="B518" s="391"/>
      <c r="C518" s="391"/>
      <c r="D518" s="391"/>
      <c r="E518" s="391"/>
      <c r="F518" s="391"/>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COUNTIF('A1 Exploitation'!F484:F524,"ok")</f>
        <v>0</v>
      </c>
      <c r="F525" s="90">
        <f>COUNTA('A1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5" t="s">
        <v>97</v>
      </c>
      <c r="B530" s="365"/>
      <c r="C530" s="365"/>
      <c r="D530" s="365"/>
      <c r="E530" s="365"/>
      <c r="F530" s="365"/>
      <c r="G530" s="83"/>
    </row>
    <row r="531" spans="1:7" ht="22.5" customHeight="1" x14ac:dyDescent="0.4">
      <c r="A531" s="162">
        <f>B11</f>
        <v>43805</v>
      </c>
      <c r="B531" s="83"/>
      <c r="C531" s="83"/>
      <c r="D531" s="95"/>
      <c r="E531" s="95"/>
      <c r="F531" s="95"/>
      <c r="G531" s="83"/>
    </row>
    <row r="532" spans="1:7" ht="21" x14ac:dyDescent="0.4">
      <c r="A532" s="395" t="s">
        <v>28</v>
      </c>
      <c r="B532" s="397" t="s">
        <v>29</v>
      </c>
      <c r="C532" s="398"/>
      <c r="D532" s="360" t="s">
        <v>42</v>
      </c>
      <c r="E532" s="361" t="s">
        <v>266</v>
      </c>
      <c r="F532" s="361" t="s">
        <v>301</v>
      </c>
      <c r="G532" s="83"/>
    </row>
    <row r="533" spans="1:7" ht="21" x14ac:dyDescent="0.4">
      <c r="A533" s="396"/>
      <c r="B533" s="292" t="s">
        <v>32</v>
      </c>
      <c r="C533" s="293" t="s">
        <v>31</v>
      </c>
      <c r="D533" s="360"/>
      <c r="E533" s="361"/>
      <c r="F533" s="361"/>
      <c r="G533" s="83"/>
    </row>
    <row r="534" spans="1:7" ht="22.5" x14ac:dyDescent="0.4">
      <c r="A534" s="242"/>
      <c r="B534" s="243"/>
      <c r="C534" s="243"/>
      <c r="D534" s="240"/>
      <c r="E534" s="236"/>
      <c r="F534" s="236"/>
      <c r="G534" s="83"/>
    </row>
    <row r="535" spans="1:7" ht="24.75" x14ac:dyDescent="0.4">
      <c r="A535" s="245" t="s">
        <v>17</v>
      </c>
      <c r="B535" s="210"/>
      <c r="C535" s="362"/>
      <c r="D535" s="362"/>
      <c r="E535" s="362"/>
      <c r="F535" s="363"/>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6" t="s">
        <v>34</v>
      </c>
      <c r="B542" s="367"/>
      <c r="C542" s="368"/>
      <c r="D542" s="294">
        <f>SUM(B536:C541)</f>
        <v>0</v>
      </c>
      <c r="E542" s="172"/>
      <c r="F542" s="172"/>
      <c r="G542" s="83"/>
    </row>
    <row r="543" spans="1:7" ht="21" customHeight="1" x14ac:dyDescent="0.4">
      <c r="A543" s="366" t="s">
        <v>33</v>
      </c>
      <c r="B543" s="367"/>
      <c r="C543" s="368"/>
      <c r="D543" s="295" t="e">
        <f>D542/(COUNT(B536:C541)*2)</f>
        <v>#DIV/0!</v>
      </c>
      <c r="E543" s="172"/>
      <c r="F543" s="172"/>
      <c r="G543" s="83"/>
    </row>
    <row r="544" spans="1:7" ht="21" x14ac:dyDescent="0.4">
      <c r="A544" s="388"/>
      <c r="B544" s="388"/>
      <c r="C544" s="388"/>
      <c r="D544" s="388"/>
      <c r="E544" s="388"/>
      <c r="F544" s="388"/>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89"/>
      <c r="B556" s="390"/>
      <c r="C556" s="390"/>
      <c r="D556" s="390"/>
      <c r="E556" s="390"/>
      <c r="F556" s="390"/>
      <c r="G556" s="390"/>
    </row>
    <row r="557" spans="1:7" ht="35.25" customHeight="1" x14ac:dyDescent="0.4">
      <c r="A557" s="246" t="s">
        <v>310</v>
      </c>
      <c r="B557" s="222"/>
      <c r="C557" s="425"/>
      <c r="D557" s="425"/>
      <c r="E557" s="425"/>
      <c r="F557" s="426"/>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COUNTIF('A1 Exploitation'!F536:F564,"ok")</f>
        <v>0</v>
      </c>
      <c r="F565" s="90">
        <f>COUNTA('A1 Exploitation'!F536:F564)</f>
        <v>0</v>
      </c>
      <c r="G565" s="83"/>
    </row>
    <row r="566" spans="1:7" ht="21" x14ac:dyDescent="0.4">
      <c r="A566" s="411" t="s">
        <v>34</v>
      </c>
      <c r="B566" s="411"/>
      <c r="C566" s="412"/>
      <c r="D566" s="296">
        <f>SUM(B558:C565,B546:C555)</f>
        <v>0</v>
      </c>
      <c r="E566" s="79"/>
      <c r="F566" s="83"/>
      <c r="G566" s="83"/>
    </row>
    <row r="567" spans="1:7" ht="21" x14ac:dyDescent="0.4">
      <c r="A567" s="411" t="s">
        <v>33</v>
      </c>
      <c r="B567" s="411"/>
      <c r="C567" s="411"/>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88"/>
      <c r="B572" s="388"/>
      <c r="C572" s="388"/>
      <c r="D572" s="388"/>
      <c r="E572" s="388"/>
      <c r="F572" s="388"/>
      <c r="G572" s="83"/>
    </row>
    <row r="573" spans="1:7" ht="22.5" x14ac:dyDescent="0.45">
      <c r="A573" s="351" t="s">
        <v>19</v>
      </c>
      <c r="B573" s="351"/>
      <c r="C573" s="351"/>
      <c r="D573" s="351"/>
      <c r="E573" s="351"/>
      <c r="F573" s="351"/>
      <c r="G573" s="83"/>
    </row>
    <row r="574" spans="1:7" ht="22.5" x14ac:dyDescent="0.4">
      <c r="A574" s="169">
        <f>B11</f>
        <v>43805</v>
      </c>
      <c r="B574" s="83"/>
      <c r="C574" s="83"/>
      <c r="D574" s="238"/>
      <c r="E574" s="238"/>
      <c r="F574" s="238"/>
      <c r="G574" s="83"/>
    </row>
    <row r="575" spans="1:7" ht="21" x14ac:dyDescent="0.4">
      <c r="A575" s="355" t="s">
        <v>28</v>
      </c>
      <c r="B575" s="356" t="s">
        <v>29</v>
      </c>
      <c r="C575" s="356"/>
      <c r="D575" s="356" t="s">
        <v>42</v>
      </c>
      <c r="E575" s="357" t="s">
        <v>266</v>
      </c>
      <c r="F575" s="357" t="s">
        <v>301</v>
      </c>
      <c r="G575" s="83"/>
    </row>
    <row r="576" spans="1:7" ht="21" x14ac:dyDescent="0.4">
      <c r="A576" s="355"/>
      <c r="B576" s="291" t="s">
        <v>32</v>
      </c>
      <c r="C576" s="291" t="s">
        <v>31</v>
      </c>
      <c r="D576" s="356"/>
      <c r="E576" s="357"/>
      <c r="F576" s="357"/>
      <c r="G576" s="83"/>
    </row>
    <row r="577" spans="1:7" ht="22.5" x14ac:dyDescent="0.4">
      <c r="A577" s="247"/>
      <c r="B577" s="248"/>
      <c r="C577" s="248"/>
      <c r="D577" s="248"/>
      <c r="E577" s="225"/>
      <c r="F577" s="249"/>
      <c r="G577" s="83"/>
    </row>
    <row r="578" spans="1:7" ht="24.75" x14ac:dyDescent="0.4">
      <c r="A578" s="414" t="s">
        <v>10</v>
      </c>
      <c r="B578" s="415"/>
      <c r="C578" s="415"/>
      <c r="D578" s="415"/>
      <c r="E578" s="415"/>
      <c r="F578" s="416"/>
      <c r="G578" s="83"/>
    </row>
    <row r="579" spans="1:7" ht="21" x14ac:dyDescent="0.4">
      <c r="A579" s="88" t="s">
        <v>86</v>
      </c>
      <c r="B579" s="89">
        <v>2</v>
      </c>
      <c r="C579" s="89"/>
      <c r="D579" s="90"/>
      <c r="E579" s="91"/>
      <c r="F579" s="90"/>
      <c r="G579" s="83"/>
    </row>
    <row r="580" spans="1:7" ht="63" x14ac:dyDescent="0.4">
      <c r="A580" s="88" t="s">
        <v>45</v>
      </c>
      <c r="B580" s="89">
        <v>1</v>
      </c>
      <c r="C580" s="89"/>
      <c r="D580" s="90" t="s">
        <v>557</v>
      </c>
      <c r="E580" s="90" t="s">
        <v>558</v>
      </c>
      <c r="F580" s="90" t="s">
        <v>297</v>
      </c>
      <c r="G580" s="83"/>
    </row>
    <row r="581" spans="1:7" ht="21" x14ac:dyDescent="0.4">
      <c r="A581" s="88" t="s">
        <v>78</v>
      </c>
      <c r="B581" s="89">
        <v>2</v>
      </c>
      <c r="C581" s="89"/>
      <c r="D581" s="90"/>
      <c r="E581" s="91"/>
      <c r="F581" s="90"/>
      <c r="G581" s="83"/>
    </row>
    <row r="582" spans="1:7" ht="21" x14ac:dyDescent="0.4">
      <c r="A582" s="264" t="s">
        <v>20</v>
      </c>
      <c r="B582" s="89">
        <v>2</v>
      </c>
      <c r="C582" s="98" t="str">
        <f>IF(B582=0, -2, "0")</f>
        <v>0</v>
      </c>
      <c r="D582" s="100"/>
      <c r="E582" s="91"/>
      <c r="F582" s="90"/>
      <c r="G582" s="83"/>
    </row>
    <row r="583" spans="1:7" ht="22.5" x14ac:dyDescent="0.45">
      <c r="A583" s="155" t="s">
        <v>51</v>
      </c>
      <c r="B583" s="89">
        <v>2</v>
      </c>
      <c r="C583" s="99" t="str">
        <f>IF(B583=0, -10, IF(B583=1, -5, "0"))</f>
        <v>0</v>
      </c>
      <c r="D583" s="100"/>
      <c r="E583" s="91"/>
      <c r="F583" s="90"/>
      <c r="G583" s="83"/>
    </row>
    <row r="584" spans="1:7" ht="21" x14ac:dyDescent="0.4">
      <c r="A584" s="88" t="s">
        <v>113</v>
      </c>
      <c r="B584" s="89">
        <v>2</v>
      </c>
      <c r="C584" s="89"/>
      <c r="D584" s="117"/>
      <c r="E584" s="90"/>
      <c r="F584" s="90"/>
      <c r="G584" s="83"/>
    </row>
    <row r="585" spans="1:7" ht="21" x14ac:dyDescent="0.4">
      <c r="A585" s="149" t="s">
        <v>21</v>
      </c>
      <c r="B585" s="89">
        <v>2</v>
      </c>
      <c r="C585" s="99" t="str">
        <f>IF(B585=0, -5, "0")</f>
        <v>0</v>
      </c>
      <c r="D585" s="88"/>
      <c r="E585" s="91"/>
      <c r="F585" s="90"/>
      <c r="G585" s="83"/>
    </row>
    <row r="586" spans="1:7" ht="21" x14ac:dyDescent="0.4">
      <c r="A586" s="193" t="s">
        <v>396</v>
      </c>
      <c r="B586" s="89">
        <v>2</v>
      </c>
      <c r="C586" s="98" t="str">
        <f>IF(B586=0, -2, "0")</f>
        <v>0</v>
      </c>
      <c r="D586" s="204"/>
      <c r="E586" s="91"/>
      <c r="F586" s="90"/>
      <c r="G586" s="83"/>
    </row>
    <row r="587" spans="1:7" ht="21" x14ac:dyDescent="0.4">
      <c r="A587" s="88" t="s">
        <v>219</v>
      </c>
      <c r="B587" s="89">
        <v>2</v>
      </c>
      <c r="C587" s="89"/>
      <c r="D587" s="90"/>
      <c r="E587" s="91"/>
      <c r="F587" s="90"/>
      <c r="G587" s="83"/>
    </row>
    <row r="588" spans="1:7" ht="21" x14ac:dyDescent="0.4">
      <c r="A588" s="411" t="s">
        <v>34</v>
      </c>
      <c r="B588" s="411"/>
      <c r="C588" s="412"/>
      <c r="D588" s="296">
        <f>SUM(B579:C587)</f>
        <v>17</v>
      </c>
      <c r="E588" s="79"/>
      <c r="F588" s="83"/>
      <c r="G588" s="83"/>
    </row>
    <row r="589" spans="1:7" ht="21" x14ac:dyDescent="0.4">
      <c r="A589" s="411" t="s">
        <v>33</v>
      </c>
      <c r="B589" s="411"/>
      <c r="C589" s="411"/>
      <c r="D589" s="295">
        <f>D588/(COUNT(B579:C587)*2)</f>
        <v>0.94444444444444442</v>
      </c>
      <c r="E589" s="79"/>
      <c r="F589" s="83"/>
      <c r="G589" s="83"/>
    </row>
    <row r="590" spans="1:7" ht="21" x14ac:dyDescent="0.4">
      <c r="A590" s="255"/>
      <c r="B590" s="256"/>
      <c r="C590" s="256"/>
      <c r="D590" s="257"/>
      <c r="E590" s="79"/>
      <c r="F590" s="83"/>
      <c r="G590" s="83"/>
    </row>
    <row r="591" spans="1:7" ht="39.75" customHeight="1" x14ac:dyDescent="0.4">
      <c r="A591" s="417" t="s">
        <v>23</v>
      </c>
      <c r="B591" s="418"/>
      <c r="C591" s="418"/>
      <c r="D591" s="418"/>
      <c r="E591" s="418"/>
      <c r="F591" s="419"/>
      <c r="G591" s="83"/>
    </row>
    <row r="592" spans="1:7" ht="21" x14ac:dyDescent="0.4">
      <c r="A592" s="88" t="s">
        <v>87</v>
      </c>
      <c r="B592" s="89">
        <v>2</v>
      </c>
      <c r="C592" s="89"/>
      <c r="D592" s="90"/>
      <c r="E592" s="91"/>
      <c r="F592" s="90"/>
      <c r="G592" s="83"/>
    </row>
    <row r="593" spans="1:7" ht="63" x14ac:dyDescent="0.45">
      <c r="A593" s="155" t="s">
        <v>7</v>
      </c>
      <c r="B593" s="89">
        <v>0</v>
      </c>
      <c r="C593" s="99">
        <f>IF(B593=0, -10, IF(B593=1, -5, "0"))</f>
        <v>-10</v>
      </c>
      <c r="D593" s="117" t="s">
        <v>559</v>
      </c>
      <c r="E593" s="117" t="s">
        <v>560</v>
      </c>
      <c r="F593" s="90" t="s">
        <v>297</v>
      </c>
      <c r="G593" s="83"/>
    </row>
    <row r="594" spans="1:7" ht="22.5" customHeight="1" x14ac:dyDescent="0.4">
      <c r="A594" s="88" t="s">
        <v>113</v>
      </c>
      <c r="B594" s="89">
        <v>2</v>
      </c>
      <c r="C594" s="89"/>
      <c r="D594" s="117"/>
      <c r="E594" s="91"/>
      <c r="F594" s="90"/>
      <c r="G594" s="83"/>
    </row>
    <row r="595" spans="1:7" ht="21" x14ac:dyDescent="0.4">
      <c r="A595" s="88" t="s">
        <v>186</v>
      </c>
      <c r="B595" s="89">
        <v>2</v>
      </c>
      <c r="C595" s="89"/>
      <c r="D595" s="205"/>
      <c r="E595" s="205"/>
      <c r="F595" s="90"/>
      <c r="G595" s="83"/>
    </row>
    <row r="596" spans="1:7" ht="42" x14ac:dyDescent="0.4">
      <c r="A596" s="265" t="s">
        <v>88</v>
      </c>
      <c r="B596" s="89">
        <v>1</v>
      </c>
      <c r="C596" s="116" t="str">
        <f>IF(B596=0, -5, "0")</f>
        <v>0</v>
      </c>
      <c r="D596" s="341" t="s">
        <v>583</v>
      </c>
      <c r="E596" s="342" t="s">
        <v>584</v>
      </c>
      <c r="F596" s="90"/>
      <c r="G596" s="83"/>
    </row>
    <row r="597" spans="1:7" ht="53.25" customHeight="1" x14ac:dyDescent="0.4">
      <c r="A597" s="88" t="s">
        <v>150</v>
      </c>
      <c r="B597" s="89">
        <v>2</v>
      </c>
      <c r="C597" s="89"/>
      <c r="D597" s="117"/>
      <c r="E597" s="91"/>
      <c r="F597" s="90"/>
      <c r="G597" s="83"/>
    </row>
    <row r="598" spans="1:7" s="275" customFormat="1" ht="39.75" customHeight="1" x14ac:dyDescent="0.3">
      <c r="A598" s="352" t="s">
        <v>383</v>
      </c>
      <c r="B598" s="353"/>
      <c r="C598" s="353"/>
      <c r="D598" s="353"/>
      <c r="E598" s="353"/>
      <c r="F598" s="353"/>
      <c r="G598" s="353"/>
    </row>
    <row r="599" spans="1:7" ht="48.75" customHeight="1" x14ac:dyDescent="0.4">
      <c r="A599" s="92" t="s">
        <v>328</v>
      </c>
      <c r="B599" s="89">
        <v>0</v>
      </c>
      <c r="C599" s="181"/>
      <c r="D599" s="111" t="s">
        <v>572</v>
      </c>
      <c r="E599" s="91" t="s">
        <v>573</v>
      </c>
      <c r="F599" s="90" t="s">
        <v>297</v>
      </c>
      <c r="G599" s="83"/>
    </row>
    <row r="600" spans="1:7" ht="21" x14ac:dyDescent="0.4">
      <c r="A600" s="193" t="s">
        <v>396</v>
      </c>
      <c r="B600" s="89">
        <v>2</v>
      </c>
      <c r="C600" s="98" t="str">
        <f>IF(B600=0, -2, "0")</f>
        <v>0</v>
      </c>
      <c r="D600" s="117"/>
      <c r="E600" s="91"/>
      <c r="F600" s="90"/>
      <c r="G600" s="83"/>
    </row>
    <row r="601" spans="1:7" ht="39.75" customHeight="1" x14ac:dyDescent="0.4">
      <c r="A601" s="88" t="s">
        <v>302</v>
      </c>
      <c r="B601" s="89">
        <v>2</v>
      </c>
      <c r="C601" s="89"/>
      <c r="D601" s="117"/>
      <c r="E601" s="91"/>
      <c r="F601" s="90"/>
      <c r="G601" s="83"/>
    </row>
    <row r="602" spans="1:7" ht="21" x14ac:dyDescent="0.4">
      <c r="A602" s="106" t="s">
        <v>376</v>
      </c>
      <c r="B602" s="89">
        <v>2</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v>2</v>
      </c>
      <c r="C604" s="89"/>
      <c r="D604" s="204"/>
      <c r="E604" s="91"/>
      <c r="F604" s="90"/>
      <c r="G604" s="83"/>
    </row>
    <row r="605" spans="1:7" ht="83.25" customHeight="1" x14ac:dyDescent="0.4">
      <c r="A605" s="109" t="s">
        <v>447</v>
      </c>
      <c r="B605" s="89">
        <f>IF(D605=1, 2, IF(AND(D605&lt;1,D605&gt;0), 1, IF(D605=0,"0","NA")))</f>
        <v>2</v>
      </c>
      <c r="C605" s="89"/>
      <c r="D605" s="271">
        <f>IFERROR(E605/F605,"N.A")</f>
        <v>1</v>
      </c>
      <c r="E605" s="91">
        <f>COUNTIF('A1 Exploitation'!F579:F604,"ok")</f>
        <v>5</v>
      </c>
      <c r="F605" s="90">
        <f>COUNTA('A1 Exploitation'!F579:F604)</f>
        <v>5</v>
      </c>
      <c r="G605" s="83"/>
    </row>
    <row r="606" spans="1:7" ht="21" x14ac:dyDescent="0.4">
      <c r="A606" s="411" t="s">
        <v>34</v>
      </c>
      <c r="B606" s="411"/>
      <c r="C606" s="412"/>
      <c r="D606" s="296">
        <f>SUM(B592:C605)</f>
        <v>9</v>
      </c>
      <c r="E606" s="79"/>
      <c r="F606" s="83"/>
      <c r="G606" s="83"/>
    </row>
    <row r="607" spans="1:7" ht="21" x14ac:dyDescent="0.4">
      <c r="A607" s="411" t="s">
        <v>33</v>
      </c>
      <c r="B607" s="411"/>
      <c r="C607" s="411"/>
      <c r="D607" s="295">
        <f>D606/(COUNT(B592:C605)*2)</f>
        <v>0.34615384615384615</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26</v>
      </c>
      <c r="E609" s="203"/>
      <c r="F609" s="203"/>
      <c r="G609" s="83"/>
    </row>
    <row r="610" spans="1:7" ht="22.5" x14ac:dyDescent="0.45">
      <c r="A610" s="422" t="s">
        <v>170</v>
      </c>
      <c r="B610" s="423"/>
      <c r="C610" s="424"/>
      <c r="D610" s="305">
        <f>D609/(COUNT(B579:C587,B592:C597,B599:C605)*2)</f>
        <v>0.59090909090909094</v>
      </c>
      <c r="E610" s="79"/>
      <c r="F610" s="83"/>
      <c r="G610" s="83"/>
    </row>
    <row r="611" spans="1:7" ht="21" x14ac:dyDescent="0.4">
      <c r="A611" s="104"/>
      <c r="B611" s="83"/>
      <c r="C611" s="83"/>
      <c r="G611" s="83"/>
    </row>
    <row r="612" spans="1:7" ht="19.5" customHeight="1" x14ac:dyDescent="0.45">
      <c r="A612" s="351" t="s">
        <v>8</v>
      </c>
      <c r="B612" s="351"/>
      <c r="C612" s="351"/>
      <c r="D612" s="351"/>
      <c r="E612" s="351"/>
      <c r="F612" s="351"/>
      <c r="G612" s="83"/>
    </row>
    <row r="613" spans="1:7" ht="22.5" x14ac:dyDescent="0.4">
      <c r="A613" s="105">
        <f>B11</f>
        <v>43805</v>
      </c>
      <c r="B613" s="83"/>
      <c r="C613" s="83"/>
      <c r="D613" s="95"/>
      <c r="E613" s="95"/>
      <c r="F613" s="95"/>
      <c r="G613" s="83"/>
    </row>
    <row r="614" spans="1:7" ht="21" x14ac:dyDescent="0.4">
      <c r="A614" s="359" t="s">
        <v>28</v>
      </c>
      <c r="B614" s="360" t="s">
        <v>29</v>
      </c>
      <c r="C614" s="360"/>
      <c r="D614" s="360" t="s">
        <v>42</v>
      </c>
      <c r="E614" s="361" t="s">
        <v>266</v>
      </c>
      <c r="F614" s="361" t="s">
        <v>301</v>
      </c>
      <c r="G614" s="83"/>
    </row>
    <row r="615" spans="1:7" ht="18.75" customHeight="1" x14ac:dyDescent="0.4">
      <c r="A615" s="359"/>
      <c r="B615" s="283" t="s">
        <v>32</v>
      </c>
      <c r="C615" s="283" t="s">
        <v>31</v>
      </c>
      <c r="D615" s="360"/>
      <c r="E615" s="361"/>
      <c r="F615" s="361"/>
      <c r="G615" s="83"/>
    </row>
    <row r="616" spans="1:7" ht="18.75" customHeight="1" x14ac:dyDescent="0.4">
      <c r="A616" s="239"/>
      <c r="B616" s="240"/>
      <c r="C616" s="240"/>
      <c r="D616" s="240"/>
      <c r="E616" s="236"/>
      <c r="F616" s="236"/>
      <c r="G616" s="83"/>
    </row>
    <row r="617" spans="1:7" ht="24.75" x14ac:dyDescent="0.4">
      <c r="A617" s="241" t="s">
        <v>90</v>
      </c>
      <c r="B617" s="95"/>
      <c r="C617" s="406"/>
      <c r="D617" s="406"/>
      <c r="E617" s="406"/>
      <c r="F617" s="407"/>
      <c r="G617" s="83"/>
    </row>
    <row r="618" spans="1:7" ht="21" x14ac:dyDescent="0.4">
      <c r="A618" s="108" t="s">
        <v>89</v>
      </c>
      <c r="B618" s="89">
        <v>2</v>
      </c>
      <c r="C618" s="89"/>
      <c r="D618" s="90"/>
      <c r="E618" s="91"/>
      <c r="F618" s="90"/>
      <c r="G618" s="83"/>
    </row>
    <row r="619" spans="1:7" ht="21" x14ac:dyDescent="0.4">
      <c r="A619" s="108" t="s">
        <v>221</v>
      </c>
      <c r="B619" s="89">
        <v>2</v>
      </c>
      <c r="C619" s="89"/>
      <c r="D619" s="90"/>
      <c r="E619" s="91"/>
      <c r="F619" s="90"/>
      <c r="G619" s="83"/>
    </row>
    <row r="620" spans="1:7" ht="21" x14ac:dyDescent="0.4">
      <c r="A620" s="106" t="s">
        <v>25</v>
      </c>
      <c r="B620" s="89">
        <v>2</v>
      </c>
      <c r="C620" s="89"/>
      <c r="D620" s="90"/>
      <c r="E620" s="91"/>
      <c r="F620" s="90"/>
      <c r="G620" s="83"/>
    </row>
    <row r="621" spans="1:7" ht="105" x14ac:dyDescent="0.4">
      <c r="A621" s="106" t="s">
        <v>11</v>
      </c>
      <c r="B621" s="89">
        <v>0</v>
      </c>
      <c r="C621" s="89"/>
      <c r="D621" s="90" t="s">
        <v>564</v>
      </c>
      <c r="E621" s="90" t="s">
        <v>565</v>
      </c>
      <c r="F621" s="90" t="s">
        <v>297</v>
      </c>
      <c r="G621" s="83"/>
    </row>
    <row r="622" spans="1:7" ht="22.5" x14ac:dyDescent="0.45">
      <c r="A622" s="155" t="s">
        <v>50</v>
      </c>
      <c r="B622" s="89">
        <v>2</v>
      </c>
      <c r="C622" s="99" t="str">
        <f>IF(B622=0, -10, IF(B622=1, -5, "0"))</f>
        <v>0</v>
      </c>
      <c r="D622" s="90"/>
      <c r="E622" s="91"/>
      <c r="F622" s="90"/>
      <c r="G622" s="83"/>
    </row>
    <row r="623" spans="1:7" ht="21" x14ac:dyDescent="0.4">
      <c r="A623" s="106" t="s">
        <v>113</v>
      </c>
      <c r="B623" s="89">
        <v>2</v>
      </c>
      <c r="C623" s="112"/>
      <c r="D623" s="90"/>
      <c r="E623" s="91"/>
      <c r="F623" s="90"/>
      <c r="G623" s="83"/>
    </row>
    <row r="624" spans="1:7" ht="63" x14ac:dyDescent="0.4">
      <c r="A624" s="106" t="s">
        <v>203</v>
      </c>
      <c r="B624" s="89">
        <v>1</v>
      </c>
      <c r="C624" s="89"/>
      <c r="D624" s="88" t="s">
        <v>568</v>
      </c>
      <c r="E624" s="88" t="s">
        <v>569</v>
      </c>
      <c r="F624" s="90" t="s">
        <v>297</v>
      </c>
      <c r="G624" s="83"/>
    </row>
    <row r="625" spans="1:7" ht="22.5" customHeight="1" x14ac:dyDescent="0.4">
      <c r="A625" s="193" t="s">
        <v>396</v>
      </c>
      <c r="B625" s="89">
        <v>2</v>
      </c>
      <c r="C625" s="98" t="str">
        <f>IF(B625=0, -2, "0")</f>
        <v>0</v>
      </c>
      <c r="D625" s="204"/>
      <c r="E625" s="91"/>
      <c r="F625" s="90"/>
      <c r="G625" s="83"/>
    </row>
    <row r="626" spans="1:7" ht="45" x14ac:dyDescent="0.4">
      <c r="A626" s="170" t="s">
        <v>457</v>
      </c>
      <c r="B626" s="89">
        <v>2</v>
      </c>
      <c r="C626" s="99" t="str">
        <f>IF(B626=0, -10, "0")</f>
        <v>0</v>
      </c>
      <c r="D626" s="90"/>
      <c r="E626" s="91"/>
      <c r="F626" s="90"/>
      <c r="G626" s="83"/>
    </row>
    <row r="627" spans="1:7" ht="21" x14ac:dyDescent="0.4">
      <c r="A627" s="411" t="s">
        <v>34</v>
      </c>
      <c r="B627" s="411"/>
      <c r="C627" s="411"/>
      <c r="D627" s="296">
        <f>SUM(B618:C626)</f>
        <v>15</v>
      </c>
      <c r="E627" s="432"/>
      <c r="F627" s="413"/>
      <c r="G627" s="83"/>
    </row>
    <row r="628" spans="1:7" ht="21" x14ac:dyDescent="0.4">
      <c r="A628" s="411" t="s">
        <v>33</v>
      </c>
      <c r="B628" s="411"/>
      <c r="C628" s="411"/>
      <c r="D628" s="295">
        <f>D627/(COUNT(B618:C626)*2)</f>
        <v>0.83333333333333337</v>
      </c>
      <c r="E628" s="433"/>
      <c r="F628" s="387"/>
      <c r="G628" s="83"/>
    </row>
    <row r="629" spans="1:7" ht="21" x14ac:dyDescent="0.4">
      <c r="A629" s="104"/>
      <c r="B629" s="83"/>
      <c r="C629" s="431"/>
      <c r="D629" s="431"/>
      <c r="E629" s="431"/>
      <c r="F629" s="431"/>
      <c r="G629" s="83"/>
    </row>
    <row r="630" spans="1:7" ht="18.75" customHeight="1" x14ac:dyDescent="0.4">
      <c r="A630" s="241" t="s">
        <v>23</v>
      </c>
      <c r="B630" s="95"/>
      <c r="C630" s="87"/>
      <c r="D630" s="87"/>
      <c r="E630" s="87"/>
      <c r="F630" s="87"/>
      <c r="G630" s="83"/>
    </row>
    <row r="631" spans="1:7" ht="21" x14ac:dyDescent="0.4">
      <c r="A631" s="88" t="s">
        <v>83</v>
      </c>
      <c r="B631" s="89">
        <v>2</v>
      </c>
      <c r="C631" s="89"/>
      <c r="D631" s="130"/>
      <c r="E631" s="91"/>
      <c r="F631" s="90"/>
      <c r="G631" s="83"/>
    </row>
    <row r="632" spans="1:7" ht="24.75" customHeight="1" x14ac:dyDescent="0.45">
      <c r="A632" s="155" t="s">
        <v>50</v>
      </c>
      <c r="B632" s="89">
        <v>2</v>
      </c>
      <c r="C632" s="99" t="str">
        <f>IF(B632=0, -10, IF(B632=1, -5, "0"))</f>
        <v>0</v>
      </c>
      <c r="D632" s="100"/>
      <c r="E632" s="91"/>
      <c r="F632" s="90"/>
      <c r="G632" s="83"/>
    </row>
    <row r="633" spans="1:7" ht="42" x14ac:dyDescent="0.4">
      <c r="A633" s="88" t="s">
        <v>186</v>
      </c>
      <c r="B633" s="89">
        <v>0</v>
      </c>
      <c r="C633" s="89"/>
      <c r="D633" s="147" t="s">
        <v>566</v>
      </c>
      <c r="E633" s="147" t="s">
        <v>567</v>
      </c>
      <c r="F633" s="90" t="s">
        <v>297</v>
      </c>
      <c r="G633" s="83"/>
    </row>
    <row r="634" spans="1:7" ht="21" x14ac:dyDescent="0.4">
      <c r="A634" s="88" t="s">
        <v>12</v>
      </c>
      <c r="B634" s="89">
        <v>2</v>
      </c>
      <c r="C634" s="89"/>
      <c r="D634" s="90"/>
      <c r="E634" s="91"/>
      <c r="F634" s="90"/>
      <c r="G634" s="83"/>
    </row>
    <row r="635" spans="1:7" ht="21" x14ac:dyDescent="0.4">
      <c r="A635" s="109" t="s">
        <v>91</v>
      </c>
      <c r="B635" s="89">
        <v>2</v>
      </c>
      <c r="C635" s="89"/>
      <c r="D635" s="42"/>
      <c r="E635" s="91"/>
      <c r="F635" s="90"/>
      <c r="G635" s="83"/>
    </row>
    <row r="636" spans="1:7" ht="21" x14ac:dyDescent="0.4">
      <c r="A636" s="138" t="s">
        <v>419</v>
      </c>
      <c r="B636" s="89">
        <v>2</v>
      </c>
      <c r="C636" s="99"/>
      <c r="D636" s="42"/>
      <c r="E636" s="91"/>
      <c r="F636" s="90"/>
      <c r="G636" s="83"/>
    </row>
    <row r="637" spans="1:7" ht="22.5" customHeight="1" x14ac:dyDescent="0.4">
      <c r="A637" s="138" t="s">
        <v>418</v>
      </c>
      <c r="B637" s="89">
        <v>2</v>
      </c>
      <c r="C637" s="99"/>
      <c r="D637" s="42"/>
      <c r="E637" s="91"/>
      <c r="F637" s="90"/>
      <c r="G637" s="83"/>
    </row>
    <row r="638" spans="1:7" ht="21" customHeight="1" x14ac:dyDescent="0.4">
      <c r="A638" s="88" t="s">
        <v>132</v>
      </c>
      <c r="B638" s="89">
        <v>2</v>
      </c>
      <c r="C638" s="89"/>
      <c r="D638" s="215"/>
      <c r="E638" s="91"/>
      <c r="F638" s="90"/>
      <c r="G638" s="83"/>
    </row>
    <row r="639" spans="1:7" ht="22.5" x14ac:dyDescent="0.4">
      <c r="A639" s="366" t="s">
        <v>34</v>
      </c>
      <c r="B639" s="367"/>
      <c r="C639" s="368"/>
      <c r="D639" s="289">
        <f>SUM(B631:C638)</f>
        <v>14</v>
      </c>
      <c r="E639" s="216"/>
      <c r="F639" s="216"/>
      <c r="G639" s="214"/>
    </row>
    <row r="640" spans="1:7" ht="22.5" x14ac:dyDescent="0.4">
      <c r="A640" s="284" t="s">
        <v>33</v>
      </c>
      <c r="B640" s="285"/>
      <c r="C640" s="285"/>
      <c r="D640" s="287">
        <f>D639/(COUNT(B631:C638)*2)</f>
        <v>0.875</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6"/>
      <c r="D642" s="406"/>
      <c r="E642" s="406"/>
      <c r="F642" s="407"/>
      <c r="G642" s="83"/>
    </row>
    <row r="643" spans="1:16382" ht="20.25" customHeight="1" x14ac:dyDescent="0.4">
      <c r="A643" s="88" t="s">
        <v>83</v>
      </c>
      <c r="B643" s="89">
        <v>2</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v>2</v>
      </c>
      <c r="C644" s="99" t="str">
        <f>IF(B644=0, -10, IF(B644=1, -5, "0"))</f>
        <v>0</v>
      </c>
      <c r="D644" s="135"/>
      <c r="E644" s="91"/>
      <c r="F644" s="90"/>
      <c r="G644" s="83"/>
    </row>
    <row r="645" spans="1:16382" ht="21" x14ac:dyDescent="0.4">
      <c r="A645" s="88" t="s">
        <v>188</v>
      </c>
      <c r="B645" s="89">
        <v>2</v>
      </c>
      <c r="C645" s="89"/>
      <c r="D645" s="42"/>
      <c r="E645" s="88"/>
      <c r="F645" s="90"/>
      <c r="G645" s="83"/>
    </row>
    <row r="646" spans="1:16382" ht="21" x14ac:dyDescent="0.4">
      <c r="A646" s="88" t="s">
        <v>222</v>
      </c>
      <c r="B646" s="89">
        <v>2</v>
      </c>
      <c r="C646" s="89"/>
      <c r="D646" s="42"/>
      <c r="E646" s="91"/>
      <c r="F646" s="90"/>
      <c r="G646" s="83"/>
    </row>
    <row r="647" spans="1:16382" ht="34.5" customHeight="1" x14ac:dyDescent="0.4">
      <c r="A647" s="138" t="s">
        <v>419</v>
      </c>
      <c r="B647" s="89">
        <v>2</v>
      </c>
      <c r="C647" s="89"/>
      <c r="D647" s="42"/>
      <c r="E647" s="91"/>
      <c r="F647" s="90"/>
      <c r="G647" s="83"/>
    </row>
    <row r="648" spans="1:16382" ht="45" x14ac:dyDescent="0.4">
      <c r="A648" s="170" t="s">
        <v>457</v>
      </c>
      <c r="B648" s="89">
        <v>2</v>
      </c>
      <c r="C648" s="99" t="str">
        <f>IF(B648=0, -10, "0")</f>
        <v>0</v>
      </c>
      <c r="D648" s="42"/>
      <c r="E648" s="91"/>
      <c r="F648" s="90"/>
      <c r="G648" s="83"/>
    </row>
    <row r="649" spans="1:16382" ht="21" x14ac:dyDescent="0.4">
      <c r="A649" s="138" t="s">
        <v>418</v>
      </c>
      <c r="B649" s="89">
        <v>2</v>
      </c>
      <c r="C649" s="99"/>
      <c r="D649" s="42"/>
      <c r="E649" s="91"/>
      <c r="F649" s="90"/>
      <c r="G649" s="83"/>
    </row>
    <row r="650" spans="1:16382" ht="22.5" x14ac:dyDescent="0.4">
      <c r="A650" s="366" t="s">
        <v>34</v>
      </c>
      <c r="B650" s="367"/>
      <c r="C650" s="368"/>
      <c r="D650" s="288">
        <f>SUM(B643:C649)</f>
        <v>14</v>
      </c>
      <c r="E650" s="216"/>
      <c r="F650" s="216"/>
      <c r="G650" s="83"/>
    </row>
    <row r="651" spans="1:16382" ht="21" x14ac:dyDescent="0.4">
      <c r="A651" s="288" t="s">
        <v>33</v>
      </c>
      <c r="B651" s="297"/>
      <c r="C651" s="297"/>
      <c r="D651" s="287">
        <f>D650/(COUNT(B643:C649)*2)</f>
        <v>1</v>
      </c>
      <c r="E651" s="83"/>
      <c r="F651" s="83"/>
      <c r="G651" s="83"/>
    </row>
    <row r="652" spans="1:16382" ht="22.5" x14ac:dyDescent="0.3">
      <c r="A652" s="428"/>
      <c r="B652" s="428"/>
      <c r="C652" s="428"/>
      <c r="D652" s="428"/>
      <c r="E652" s="428"/>
      <c r="F652" s="428"/>
      <c r="G652" s="428"/>
    </row>
    <row r="653" spans="1:16382" ht="24.75" x14ac:dyDescent="0.4">
      <c r="A653" s="241" t="s">
        <v>26</v>
      </c>
      <c r="B653" s="406"/>
      <c r="C653" s="406"/>
      <c r="D653" s="406"/>
      <c r="E653" s="406"/>
      <c r="F653" s="407"/>
      <c r="G653" s="79"/>
    </row>
    <row r="654" spans="1:16382" ht="21" x14ac:dyDescent="0.4">
      <c r="A654" s="109" t="s">
        <v>223</v>
      </c>
      <c r="B654" s="89">
        <v>2</v>
      </c>
      <c r="C654" s="89"/>
      <c r="D654" s="111"/>
      <c r="E654" s="91"/>
      <c r="F654" s="90"/>
      <c r="G654" s="79"/>
    </row>
    <row r="655" spans="1:16382" ht="21" x14ac:dyDescent="0.4">
      <c r="A655" s="138" t="s">
        <v>419</v>
      </c>
      <c r="B655" s="89">
        <v>2</v>
      </c>
      <c r="C655" s="99"/>
      <c r="D655" s="111"/>
      <c r="E655" s="91"/>
      <c r="F655" s="90"/>
      <c r="G655" s="79"/>
    </row>
    <row r="656" spans="1:16382" ht="21" x14ac:dyDescent="0.4">
      <c r="A656" s="138" t="s">
        <v>418</v>
      </c>
      <c r="B656" s="89">
        <v>2</v>
      </c>
      <c r="C656" s="99"/>
      <c r="D656" s="111"/>
      <c r="E656" s="91"/>
      <c r="F656" s="90"/>
      <c r="G656" s="79"/>
    </row>
    <row r="657" spans="1:7" ht="22.5" x14ac:dyDescent="0.45">
      <c r="A657" s="155" t="s">
        <v>92</v>
      </c>
      <c r="B657" s="89">
        <v>2</v>
      </c>
      <c r="C657" s="99" t="str">
        <f>IF(B657=0, -10, IF(B657=1, -5, "0"))</f>
        <v>0</v>
      </c>
      <c r="D657" s="205"/>
      <c r="E657" s="205"/>
      <c r="F657" s="90"/>
      <c r="G657" s="79"/>
    </row>
    <row r="658" spans="1:7" ht="42" x14ac:dyDescent="0.4">
      <c r="A658" s="88" t="s">
        <v>189</v>
      </c>
      <c r="B658" s="89">
        <v>2</v>
      </c>
      <c r="C658" s="89"/>
      <c r="D658" s="205"/>
      <c r="E658" s="205"/>
      <c r="F658" s="90"/>
      <c r="G658" s="172"/>
    </row>
    <row r="659" spans="1:7" ht="105" x14ac:dyDescent="0.4">
      <c r="A659" s="170" t="s">
        <v>325</v>
      </c>
      <c r="B659" s="89">
        <v>0</v>
      </c>
      <c r="C659" s="99">
        <f>IF(B659=0, -10, "0")</f>
        <v>-10</v>
      </c>
      <c r="D659" s="205" t="s">
        <v>562</v>
      </c>
      <c r="E659" s="205" t="s">
        <v>563</v>
      </c>
      <c r="F659" s="90" t="s">
        <v>298</v>
      </c>
      <c r="G659" s="79"/>
    </row>
    <row r="660" spans="1:7" ht="42" x14ac:dyDescent="0.4">
      <c r="A660" s="88" t="s">
        <v>150</v>
      </c>
      <c r="B660" s="89">
        <v>2</v>
      </c>
      <c r="C660" s="89"/>
      <c r="D660" s="111"/>
      <c r="E660" s="91"/>
      <c r="F660" s="90"/>
      <c r="G660" s="79"/>
    </row>
    <row r="661" spans="1:7" ht="21" x14ac:dyDescent="0.4">
      <c r="A661" s="403" t="s">
        <v>310</v>
      </c>
      <c r="B661" s="404"/>
      <c r="C661" s="404"/>
      <c r="D661" s="404"/>
      <c r="E661" s="404"/>
      <c r="F661" s="405"/>
      <c r="G661" s="79"/>
    </row>
    <row r="662" spans="1:7" ht="21" x14ac:dyDescent="0.4">
      <c r="A662" s="92" t="s">
        <v>328</v>
      </c>
      <c r="B662" s="89">
        <v>0</v>
      </c>
      <c r="C662" s="205"/>
      <c r="D662" s="111" t="s">
        <v>572</v>
      </c>
      <c r="E662" s="91" t="s">
        <v>573</v>
      </c>
      <c r="F662" s="90" t="s">
        <v>297</v>
      </c>
      <c r="G662" s="79"/>
    </row>
    <row r="663" spans="1:7" ht="21" x14ac:dyDescent="0.4">
      <c r="A663" s="88" t="s">
        <v>302</v>
      </c>
      <c r="B663" s="89">
        <v>2</v>
      </c>
      <c r="C663" s="89"/>
      <c r="D663" s="111"/>
      <c r="E663" s="91"/>
      <c r="F663" s="90"/>
      <c r="G663" s="79"/>
    </row>
    <row r="664" spans="1:7" ht="27.75" customHeight="1" x14ac:dyDescent="0.4">
      <c r="A664" s="106" t="s">
        <v>376</v>
      </c>
      <c r="B664" s="89">
        <v>2</v>
      </c>
      <c r="C664" s="89"/>
      <c r="D664" s="111"/>
      <c r="E664" s="91"/>
      <c r="F664" s="90"/>
      <c r="G664" s="83"/>
    </row>
    <row r="665" spans="1:7" ht="105" x14ac:dyDescent="0.4">
      <c r="A665" s="266" t="s">
        <v>317</v>
      </c>
      <c r="B665" s="89">
        <v>0</v>
      </c>
      <c r="C665" s="99">
        <f>IF(B665=0, -5, "0")</f>
        <v>-5</v>
      </c>
      <c r="D665" s="339" t="s">
        <v>570</v>
      </c>
      <c r="E665" s="338" t="s">
        <v>561</v>
      </c>
      <c r="F665" s="90" t="s">
        <v>297</v>
      </c>
      <c r="G665" s="83"/>
    </row>
    <row r="666" spans="1:7" ht="21" x14ac:dyDescent="0.4">
      <c r="A666" s="128" t="s">
        <v>327</v>
      </c>
      <c r="B666" s="89" t="s">
        <v>30</v>
      </c>
      <c r="C666" s="99"/>
      <c r="D666" s="42"/>
      <c r="E666" s="42"/>
      <c r="F666" s="90"/>
      <c r="G666" s="83"/>
    </row>
    <row r="667" spans="1:7" ht="21" x14ac:dyDescent="0.4">
      <c r="A667" s="92" t="s">
        <v>406</v>
      </c>
      <c r="B667" s="89">
        <v>2</v>
      </c>
      <c r="C667" s="99"/>
      <c r="D667" s="42"/>
      <c r="E667" s="42"/>
      <c r="F667" s="90"/>
      <c r="G667" s="83"/>
    </row>
    <row r="668" spans="1:7" ht="88.5" customHeight="1" x14ac:dyDescent="0.4">
      <c r="A668" s="88" t="s">
        <v>422</v>
      </c>
      <c r="B668" s="89">
        <f>IF(D668=1, 2, IF(AND(D668&lt;1,D668&gt;0), 1, IF(D668=0,"0","NA")))</f>
        <v>2</v>
      </c>
      <c r="C668" s="89"/>
      <c r="D668" s="271">
        <f>IFERROR(E668/F668,"N.A")</f>
        <v>1</v>
      </c>
      <c r="E668" s="42">
        <f>COUNTIF('A1 Exploitation'!F618:F667,"ok")</f>
        <v>6</v>
      </c>
      <c r="F668" s="90">
        <f>COUNTA('A1 Exploitation'!F618:F667)</f>
        <v>6</v>
      </c>
      <c r="G668" s="83"/>
    </row>
    <row r="669" spans="1:7" ht="21" x14ac:dyDescent="0.4">
      <c r="A669" s="288" t="s">
        <v>34</v>
      </c>
      <c r="B669" s="288"/>
      <c r="C669" s="288"/>
      <c r="D669" s="288">
        <f>SUM(B654:C668)</f>
        <v>5</v>
      </c>
      <c r="E669" s="79"/>
      <c r="F669" s="83"/>
      <c r="G669" s="83"/>
    </row>
    <row r="670" spans="1:7" ht="21" x14ac:dyDescent="0.4">
      <c r="A670" s="284" t="s">
        <v>33</v>
      </c>
      <c r="B670" s="285"/>
      <c r="C670" s="286"/>
      <c r="D670" s="287">
        <f>D669/(COUNT(B654:C668)*2)</f>
        <v>0.16666666666666666</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48</v>
      </c>
      <c r="E672" s="79"/>
      <c r="F672" s="83"/>
      <c r="G672" s="83"/>
    </row>
    <row r="673" spans="1:7" ht="22.5" x14ac:dyDescent="0.45">
      <c r="A673" s="301" t="s">
        <v>171</v>
      </c>
      <c r="B673" s="311"/>
      <c r="C673" s="312"/>
      <c r="D673" s="305">
        <f>D672/(COUNT(B654:C668,B631:C638,B643:C649,B618:C626)*2)</f>
        <v>0.61538461538461542</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51" t="s">
        <v>355</v>
      </c>
      <c r="B676" s="351"/>
      <c r="C676" s="351"/>
      <c r="D676" s="351"/>
      <c r="E676" s="351"/>
      <c r="F676" s="351"/>
      <c r="G676" s="83"/>
    </row>
    <row r="677" spans="1:7" ht="21" x14ac:dyDescent="0.4">
      <c r="A677" s="169">
        <f>B11</f>
        <v>43805</v>
      </c>
      <c r="B677" s="83"/>
      <c r="C677" s="83"/>
      <c r="D677" s="83"/>
      <c r="E677" s="79"/>
      <c r="F677" s="83"/>
      <c r="G677" s="83"/>
    </row>
    <row r="678" spans="1:7" ht="21.75" customHeight="1" x14ac:dyDescent="0.4">
      <c r="A678" s="359" t="s">
        <v>28</v>
      </c>
      <c r="B678" s="360" t="s">
        <v>29</v>
      </c>
      <c r="C678" s="360"/>
      <c r="D678" s="360" t="s">
        <v>42</v>
      </c>
      <c r="E678" s="361" t="s">
        <v>266</v>
      </c>
      <c r="F678" s="361" t="s">
        <v>301</v>
      </c>
      <c r="G678" s="83"/>
    </row>
    <row r="679" spans="1:7" ht="21" x14ac:dyDescent="0.4">
      <c r="A679" s="359"/>
      <c r="B679" s="283" t="s">
        <v>32</v>
      </c>
      <c r="C679" s="283" t="s">
        <v>31</v>
      </c>
      <c r="D679" s="360"/>
      <c r="E679" s="361"/>
      <c r="F679" s="361"/>
      <c r="G679" s="83"/>
    </row>
    <row r="680" spans="1:7" ht="22.5" x14ac:dyDescent="0.4">
      <c r="A680" s="239"/>
      <c r="B680" s="240"/>
      <c r="C680" s="240"/>
      <c r="D680" s="240"/>
      <c r="E680" s="236"/>
      <c r="F680" s="236"/>
      <c r="G680" s="83"/>
    </row>
    <row r="681" spans="1:7" ht="21" x14ac:dyDescent="0.4">
      <c r="A681" s="88" t="s">
        <v>387</v>
      </c>
      <c r="B681" s="89">
        <v>2</v>
      </c>
      <c r="C681" s="89"/>
      <c r="D681" s="90"/>
      <c r="E681" s="91"/>
      <c r="F681" s="90"/>
      <c r="G681" s="83"/>
    </row>
    <row r="682" spans="1:7" ht="21" x14ac:dyDescent="0.4">
      <c r="A682" s="88" t="s">
        <v>357</v>
      </c>
      <c r="B682" s="89">
        <v>2</v>
      </c>
      <c r="C682" s="89"/>
      <c r="D682" s="90"/>
      <c r="E682" s="91"/>
      <c r="F682" s="90"/>
      <c r="G682" s="83"/>
    </row>
    <row r="683" spans="1:7" ht="42" x14ac:dyDescent="0.4">
      <c r="A683" s="88" t="s">
        <v>43</v>
      </c>
      <c r="B683" s="89">
        <v>2</v>
      </c>
      <c r="C683" s="89"/>
      <c r="D683" s="90"/>
      <c r="E683" s="91"/>
      <c r="F683" s="90"/>
      <c r="G683" s="83"/>
    </row>
    <row r="684" spans="1:7" ht="21" x14ac:dyDescent="0.4">
      <c r="A684" s="109" t="s">
        <v>93</v>
      </c>
      <c r="B684" s="89">
        <v>2</v>
      </c>
      <c r="C684" s="89"/>
      <c r="D684" s="91"/>
      <c r="E684" s="91"/>
      <c r="F684" s="90"/>
      <c r="G684" s="83"/>
    </row>
    <row r="685" spans="1:7" ht="21" x14ac:dyDescent="0.4">
      <c r="A685" s="88" t="s">
        <v>66</v>
      </c>
      <c r="B685" s="89">
        <v>2</v>
      </c>
      <c r="C685" s="89"/>
      <c r="D685" s="176"/>
      <c r="E685" s="91"/>
      <c r="F685" s="90"/>
      <c r="G685" s="83"/>
    </row>
    <row r="686" spans="1:7" ht="42" x14ac:dyDescent="0.4">
      <c r="A686" s="88" t="s">
        <v>157</v>
      </c>
      <c r="B686" s="89">
        <v>2</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v>1</v>
      </c>
      <c r="C688" s="116" t="str">
        <f>IF(B688=0, -5, "0")</f>
        <v>0</v>
      </c>
      <c r="D688" s="135" t="s">
        <v>571</v>
      </c>
      <c r="E688" s="179"/>
      <c r="F688" s="90" t="s">
        <v>297</v>
      </c>
      <c r="G688" s="83"/>
    </row>
    <row r="689" spans="1:7" ht="42" x14ac:dyDescent="0.4">
      <c r="A689" s="92" t="s">
        <v>388</v>
      </c>
      <c r="B689" s="89">
        <v>2</v>
      </c>
      <c r="C689" s="133"/>
      <c r="D689" s="187"/>
      <c r="E689" s="179"/>
      <c r="F689" s="90"/>
      <c r="G689" s="83"/>
    </row>
    <row r="690" spans="1:7" ht="21" x14ac:dyDescent="0.4">
      <c r="A690" s="92" t="s">
        <v>398</v>
      </c>
      <c r="B690" s="89">
        <v>2</v>
      </c>
      <c r="C690" s="133"/>
      <c r="D690" s="188"/>
      <c r="E690" s="179"/>
      <c r="F690" s="90"/>
      <c r="G690" s="83"/>
    </row>
    <row r="691" spans="1:7" ht="30" customHeight="1" x14ac:dyDescent="0.4">
      <c r="A691" s="163" t="s">
        <v>13</v>
      </c>
      <c r="B691" s="89">
        <v>2</v>
      </c>
      <c r="C691" s="185"/>
      <c r="D691" s="176"/>
      <c r="E691" s="91"/>
      <c r="F691" s="90"/>
      <c r="G691" s="83"/>
    </row>
    <row r="692" spans="1:7" ht="38.25" customHeight="1" x14ac:dyDescent="0.4">
      <c r="A692" s="163" t="s">
        <v>179</v>
      </c>
      <c r="B692" s="89">
        <v>2</v>
      </c>
      <c r="C692" s="185"/>
      <c r="D692" s="176"/>
      <c r="E692" s="91"/>
      <c r="F692" s="90"/>
      <c r="G692" s="83"/>
    </row>
    <row r="693" spans="1:7" ht="80.25" customHeight="1" x14ac:dyDescent="0.4">
      <c r="A693" s="163" t="s">
        <v>14</v>
      </c>
      <c r="B693" s="89">
        <v>2</v>
      </c>
      <c r="C693" s="185"/>
      <c r="D693" s="90"/>
      <c r="E693" s="91"/>
      <c r="F693" s="90"/>
      <c r="G693" s="83"/>
    </row>
    <row r="694" spans="1:7" ht="42"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v>2</v>
      </c>
      <c r="C697" s="99"/>
      <c r="D697" s="88"/>
      <c r="E697" s="91"/>
      <c r="F697" s="90"/>
      <c r="G697" s="83"/>
    </row>
    <row r="698" spans="1:7" ht="42" x14ac:dyDescent="0.4">
      <c r="A698" s="177" t="s">
        <v>458</v>
      </c>
      <c r="B698" s="89">
        <v>2</v>
      </c>
      <c r="C698" s="99"/>
      <c r="D698" s="88"/>
      <c r="E698" s="91"/>
      <c r="F698" s="90"/>
      <c r="G698" s="83"/>
    </row>
    <row r="699" spans="1:7" ht="21" x14ac:dyDescent="0.4">
      <c r="A699" s="177" t="s">
        <v>420</v>
      </c>
      <c r="B699" s="89">
        <v>2</v>
      </c>
      <c r="C699" s="99"/>
      <c r="D699" s="204"/>
      <c r="E699" s="91"/>
      <c r="F699" s="90"/>
      <c r="G699" s="83"/>
    </row>
    <row r="700" spans="1:7" ht="89.25" customHeight="1" x14ac:dyDescent="0.45">
      <c r="A700" s="92" t="s">
        <v>422</v>
      </c>
      <c r="B700" s="89" t="str">
        <f>IF(D700=1, 2, IF(AND(D700&lt;1,D700&gt;0), 1, IF(D700=0,"0","NA")))</f>
        <v>NA</v>
      </c>
      <c r="C700" s="89"/>
      <c r="D700" s="271" t="str">
        <f>IFERROR(E700/F700,"N.A")</f>
        <v>N.A</v>
      </c>
      <c r="E700" s="206">
        <f>COUNTIF('A1 Exploitation'!F681:F699,"ok")</f>
        <v>0</v>
      </c>
      <c r="F700" s="90">
        <f>COUNTA('A1 Exploitation'!F681:F699)</f>
        <v>0</v>
      </c>
      <c r="G700" s="83"/>
    </row>
    <row r="701" spans="1:7" ht="22.5" x14ac:dyDescent="0.45">
      <c r="A701" s="301" t="s">
        <v>427</v>
      </c>
      <c r="B701" s="311"/>
      <c r="C701" s="312"/>
      <c r="D701" s="304">
        <f>SUM(B681:C700)</f>
        <v>29</v>
      </c>
      <c r="E701" s="79"/>
      <c r="F701" s="83"/>
      <c r="G701" s="83"/>
    </row>
    <row r="702" spans="1:7" ht="22.5" x14ac:dyDescent="0.45">
      <c r="A702" s="301" t="s">
        <v>428</v>
      </c>
      <c r="B702" s="311"/>
      <c r="C702" s="312"/>
      <c r="D702" s="305">
        <f>D701/(COUNT(B681:C700)*2)</f>
        <v>0.96666666666666667</v>
      </c>
      <c r="G702" s="83"/>
    </row>
    <row r="703" spans="1:7" ht="21" x14ac:dyDescent="0.4">
      <c r="A703" s="172"/>
      <c r="B703" s="217"/>
      <c r="C703" s="217"/>
      <c r="G703" s="184"/>
    </row>
    <row r="704" spans="1:7" ht="21" customHeight="1" x14ac:dyDescent="0.4">
      <c r="A704" s="427" t="s">
        <v>459</v>
      </c>
      <c r="B704" s="427"/>
      <c r="C704" s="427"/>
      <c r="D704" s="427"/>
      <c r="E704" s="427"/>
      <c r="F704" s="427"/>
      <c r="G704" s="184"/>
    </row>
    <row r="705" spans="1:7" ht="21" customHeight="1" x14ac:dyDescent="0.4">
      <c r="A705" s="169">
        <f>B11</f>
        <v>43805</v>
      </c>
      <c r="B705" s="83"/>
      <c r="C705" s="83"/>
      <c r="D705" s="183"/>
      <c r="E705" s="183"/>
      <c r="F705" s="183"/>
      <c r="G705" s="184"/>
    </row>
    <row r="706" spans="1:7" ht="21" x14ac:dyDescent="0.4">
      <c r="A706" s="434" t="s">
        <v>28</v>
      </c>
      <c r="B706" s="397" t="s">
        <v>29</v>
      </c>
      <c r="C706" s="397"/>
      <c r="D706" s="360" t="s">
        <v>42</v>
      </c>
      <c r="E706" s="361" t="s">
        <v>266</v>
      </c>
      <c r="F706" s="361" t="s">
        <v>301</v>
      </c>
      <c r="G706" s="184"/>
    </row>
    <row r="707" spans="1:7" ht="21" x14ac:dyDescent="0.4">
      <c r="A707" s="359"/>
      <c r="B707" s="283" t="s">
        <v>32</v>
      </c>
      <c r="C707" s="283" t="s">
        <v>31</v>
      </c>
      <c r="D707" s="360"/>
      <c r="E707" s="361"/>
      <c r="F707" s="361"/>
      <c r="G707" s="184"/>
    </row>
    <row r="708" spans="1:7" ht="22.5" x14ac:dyDescent="0.4">
      <c r="A708" s="239"/>
      <c r="B708" s="240"/>
      <c r="C708" s="240"/>
      <c r="D708" s="240"/>
      <c r="E708" s="236"/>
      <c r="F708" s="236"/>
      <c r="G708" s="83"/>
    </row>
    <row r="709" spans="1:7" ht="24.75" x14ac:dyDescent="0.4">
      <c r="A709" s="400" t="s">
        <v>305</v>
      </c>
      <c r="B709" s="401"/>
      <c r="C709" s="401"/>
      <c r="D709" s="401"/>
      <c r="E709" s="401"/>
      <c r="F709" s="402"/>
      <c r="G709" s="184"/>
    </row>
    <row r="710" spans="1:7" ht="21" x14ac:dyDescent="0.4">
      <c r="A710" s="109" t="s">
        <v>220</v>
      </c>
      <c r="B710" s="185">
        <v>2</v>
      </c>
      <c r="C710" s="185"/>
      <c r="D710" s="179"/>
      <c r="E710" s="179"/>
      <c r="F710" s="135" t="s">
        <v>297</v>
      </c>
      <c r="G710" s="184"/>
    </row>
    <row r="711" spans="1:7" ht="21" x14ac:dyDescent="0.4">
      <c r="A711" s="109" t="s">
        <v>316</v>
      </c>
      <c r="B711" s="185">
        <v>2</v>
      </c>
      <c r="C711" s="185"/>
      <c r="D711" s="135"/>
      <c r="E711" s="179"/>
      <c r="F711" s="135"/>
      <c r="G711" s="184"/>
    </row>
    <row r="712" spans="1:7" ht="21" x14ac:dyDescent="0.4">
      <c r="A712" s="265" t="s">
        <v>273</v>
      </c>
      <c r="B712" s="185">
        <v>2</v>
      </c>
      <c r="C712" s="159" t="str">
        <f>IF(B712=0, -5, "0")</f>
        <v>0</v>
      </c>
      <c r="D712" s="42"/>
      <c r="E712" s="179"/>
      <c r="F712" s="135"/>
      <c r="G712" s="184"/>
    </row>
    <row r="713" spans="1:7" ht="21" x14ac:dyDescent="0.4">
      <c r="A713" s="109" t="s">
        <v>296</v>
      </c>
      <c r="B713" s="185">
        <v>2</v>
      </c>
      <c r="C713" s="185"/>
      <c r="D713" s="42"/>
      <c r="E713" s="179"/>
      <c r="F713" s="135"/>
      <c r="G713" s="184"/>
    </row>
    <row r="714" spans="1:7" ht="22.5" x14ac:dyDescent="0.4">
      <c r="A714" s="182" t="s">
        <v>321</v>
      </c>
      <c r="B714" s="185">
        <v>2</v>
      </c>
      <c r="C714" s="185"/>
      <c r="D714" s="192"/>
      <c r="E714" s="192"/>
      <c r="F714" s="135"/>
      <c r="G714" s="184"/>
    </row>
    <row r="715" spans="1:7" ht="21" x14ac:dyDescent="0.4">
      <c r="A715" s="284" t="s">
        <v>34</v>
      </c>
      <c r="B715" s="429"/>
      <c r="C715" s="430"/>
      <c r="D715" s="289">
        <f>SUM(B710:C714)</f>
        <v>10</v>
      </c>
      <c r="E715" s="79"/>
      <c r="F715" s="83"/>
      <c r="G715" s="83"/>
    </row>
    <row r="716" spans="1:7" ht="21" x14ac:dyDescent="0.4">
      <c r="A716" s="284" t="s">
        <v>33</v>
      </c>
      <c r="B716" s="429"/>
      <c r="C716" s="430"/>
      <c r="D716" s="298">
        <f>D715/(COUNT(B710:C714)*2)</f>
        <v>1</v>
      </c>
      <c r="E716" s="79"/>
      <c r="F716" s="83"/>
      <c r="G716" s="83"/>
    </row>
    <row r="717" spans="1:7" ht="21" x14ac:dyDescent="0.4">
      <c r="A717" s="125"/>
      <c r="B717" s="250"/>
      <c r="C717" s="250"/>
      <c r="D717" s="173"/>
      <c r="E717" s="260"/>
      <c r="F717" s="261"/>
      <c r="G717" s="83"/>
    </row>
    <row r="718" spans="1:7" ht="24.75" x14ac:dyDescent="0.4">
      <c r="A718" s="400" t="s">
        <v>306</v>
      </c>
      <c r="B718" s="401"/>
      <c r="C718" s="401"/>
      <c r="D718" s="401"/>
      <c r="E718" s="401"/>
      <c r="F718" s="402"/>
      <c r="G718" s="83"/>
    </row>
    <row r="719" spans="1:7" ht="21" x14ac:dyDescent="0.4">
      <c r="A719" s="186" t="s">
        <v>3</v>
      </c>
      <c r="B719" s="185">
        <v>2</v>
      </c>
      <c r="C719" s="185"/>
      <c r="D719" s="42"/>
      <c r="E719" s="91"/>
      <c r="F719" s="135"/>
    </row>
    <row r="720" spans="1:7" ht="21" x14ac:dyDescent="0.4">
      <c r="A720" s="186" t="s">
        <v>27</v>
      </c>
      <c r="B720" s="185">
        <v>2</v>
      </c>
      <c r="C720" s="185"/>
      <c r="D720" s="42"/>
      <c r="E720" s="91"/>
      <c r="F720" s="135"/>
    </row>
    <row r="721" spans="1:7" ht="72.75" customHeight="1" x14ac:dyDescent="0.4">
      <c r="A721" s="174" t="s">
        <v>422</v>
      </c>
      <c r="B721" s="89">
        <f>IF(D721=1, 2, IF(AND(D721&lt;1,D721&gt;0), 1, IF(D721=0,"0","NA")))</f>
        <v>2</v>
      </c>
      <c r="C721" s="89"/>
      <c r="D721" s="271">
        <f>IFERROR(E721/F721,"N.A")</f>
        <v>1</v>
      </c>
      <c r="E721" s="42">
        <f>COUNTIF('A1 Exploitation'!F710:F720,"ok")</f>
        <v>2</v>
      </c>
      <c r="F721" s="135">
        <f>COUNTA('A1 Exploitation'!F710:F720)</f>
        <v>2</v>
      </c>
    </row>
    <row r="722" spans="1:7" ht="21" x14ac:dyDescent="0.3">
      <c r="A722" s="284" t="s">
        <v>34</v>
      </c>
      <c r="B722" s="284"/>
      <c r="C722" s="288"/>
      <c r="D722" s="299">
        <f>SUM(B719:C721)</f>
        <v>6</v>
      </c>
    </row>
    <row r="723" spans="1:7" ht="21" x14ac:dyDescent="0.4">
      <c r="A723" s="284" t="s">
        <v>33</v>
      </c>
      <c r="B723" s="285"/>
      <c r="C723" s="286"/>
      <c r="D723" s="300">
        <f>D722/(COUNT(B719:C721)*2)</f>
        <v>1</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16</v>
      </c>
      <c r="G725" s="83"/>
    </row>
    <row r="726" spans="1:7" ht="22.5" x14ac:dyDescent="0.45">
      <c r="A726" s="301" t="s">
        <v>430</v>
      </c>
      <c r="B726" s="311"/>
      <c r="C726" s="312"/>
      <c r="D726" s="305">
        <f>D725/(COUNT(B719:C721,B710:C714)*2)</f>
        <v>1</v>
      </c>
      <c r="E726" s="79"/>
      <c r="F726" s="83"/>
    </row>
    <row r="727" spans="1:7" x14ac:dyDescent="0.3">
      <c r="A727" s="2"/>
    </row>
    <row r="728" spans="1:7" s="3" customFormat="1" ht="22.5" x14ac:dyDescent="0.45">
      <c r="A728" s="251" t="s">
        <v>422</v>
      </c>
      <c r="B728" s="25"/>
      <c r="C728" s="25"/>
      <c r="D728" s="273">
        <f>AVERAGE(D721,D700,D668,D605,D565,D525,D471,D424,D366,D299,D244,D185,D129,D43)</f>
        <v>0.95833333333333337</v>
      </c>
      <c r="E728" s="72"/>
      <c r="F728" s="73"/>
      <c r="G728" s="67"/>
    </row>
    <row r="729" spans="1:7" ht="24.75" x14ac:dyDescent="0.3">
      <c r="A729" s="326" t="s">
        <v>423</v>
      </c>
      <c r="B729" s="322"/>
      <c r="C729" s="323"/>
      <c r="D729" s="327">
        <f>SUM(D725,D701,D672,D609,D569,D526,D475,D428,D370,D303,D248,D186,D130,D47)</f>
        <v>250</v>
      </c>
      <c r="E729" s="3"/>
      <c r="F729" s="3"/>
    </row>
    <row r="730" spans="1:7" ht="24.75" x14ac:dyDescent="0.3">
      <c r="A730" s="326" t="s">
        <v>276</v>
      </c>
      <c r="B730" s="322"/>
      <c r="C730" s="323"/>
      <c r="D730" s="328">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0.75301204819277112</v>
      </c>
      <c r="E730" s="3"/>
      <c r="F730" s="3"/>
    </row>
  </sheetData>
  <sheetProtection algorithmName="SHA-512" hashValue="pj3m7IBBMiMAQcuXtQamtxAPmKTH/P5jOHPdN/PbakpyzTQcuqfog9ZfG+pig5MiZAVM+Ubo0RrB+2usUaQWRg==" saltValue="r3NbacwMuIX56PU8gzRllQ==" spinCount="100000" sheet="1" objects="1" scenarios="1" formatCells="0" formatColumns="0" formatRows="0"/>
  <mergeCells count="157">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65:F165"/>
    <mergeCell ref="A166:F166"/>
    <mergeCell ref="A176:F176"/>
    <mergeCell ref="A177:F177"/>
    <mergeCell ref="B186:C186"/>
    <mergeCell ref="A135:A136"/>
    <mergeCell ref="B135:C135"/>
    <mergeCell ref="D135:D136"/>
    <mergeCell ref="E135:E136"/>
    <mergeCell ref="F135:F136"/>
    <mergeCell ref="A139:F139"/>
    <mergeCell ref="A132:F132"/>
    <mergeCell ref="A133:F134"/>
    <mergeCell ref="A64:G64"/>
    <mergeCell ref="A65:F65"/>
    <mergeCell ref="A83:G83"/>
    <mergeCell ref="A84:F84"/>
    <mergeCell ref="A103:F103"/>
    <mergeCell ref="A104:F104"/>
    <mergeCell ref="A147:F14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s>
  <dataValidations count="4">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592:B605 B558:B565 B506:B516 B618:B626 B122:B128 B681:B700 B719:B721 B85:B102 B312:B319 B379:B389 B465:B471 B519:B525 B417:B424 B492:B504 B292:B299 B579:B587 B662:B668 B437:B444 B66:B82 B257:B264 B348:B356 B178:B185 B536:B541 B643:B649 B269:B289 B231:B235 B710:B714 B105:B110 B140:B146 B237:B244 B449:B463 B528:B529 B484:B490 B631:B638 B30:B37 B654:B660">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A7" sqref="A7:F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45"/>
      <c r="E1" s="445"/>
      <c r="F1" s="445"/>
      <c r="G1" s="445"/>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46" t="s">
        <v>46</v>
      </c>
      <c r="B6" s="446"/>
      <c r="C6" s="446"/>
      <c r="D6" s="446"/>
      <c r="E6" s="446"/>
      <c r="F6" s="446"/>
      <c r="G6" s="66"/>
    </row>
    <row r="7" spans="1:7" s="2" customFormat="1" ht="21.75" customHeight="1" x14ac:dyDescent="0.45">
      <c r="A7" s="447" t="str">
        <f>'Page de garde'!D18</f>
        <v>ENNASR 1</v>
      </c>
      <c r="B7" s="447"/>
      <c r="C7" s="447"/>
      <c r="D7" s="447"/>
      <c r="E7" s="447"/>
      <c r="F7" s="447"/>
      <c r="G7" s="66"/>
    </row>
    <row r="8" spans="1:7" s="2" customFormat="1" ht="24" x14ac:dyDescent="0.45">
      <c r="A8" s="329" t="s">
        <v>39</v>
      </c>
      <c r="B8" s="448" t="str">
        <f>'A2 Exploitation'!B9:F9</f>
        <v>Dr Hend KAMOUN</v>
      </c>
      <c r="C8" s="448"/>
      <c r="D8" s="448"/>
      <c r="E8" s="448"/>
      <c r="F8" s="448"/>
      <c r="G8" s="66"/>
    </row>
    <row r="9" spans="1:7" s="2" customFormat="1" ht="24" x14ac:dyDescent="0.45">
      <c r="A9" s="330" t="s">
        <v>41</v>
      </c>
      <c r="B9" s="449" t="str">
        <f>'A2 Exploitation'!B10:F10</f>
        <v>Directeur du magasin et première caissière</v>
      </c>
      <c r="C9" s="449"/>
      <c r="D9" s="449"/>
      <c r="E9" s="449"/>
      <c r="F9" s="449"/>
      <c r="G9" s="66"/>
    </row>
    <row r="10" spans="1:7" s="2" customFormat="1" ht="24" x14ac:dyDescent="0.45">
      <c r="A10" s="329" t="s">
        <v>40</v>
      </c>
      <c r="B10" s="444">
        <f>'A2 Exploitation'!B11:F11</f>
        <v>43805</v>
      </c>
      <c r="C10" s="444"/>
      <c r="D10" s="444"/>
      <c r="E10" s="444"/>
      <c r="F10" s="444"/>
      <c r="G10" s="66"/>
    </row>
    <row r="11" spans="1:7" s="2" customFormat="1" ht="24" x14ac:dyDescent="0.45">
      <c r="A11" s="329" t="s">
        <v>250</v>
      </c>
      <c r="B11" s="450">
        <f>D199</f>
        <v>0.83064516129032262</v>
      </c>
      <c r="C11" s="450"/>
      <c r="D11" s="450"/>
      <c r="E11" s="450"/>
      <c r="F11" s="450"/>
      <c r="G11" s="66"/>
    </row>
    <row r="12" spans="1:7" s="2" customFormat="1" ht="22.5" x14ac:dyDescent="0.45">
      <c r="A12" s="1"/>
      <c r="D12" s="379"/>
      <c r="E12" s="379"/>
      <c r="F12" s="379"/>
      <c r="G12" s="379"/>
    </row>
    <row r="13" spans="1:7" s="2" customFormat="1" ht="11.25" customHeight="1" x14ac:dyDescent="0.3">
      <c r="A13" s="451" t="s">
        <v>28</v>
      </c>
      <c r="B13" s="452" t="s">
        <v>29</v>
      </c>
      <c r="C13" s="452"/>
      <c r="D13" s="452" t="s">
        <v>42</v>
      </c>
      <c r="E13" s="452" t="s">
        <v>160</v>
      </c>
      <c r="F13" s="452" t="s">
        <v>161</v>
      </c>
    </row>
    <row r="14" spans="1:7" s="2" customFormat="1" ht="12.75" customHeight="1" x14ac:dyDescent="0.3">
      <c r="A14" s="451"/>
      <c r="B14" s="336" t="s">
        <v>32</v>
      </c>
      <c r="C14" s="336" t="s">
        <v>31</v>
      </c>
      <c r="D14" s="452"/>
      <c r="E14" s="452"/>
      <c r="F14" s="452"/>
      <c r="G14" s="65"/>
    </row>
    <row r="15" spans="1:7" x14ac:dyDescent="0.3">
      <c r="A15" s="465"/>
      <c r="B15" s="466"/>
      <c r="C15" s="466"/>
      <c r="D15" s="466"/>
      <c r="E15" s="466"/>
      <c r="F15" s="466"/>
    </row>
    <row r="16" spans="1:7" ht="19.5" x14ac:dyDescent="0.4">
      <c r="A16" s="458" t="s">
        <v>0</v>
      </c>
      <c r="B16" s="459"/>
      <c r="C16" s="459"/>
      <c r="D16" s="459"/>
      <c r="E16" s="459"/>
      <c r="F16" s="459"/>
      <c r="G16" s="67" t="s">
        <v>297</v>
      </c>
    </row>
    <row r="17" spans="1:7" ht="33" x14ac:dyDescent="0.3">
      <c r="A17" s="4" t="s">
        <v>225</v>
      </c>
      <c r="B17" s="42">
        <v>1</v>
      </c>
      <c r="C17" s="42"/>
      <c r="D17" s="43" t="s">
        <v>504</v>
      </c>
      <c r="E17" s="43" t="s">
        <v>505</v>
      </c>
      <c r="F17" s="42" t="s">
        <v>298</v>
      </c>
      <c r="G17" s="67" t="s">
        <v>298</v>
      </c>
    </row>
    <row r="18" spans="1:7" x14ac:dyDescent="0.3">
      <c r="A18" s="4" t="s">
        <v>67</v>
      </c>
      <c r="B18" s="42">
        <v>2</v>
      </c>
      <c r="C18" s="42"/>
      <c r="D18" s="43"/>
      <c r="E18" s="42"/>
      <c r="F18" s="42"/>
    </row>
    <row r="19" spans="1:7" ht="49.5" x14ac:dyDescent="0.3">
      <c r="A19" s="4" t="s">
        <v>68</v>
      </c>
      <c r="B19" s="42">
        <v>0</v>
      </c>
      <c r="C19" s="42"/>
      <c r="D19" s="43" t="s">
        <v>506</v>
      </c>
      <c r="E19" s="43" t="s">
        <v>507</v>
      </c>
      <c r="F19" s="42" t="s">
        <v>298</v>
      </c>
    </row>
    <row r="20" spans="1:7" x14ac:dyDescent="0.3">
      <c r="A20" s="4" t="s">
        <v>129</v>
      </c>
      <c r="B20" s="42">
        <v>2</v>
      </c>
      <c r="C20" s="42"/>
      <c r="D20" s="44"/>
      <c r="E20" s="42"/>
      <c r="F20" s="42"/>
    </row>
    <row r="21" spans="1:7" x14ac:dyDescent="0.3">
      <c r="A21" s="16" t="s">
        <v>460</v>
      </c>
      <c r="B21" s="42">
        <v>2</v>
      </c>
      <c r="C21" s="42"/>
      <c r="D21" s="45"/>
      <c r="E21" s="42"/>
      <c r="F21" s="42"/>
    </row>
    <row r="22" spans="1:7" x14ac:dyDescent="0.3">
      <c r="A22" s="460" t="s">
        <v>34</v>
      </c>
      <c r="B22" s="454"/>
      <c r="C22" s="455"/>
      <c r="D22" s="334">
        <f>SUM(B17:C21)</f>
        <v>7</v>
      </c>
    </row>
    <row r="23" spans="1:7" x14ac:dyDescent="0.3">
      <c r="A23" s="453" t="s">
        <v>251</v>
      </c>
      <c r="B23" s="456"/>
      <c r="C23" s="457"/>
      <c r="D23" s="332">
        <f>D22/(COUNT(B17:C21)*2)</f>
        <v>0.7</v>
      </c>
    </row>
    <row r="24" spans="1:7" x14ac:dyDescent="0.3">
      <c r="A24" s="8"/>
      <c r="B24" s="9"/>
      <c r="C24" s="9"/>
      <c r="D24" s="10"/>
    </row>
    <row r="25" spans="1:7" ht="19.5" x14ac:dyDescent="0.4">
      <c r="A25" s="461" t="s">
        <v>4</v>
      </c>
      <c r="B25" s="462"/>
      <c r="C25" s="462"/>
      <c r="D25" s="462"/>
      <c r="E25" s="462"/>
      <c r="F25" s="462"/>
    </row>
    <row r="26" spans="1:7" ht="18" x14ac:dyDescent="0.35">
      <c r="A26" s="14" t="s">
        <v>84</v>
      </c>
      <c r="B26" s="42">
        <v>2</v>
      </c>
      <c r="C26" s="4" t="str">
        <f>IF(B26=0, -5, "0")</f>
        <v>0</v>
      </c>
      <c r="D26" s="43"/>
      <c r="E26" s="43"/>
      <c r="F26" s="42"/>
    </row>
    <row r="27" spans="1:7" x14ac:dyDescent="0.3">
      <c r="A27" s="4" t="s">
        <v>77</v>
      </c>
      <c r="B27" s="42">
        <v>2</v>
      </c>
      <c r="C27" s="42"/>
      <c r="D27" s="43"/>
      <c r="E27" s="42"/>
      <c r="F27" s="42"/>
    </row>
    <row r="28" spans="1:7" x14ac:dyDescent="0.3">
      <c r="A28" s="16" t="s">
        <v>307</v>
      </c>
      <c r="B28" s="42">
        <v>2</v>
      </c>
      <c r="C28" s="42"/>
      <c r="D28" s="43"/>
      <c r="E28" s="42"/>
      <c r="F28" s="42"/>
    </row>
    <row r="29" spans="1:7" x14ac:dyDescent="0.3">
      <c r="A29" s="4" t="s">
        <v>236</v>
      </c>
      <c r="B29" s="42">
        <v>2</v>
      </c>
      <c r="C29" s="42"/>
      <c r="D29" s="43"/>
      <c r="E29" s="42"/>
      <c r="F29" s="42"/>
    </row>
    <row r="30" spans="1:7" x14ac:dyDescent="0.3">
      <c r="A30" s="4" t="s">
        <v>244</v>
      </c>
      <c r="B30" s="42">
        <v>2</v>
      </c>
      <c r="C30" s="42"/>
      <c r="D30" s="46"/>
      <c r="E30" s="42"/>
      <c r="F30" s="42"/>
    </row>
    <row r="31" spans="1:7" x14ac:dyDescent="0.3">
      <c r="A31" s="4" t="s">
        <v>69</v>
      </c>
      <c r="B31" s="42">
        <v>2</v>
      </c>
      <c r="C31" s="42"/>
      <c r="D31" s="46"/>
      <c r="E31" s="42"/>
      <c r="F31" s="42"/>
    </row>
    <row r="32" spans="1:7" x14ac:dyDescent="0.3">
      <c r="A32" s="4" t="s">
        <v>249</v>
      </c>
      <c r="B32" s="42">
        <v>2</v>
      </c>
      <c r="C32" s="42"/>
      <c r="D32" s="46"/>
      <c r="E32" s="42"/>
      <c r="F32" s="42"/>
    </row>
    <row r="33" spans="1:6" x14ac:dyDescent="0.3">
      <c r="A33" s="453" t="s">
        <v>34</v>
      </c>
      <c r="B33" s="456"/>
      <c r="C33" s="457"/>
      <c r="D33" s="331">
        <f>SUM(B26:C32)</f>
        <v>14</v>
      </c>
    </row>
    <row r="34" spans="1:6" x14ac:dyDescent="0.3">
      <c r="A34" s="453" t="s">
        <v>251</v>
      </c>
      <c r="B34" s="456"/>
      <c r="C34" s="457"/>
      <c r="D34" s="332">
        <f>D33/(COUNT(B26:C32)*2)</f>
        <v>1</v>
      </c>
    </row>
    <row r="35" spans="1:6" x14ac:dyDescent="0.3">
      <c r="A35" s="8"/>
      <c r="B35" s="9"/>
      <c r="C35" s="9"/>
      <c r="D35" s="10"/>
    </row>
    <row r="36" spans="1:6" ht="19.5" x14ac:dyDescent="0.4">
      <c r="A36" s="461" t="s">
        <v>180</v>
      </c>
      <c r="B36" s="462"/>
      <c r="C36" s="462"/>
      <c r="D36" s="462"/>
      <c r="E36" s="462"/>
      <c r="F36" s="462"/>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53" t="s">
        <v>34</v>
      </c>
      <c r="B42" s="456"/>
      <c r="C42" s="457"/>
      <c r="D42" s="331">
        <f>SUM(B37:C41)</f>
        <v>0</v>
      </c>
    </row>
    <row r="43" spans="1:6" x14ac:dyDescent="0.3">
      <c r="A43" s="453" t="s">
        <v>251</v>
      </c>
      <c r="B43" s="456"/>
      <c r="C43" s="457"/>
      <c r="D43" s="332" t="e">
        <f>D42/(COUNT(B37:C41)*2)</f>
        <v>#DIV/0!</v>
      </c>
    </row>
    <row r="44" spans="1:6" x14ac:dyDescent="0.3">
      <c r="A44" s="19"/>
      <c r="B44" s="20"/>
      <c r="C44" s="20"/>
      <c r="D44" s="21"/>
    </row>
    <row r="45" spans="1:6" ht="19.5" x14ac:dyDescent="0.4">
      <c r="A45" s="463" t="s">
        <v>19</v>
      </c>
      <c r="B45" s="464"/>
      <c r="C45" s="464"/>
      <c r="D45" s="464"/>
      <c r="E45" s="464"/>
      <c r="F45" s="464"/>
    </row>
    <row r="46" spans="1:6" x14ac:dyDescent="0.3">
      <c r="A46" s="4" t="s">
        <v>226</v>
      </c>
      <c r="B46" s="42">
        <v>1</v>
      </c>
      <c r="C46" s="42"/>
      <c r="D46" s="43" t="s">
        <v>508</v>
      </c>
      <c r="E46" s="42" t="s">
        <v>507</v>
      </c>
      <c r="F46" s="42" t="s">
        <v>298</v>
      </c>
    </row>
    <row r="47" spans="1:6" x14ac:dyDescent="0.3">
      <c r="A47" s="4" t="s">
        <v>70</v>
      </c>
      <c r="B47" s="42">
        <v>2</v>
      </c>
      <c r="C47" s="42"/>
      <c r="D47" s="46"/>
      <c r="E47" s="42"/>
      <c r="F47" s="42"/>
    </row>
    <row r="48" spans="1:6" x14ac:dyDescent="0.3">
      <c r="A48" s="4" t="s">
        <v>192</v>
      </c>
      <c r="B48" s="42">
        <v>2</v>
      </c>
      <c r="C48" s="42"/>
      <c r="D48" s="43"/>
      <c r="E48" s="42"/>
      <c r="F48" s="42"/>
    </row>
    <row r="49" spans="1:6" x14ac:dyDescent="0.3">
      <c r="A49" s="4" t="s">
        <v>22</v>
      </c>
      <c r="B49" s="42">
        <v>2</v>
      </c>
      <c r="C49" s="42"/>
      <c r="D49" s="43"/>
      <c r="E49" s="42"/>
      <c r="F49" s="42"/>
    </row>
    <row r="50" spans="1:6" x14ac:dyDescent="0.3">
      <c r="A50" s="4" t="s">
        <v>71</v>
      </c>
      <c r="B50" s="42">
        <v>2</v>
      </c>
      <c r="C50" s="42"/>
      <c r="D50" s="76"/>
      <c r="E50" s="42"/>
      <c r="F50" s="42"/>
    </row>
    <row r="51" spans="1:6" ht="18" x14ac:dyDescent="0.35">
      <c r="A51" s="14" t="s">
        <v>252</v>
      </c>
      <c r="B51" s="42">
        <v>2</v>
      </c>
      <c r="C51" s="4" t="str">
        <f>IF(B51=0, -5, "0")</f>
        <v>0</v>
      </c>
      <c r="D51" s="46"/>
      <c r="E51" s="42"/>
      <c r="F51" s="42"/>
    </row>
    <row r="52" spans="1:6" x14ac:dyDescent="0.3">
      <c r="A52" s="453" t="s">
        <v>34</v>
      </c>
      <c r="B52" s="456"/>
      <c r="C52" s="457"/>
      <c r="D52" s="331">
        <f>SUM(B46:C51)</f>
        <v>11</v>
      </c>
    </row>
    <row r="53" spans="1:6" x14ac:dyDescent="0.3">
      <c r="A53" s="453" t="s">
        <v>251</v>
      </c>
      <c r="B53" s="456"/>
      <c r="C53" s="457"/>
      <c r="D53" s="332">
        <f>D52/(COUNT(B46:C51)*2)</f>
        <v>0.91666666666666663</v>
      </c>
    </row>
    <row r="54" spans="1:6" x14ac:dyDescent="0.3">
      <c r="A54" s="8"/>
      <c r="B54" s="9"/>
      <c r="C54" s="9"/>
      <c r="D54" s="10"/>
    </row>
    <row r="55" spans="1:6" ht="19.5" x14ac:dyDescent="0.4">
      <c r="A55" s="461" t="s">
        <v>8</v>
      </c>
      <c r="B55" s="462"/>
      <c r="C55" s="462"/>
      <c r="D55" s="462"/>
      <c r="E55" s="462"/>
      <c r="F55" s="462"/>
    </row>
    <row r="56" spans="1:6" ht="36" x14ac:dyDescent="0.35">
      <c r="A56" s="15" t="s">
        <v>148</v>
      </c>
      <c r="B56" s="42">
        <v>2</v>
      </c>
      <c r="C56" s="4" t="str">
        <f>IF(B56=0, -5, "0")</f>
        <v>0</v>
      </c>
      <c r="D56" s="46"/>
      <c r="E56" s="42"/>
      <c r="F56" s="42"/>
    </row>
    <row r="57" spans="1:6" x14ac:dyDescent="0.3">
      <c r="A57" s="5" t="s">
        <v>141</v>
      </c>
      <c r="B57" s="42">
        <v>2</v>
      </c>
      <c r="C57" s="42"/>
      <c r="D57" s="42"/>
      <c r="E57" s="47"/>
      <c r="F57" s="42"/>
    </row>
    <row r="58" spans="1:6" ht="33" x14ac:dyDescent="0.3">
      <c r="A58" s="5" t="s">
        <v>205</v>
      </c>
      <c r="B58" s="42">
        <v>1</v>
      </c>
      <c r="C58" s="42"/>
      <c r="D58" s="43" t="s">
        <v>581</v>
      </c>
      <c r="E58" s="43" t="s">
        <v>582</v>
      </c>
      <c r="F58" s="42" t="s">
        <v>297</v>
      </c>
    </row>
    <row r="59" spans="1:6" x14ac:dyDescent="0.3">
      <c r="A59" s="5" t="s">
        <v>79</v>
      </c>
      <c r="B59" s="42">
        <v>2</v>
      </c>
      <c r="C59" s="42"/>
      <c r="D59" s="46"/>
      <c r="E59" s="42"/>
      <c r="F59" s="42"/>
    </row>
    <row r="60" spans="1:6" ht="36" x14ac:dyDescent="0.35">
      <c r="A60" s="15" t="s">
        <v>182</v>
      </c>
      <c r="B60" s="42">
        <v>0</v>
      </c>
      <c r="C60" s="4">
        <f>IF(B60=0, -5, "0")</f>
        <v>-5</v>
      </c>
      <c r="D60" s="43" t="s">
        <v>574</v>
      </c>
      <c r="E60" s="43" t="s">
        <v>575</v>
      </c>
      <c r="F60" s="42" t="s">
        <v>298</v>
      </c>
    </row>
    <row r="61" spans="1:6" ht="18" x14ac:dyDescent="0.35">
      <c r="A61" s="14" t="s">
        <v>253</v>
      </c>
      <c r="B61" s="42">
        <v>2</v>
      </c>
      <c r="C61" s="4" t="str">
        <f>IF(B61=0, -5, "0")</f>
        <v>0</v>
      </c>
      <c r="D61" s="43"/>
      <c r="E61" s="42"/>
      <c r="F61" s="42"/>
    </row>
    <row r="62" spans="1:6" ht="30.75" x14ac:dyDescent="0.3">
      <c r="A62" s="4" t="s">
        <v>249</v>
      </c>
      <c r="B62" s="42">
        <v>1</v>
      </c>
      <c r="C62" s="42"/>
      <c r="D62" s="46" t="s">
        <v>579</v>
      </c>
      <c r="E62" s="42" t="s">
        <v>580</v>
      </c>
      <c r="F62" s="42" t="s">
        <v>297</v>
      </c>
    </row>
    <row r="63" spans="1:6" x14ac:dyDescent="0.3">
      <c r="A63" s="453" t="s">
        <v>34</v>
      </c>
      <c r="B63" s="456"/>
      <c r="C63" s="457"/>
      <c r="D63" s="331">
        <f>SUM(B56:C62)</f>
        <v>5</v>
      </c>
    </row>
    <row r="64" spans="1:6" x14ac:dyDescent="0.3">
      <c r="A64" s="453" t="s">
        <v>251</v>
      </c>
      <c r="B64" s="456"/>
      <c r="C64" s="457"/>
      <c r="D64" s="332">
        <f>D63/(COUNT(B56:C62)*2)</f>
        <v>0.3125</v>
      </c>
    </row>
    <row r="65" spans="1:6" x14ac:dyDescent="0.3">
      <c r="A65" s="8"/>
      <c r="B65" s="9"/>
      <c r="C65" s="9"/>
      <c r="D65" s="10"/>
    </row>
    <row r="66" spans="1:6" ht="19.5" x14ac:dyDescent="0.4">
      <c r="A66" s="461" t="s">
        <v>111</v>
      </c>
      <c r="B66" s="462"/>
      <c r="C66" s="462"/>
      <c r="D66" s="462"/>
      <c r="E66" s="462"/>
      <c r="F66" s="462"/>
    </row>
    <row r="67" spans="1:6" ht="19.5" x14ac:dyDescent="0.4">
      <c r="A67" s="4" t="s">
        <v>227</v>
      </c>
      <c r="B67" s="48">
        <v>2</v>
      </c>
      <c r="C67" s="49"/>
      <c r="D67" s="43"/>
      <c r="E67" s="50"/>
      <c r="F67" s="42"/>
    </row>
    <row r="68" spans="1:6" ht="34.5" x14ac:dyDescent="0.4">
      <c r="A68" s="4" t="s">
        <v>228</v>
      </c>
      <c r="B68" s="48">
        <v>1</v>
      </c>
      <c r="C68" s="49"/>
      <c r="D68" s="43" t="s">
        <v>518</v>
      </c>
      <c r="E68" s="43" t="s">
        <v>507</v>
      </c>
      <c r="F68" s="42" t="s">
        <v>298</v>
      </c>
    </row>
    <row r="69" spans="1:6" ht="19.5" x14ac:dyDescent="0.4">
      <c r="A69" s="4" t="s">
        <v>249</v>
      </c>
      <c r="B69" s="48">
        <v>2</v>
      </c>
      <c r="C69" s="49"/>
      <c r="D69" s="51"/>
      <c r="E69" s="51"/>
      <c r="F69" s="42"/>
    </row>
    <row r="70" spans="1:6" ht="19.5" x14ac:dyDescent="0.4">
      <c r="A70" s="4" t="s">
        <v>206</v>
      </c>
      <c r="B70" s="48">
        <v>2</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v>2</v>
      </c>
      <c r="C73" s="49"/>
      <c r="D73" s="42"/>
      <c r="E73" s="42"/>
      <c r="F73" s="42"/>
    </row>
    <row r="74" spans="1:6" x14ac:dyDescent="0.3">
      <c r="A74" s="4" t="s">
        <v>254</v>
      </c>
      <c r="B74" s="48" t="s">
        <v>30</v>
      </c>
      <c r="C74" s="42"/>
      <c r="D74" s="52"/>
      <c r="E74" s="52"/>
      <c r="F74" s="42"/>
    </row>
    <row r="75" spans="1:6" ht="36" x14ac:dyDescent="0.35">
      <c r="A75" s="18" t="s">
        <v>162</v>
      </c>
      <c r="B75" s="48">
        <v>2</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v>2</v>
      </c>
      <c r="C77" s="4" t="str">
        <f>IF(B77=0, -5, "0")</f>
        <v>0</v>
      </c>
      <c r="D77" s="43"/>
      <c r="E77" s="53"/>
      <c r="F77" s="42"/>
    </row>
    <row r="78" spans="1:6" x14ac:dyDescent="0.3">
      <c r="A78" s="5" t="s">
        <v>193</v>
      </c>
      <c r="B78" s="48">
        <v>2</v>
      </c>
      <c r="C78" s="42"/>
      <c r="D78" s="43"/>
      <c r="E78" s="53"/>
      <c r="F78" s="42"/>
    </row>
    <row r="79" spans="1:6" x14ac:dyDescent="0.3">
      <c r="A79" s="4" t="s">
        <v>149</v>
      </c>
      <c r="B79" s="48">
        <v>2</v>
      </c>
      <c r="C79" s="42"/>
      <c r="D79" s="53"/>
      <c r="E79" s="53"/>
      <c r="F79" s="42"/>
    </row>
    <row r="80" spans="1:6" ht="36" x14ac:dyDescent="0.35">
      <c r="A80" s="15" t="s">
        <v>140</v>
      </c>
      <c r="B80" s="48">
        <v>2</v>
      </c>
      <c r="C80" s="4" t="str">
        <f>IF(B80=0, -5, "0")</f>
        <v>0</v>
      </c>
      <c r="D80" s="53" t="s">
        <v>576</v>
      </c>
      <c r="E80" s="53"/>
      <c r="F80" s="42"/>
    </row>
    <row r="81" spans="1:6" x14ac:dyDescent="0.3">
      <c r="A81" s="4" t="s">
        <v>255</v>
      </c>
      <c r="B81" s="48">
        <v>2</v>
      </c>
      <c r="C81" s="42"/>
      <c r="D81" s="53"/>
      <c r="E81" s="54"/>
      <c r="F81" s="42"/>
    </row>
    <row r="82" spans="1:6" ht="18" x14ac:dyDescent="0.35">
      <c r="A82" s="17" t="s">
        <v>253</v>
      </c>
      <c r="B82" s="48">
        <v>2</v>
      </c>
      <c r="C82" s="4" t="str">
        <f>IF(B82=0, -5, "0")</f>
        <v>0</v>
      </c>
      <c r="D82" s="53"/>
      <c r="E82" s="55"/>
      <c r="F82" s="42"/>
    </row>
    <row r="83" spans="1:6" x14ac:dyDescent="0.3">
      <c r="A83" s="4" t="s">
        <v>72</v>
      </c>
      <c r="B83" s="48">
        <v>2</v>
      </c>
      <c r="C83" s="42"/>
      <c r="D83" s="53"/>
      <c r="E83" s="54"/>
      <c r="F83" s="42"/>
    </row>
    <row r="84" spans="1:6" x14ac:dyDescent="0.3">
      <c r="A84" s="453" t="s">
        <v>34</v>
      </c>
      <c r="B84" s="456"/>
      <c r="C84" s="457"/>
      <c r="D84" s="331">
        <f>SUM(B67:C83)</f>
        <v>25</v>
      </c>
    </row>
    <row r="85" spans="1:6" x14ac:dyDescent="0.3">
      <c r="A85" s="453" t="s">
        <v>251</v>
      </c>
      <c r="B85" s="456"/>
      <c r="C85" s="457"/>
      <c r="D85" s="332">
        <f>D84/(COUNT(B67:C83)*2)</f>
        <v>0.96153846153846156</v>
      </c>
    </row>
    <row r="86" spans="1:6" x14ac:dyDescent="0.3">
      <c r="A86" s="8"/>
      <c r="B86" s="9"/>
      <c r="C86" s="9"/>
      <c r="D86" s="10"/>
    </row>
    <row r="87" spans="1:6" ht="19.5" x14ac:dyDescent="0.4">
      <c r="A87" s="461" t="s">
        <v>172</v>
      </c>
      <c r="B87" s="462"/>
      <c r="C87" s="462"/>
      <c r="D87" s="462"/>
      <c r="E87" s="462"/>
      <c r="F87" s="462"/>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53" t="s">
        <v>34</v>
      </c>
      <c r="B102" s="456"/>
      <c r="C102" s="457"/>
      <c r="D102" s="331">
        <f>SUM(B88:C101)</f>
        <v>0</v>
      </c>
    </row>
    <row r="103" spans="1:6" x14ac:dyDescent="0.3">
      <c r="A103" s="453" t="s">
        <v>251</v>
      </c>
      <c r="B103" s="456"/>
      <c r="C103" s="457"/>
      <c r="D103" s="332" t="e">
        <f>D102/(COUNT(B88:C101)*2)</f>
        <v>#DIV/0!</v>
      </c>
    </row>
    <row r="104" spans="1:6" x14ac:dyDescent="0.3">
      <c r="A104" s="8"/>
      <c r="B104" s="9"/>
      <c r="C104" s="9"/>
      <c r="D104" s="10"/>
    </row>
    <row r="105" spans="1:6" x14ac:dyDescent="0.3">
      <c r="A105" s="19"/>
      <c r="B105" s="20"/>
      <c r="C105" s="20"/>
      <c r="D105" s="21"/>
    </row>
    <row r="106" spans="1:6" ht="19.5" x14ac:dyDescent="0.4">
      <c r="A106" s="461" t="s">
        <v>173</v>
      </c>
      <c r="B106" s="462"/>
      <c r="C106" s="462"/>
      <c r="D106" s="462"/>
      <c r="E106" s="462"/>
      <c r="F106" s="462"/>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53" t="s">
        <v>34</v>
      </c>
      <c r="B118" s="456"/>
      <c r="C118" s="457"/>
      <c r="D118" s="331">
        <f>SUM(B107:C117)</f>
        <v>0</v>
      </c>
    </row>
    <row r="119" spans="1:6" x14ac:dyDescent="0.3">
      <c r="A119" s="453" t="s">
        <v>251</v>
      </c>
      <c r="B119" s="456"/>
      <c r="C119" s="457"/>
      <c r="D119" s="332" t="e">
        <f>D118/(COUNT(B107:C117)*2)</f>
        <v>#DIV/0!</v>
      </c>
    </row>
    <row r="120" spans="1:6" x14ac:dyDescent="0.3">
      <c r="A120" s="8"/>
      <c r="B120" s="9"/>
      <c r="C120" s="9"/>
      <c r="D120" s="10"/>
    </row>
    <row r="121" spans="1:6" ht="19.5" x14ac:dyDescent="0.4">
      <c r="A121" s="461" t="s">
        <v>156</v>
      </c>
      <c r="B121" s="462"/>
      <c r="C121" s="462"/>
      <c r="D121" s="462"/>
      <c r="E121" s="462"/>
      <c r="F121" s="462"/>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53" t="s">
        <v>34</v>
      </c>
      <c r="B133" s="456"/>
      <c r="C133" s="457"/>
      <c r="D133" s="331">
        <f>SUM(B122:C132)</f>
        <v>0</v>
      </c>
    </row>
    <row r="134" spans="1:6" x14ac:dyDescent="0.3">
      <c r="A134" s="453" t="s">
        <v>251</v>
      </c>
      <c r="B134" s="456"/>
      <c r="C134" s="457"/>
      <c r="D134" s="333" t="e">
        <f>D133/(COUNT(B122:C132)*2)</f>
        <v>#DIV/0!</v>
      </c>
    </row>
    <row r="135" spans="1:6" x14ac:dyDescent="0.3">
      <c r="A135" s="8"/>
      <c r="B135" s="9"/>
      <c r="C135" s="9"/>
      <c r="D135" s="13"/>
    </row>
    <row r="136" spans="1:6" ht="19.5" x14ac:dyDescent="0.4">
      <c r="A136" s="461" t="s">
        <v>61</v>
      </c>
      <c r="B136" s="462"/>
      <c r="C136" s="462"/>
      <c r="D136" s="462"/>
      <c r="E136" s="462"/>
      <c r="F136" s="462"/>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3" t="s">
        <v>34</v>
      </c>
      <c r="B149" s="456"/>
      <c r="C149" s="457"/>
      <c r="D149" s="331">
        <f>SUM(B137:C148)</f>
        <v>0</v>
      </c>
    </row>
    <row r="150" spans="1:6" x14ac:dyDescent="0.3">
      <c r="A150" s="453" t="s">
        <v>251</v>
      </c>
      <c r="B150" s="456"/>
      <c r="C150" s="457"/>
      <c r="D150" s="332" t="e">
        <f>D149/(COUNT(B137:C148)*2)</f>
        <v>#DIV/0!</v>
      </c>
    </row>
    <row r="151" spans="1:6" x14ac:dyDescent="0.3">
      <c r="A151" s="8"/>
      <c r="B151" s="9"/>
      <c r="C151" s="9"/>
      <c r="D151" s="10"/>
    </row>
    <row r="152" spans="1:6" ht="19.5" x14ac:dyDescent="0.4">
      <c r="A152" s="461" t="s">
        <v>178</v>
      </c>
      <c r="B152" s="462"/>
      <c r="C152" s="462"/>
      <c r="D152" s="462"/>
      <c r="E152" s="462"/>
      <c r="F152" s="462"/>
    </row>
    <row r="153" spans="1:6" x14ac:dyDescent="0.3">
      <c r="A153" s="22" t="s">
        <v>235</v>
      </c>
      <c r="B153" s="42">
        <v>2</v>
      </c>
      <c r="C153" s="42"/>
      <c r="D153" s="43"/>
      <c r="E153" s="42"/>
      <c r="F153" s="42"/>
    </row>
    <row r="154" spans="1:6" x14ac:dyDescent="0.3">
      <c r="A154" s="4" t="s">
        <v>127</v>
      </c>
      <c r="B154" s="42">
        <v>2</v>
      </c>
      <c r="C154" s="42"/>
      <c r="D154" s="43"/>
      <c r="E154" s="42"/>
      <c r="F154" s="42"/>
    </row>
    <row r="155" spans="1:6" ht="18" x14ac:dyDescent="0.35">
      <c r="A155" s="14" t="s">
        <v>262</v>
      </c>
      <c r="B155" s="42">
        <v>2</v>
      </c>
      <c r="C155" s="4" t="str">
        <f>IF(B155=0, -5, "0")</f>
        <v>0</v>
      </c>
      <c r="D155" s="43"/>
      <c r="E155" s="42"/>
      <c r="F155" s="42"/>
    </row>
    <row r="156" spans="1:6" ht="66.75" x14ac:dyDescent="0.35">
      <c r="A156" s="14" t="s">
        <v>263</v>
      </c>
      <c r="B156" s="42">
        <v>1</v>
      </c>
      <c r="C156" s="4" t="str">
        <f>IF(B156=0, -5, "0")</f>
        <v>0</v>
      </c>
      <c r="D156" s="43" t="s">
        <v>577</v>
      </c>
      <c r="E156" s="43" t="s">
        <v>578</v>
      </c>
      <c r="F156" s="42" t="s">
        <v>297</v>
      </c>
    </row>
    <row r="157" spans="1:6" ht="18" x14ac:dyDescent="0.35">
      <c r="A157" s="14" t="s">
        <v>264</v>
      </c>
      <c r="B157" s="42">
        <v>2</v>
      </c>
      <c r="C157" s="4" t="str">
        <f>IF(B157=0, -5, "0")</f>
        <v>0</v>
      </c>
      <c r="D157" s="43"/>
      <c r="E157" s="42"/>
      <c r="F157" s="42"/>
    </row>
    <row r="158" spans="1:6" ht="33" x14ac:dyDescent="0.3">
      <c r="A158" s="30" t="s">
        <v>166</v>
      </c>
      <c r="B158" s="42">
        <v>2</v>
      </c>
      <c r="C158" s="42"/>
      <c r="D158" s="61"/>
      <c r="E158" s="42"/>
      <c r="F158" s="42"/>
    </row>
    <row r="159" spans="1:6" x14ac:dyDescent="0.3">
      <c r="A159" s="29" t="s">
        <v>275</v>
      </c>
      <c r="B159" s="42">
        <v>2</v>
      </c>
      <c r="C159" s="42"/>
      <c r="D159" s="62"/>
      <c r="E159" s="42"/>
      <c r="F159" s="42"/>
    </row>
    <row r="160" spans="1:6" x14ac:dyDescent="0.3">
      <c r="A160" s="29" t="s">
        <v>137</v>
      </c>
      <c r="B160" s="42">
        <v>2</v>
      </c>
      <c r="C160" s="42"/>
      <c r="D160" s="62"/>
      <c r="E160" s="42"/>
      <c r="F160" s="42"/>
    </row>
    <row r="161" spans="1:6" x14ac:dyDescent="0.3">
      <c r="A161" s="453" t="s">
        <v>34</v>
      </c>
      <c r="B161" s="454"/>
      <c r="C161" s="455"/>
      <c r="D161" s="334">
        <f>SUM(B153:C160)</f>
        <v>15</v>
      </c>
    </row>
    <row r="162" spans="1:6" x14ac:dyDescent="0.3">
      <c r="A162" s="453" t="s">
        <v>251</v>
      </c>
      <c r="B162" s="456"/>
      <c r="C162" s="457"/>
      <c r="D162" s="332">
        <f>D161/(COUNT(B153:C160)*2)</f>
        <v>0.9375</v>
      </c>
    </row>
    <row r="163" spans="1:6" x14ac:dyDescent="0.3">
      <c r="A163" s="8"/>
      <c r="B163" s="9"/>
      <c r="C163" s="11"/>
      <c r="D163" s="12"/>
    </row>
    <row r="164" spans="1:6" ht="19.5" x14ac:dyDescent="0.4">
      <c r="A164" s="461" t="s">
        <v>64</v>
      </c>
      <c r="B164" s="462"/>
      <c r="C164" s="462"/>
      <c r="D164" s="462"/>
      <c r="E164" s="462"/>
      <c r="F164" s="462"/>
    </row>
    <row r="165" spans="1:6" ht="18" x14ac:dyDescent="0.35">
      <c r="A165" s="14" t="s">
        <v>242</v>
      </c>
      <c r="B165" s="42" t="s">
        <v>30</v>
      </c>
      <c r="C165" s="4" t="str">
        <f>IF(B165=0, -5, "0")</f>
        <v>0</v>
      </c>
      <c r="D165" s="42"/>
      <c r="E165" s="42"/>
      <c r="F165" s="42"/>
    </row>
    <row r="166" spans="1:6" x14ac:dyDescent="0.3">
      <c r="A166" s="4" t="s">
        <v>243</v>
      </c>
      <c r="B166" s="42">
        <v>2</v>
      </c>
      <c r="C166" s="42"/>
      <c r="D166" s="43"/>
      <c r="E166" s="42"/>
      <c r="F166" s="42"/>
    </row>
    <row r="167" spans="1:6" ht="49.5" x14ac:dyDescent="0.3">
      <c r="A167" s="16" t="s">
        <v>176</v>
      </c>
      <c r="B167" s="42">
        <v>1</v>
      </c>
      <c r="C167" s="42"/>
      <c r="D167" s="43" t="s">
        <v>513</v>
      </c>
      <c r="E167" s="43" t="s">
        <v>514</v>
      </c>
      <c r="F167" s="42" t="s">
        <v>297</v>
      </c>
    </row>
    <row r="168" spans="1:6" x14ac:dyDescent="0.3">
      <c r="A168" s="4" t="s">
        <v>73</v>
      </c>
      <c r="B168" s="42">
        <v>2</v>
      </c>
      <c r="C168" s="42"/>
      <c r="D168" s="42"/>
      <c r="E168" s="43"/>
      <c r="F168" s="42"/>
    </row>
    <row r="169" spans="1:6" x14ac:dyDescent="0.3">
      <c r="A169" s="453" t="s">
        <v>34</v>
      </c>
      <c r="B169" s="456"/>
      <c r="C169" s="457"/>
      <c r="D169" s="331">
        <f>SUM(B165:C168)</f>
        <v>5</v>
      </c>
    </row>
    <row r="170" spans="1:6" x14ac:dyDescent="0.3">
      <c r="A170" s="453" t="s">
        <v>251</v>
      </c>
      <c r="B170" s="456"/>
      <c r="C170" s="457"/>
      <c r="D170" s="332">
        <f>D169/(COUNT(B165:C168)*2)</f>
        <v>0.83333333333333337</v>
      </c>
    </row>
    <row r="171" spans="1:6" x14ac:dyDescent="0.3">
      <c r="A171" s="8"/>
      <c r="B171" s="9"/>
      <c r="C171" s="9"/>
      <c r="D171" s="10"/>
    </row>
    <row r="172" spans="1:6" ht="19.5" x14ac:dyDescent="0.4">
      <c r="A172" s="467" t="s">
        <v>15</v>
      </c>
      <c r="B172" s="468"/>
      <c r="C172" s="468"/>
      <c r="D172" s="468"/>
      <c r="E172" s="468"/>
      <c r="F172" s="468"/>
    </row>
    <row r="173" spans="1:6" x14ac:dyDescent="0.3">
      <c r="A173" s="4" t="s">
        <v>152</v>
      </c>
      <c r="B173" s="42">
        <v>2</v>
      </c>
      <c r="C173" s="42"/>
      <c r="D173" s="63"/>
      <c r="E173" s="42"/>
      <c r="F173" s="42"/>
    </row>
    <row r="174" spans="1:6" x14ac:dyDescent="0.3">
      <c r="A174" s="4" t="s">
        <v>74</v>
      </c>
      <c r="B174" s="42">
        <v>2</v>
      </c>
      <c r="C174" s="42"/>
      <c r="D174" s="63"/>
      <c r="E174" s="42"/>
      <c r="F174" s="42"/>
    </row>
    <row r="175" spans="1:6" x14ac:dyDescent="0.3">
      <c r="A175" s="16" t="s">
        <v>167</v>
      </c>
      <c r="B175" s="42">
        <v>2</v>
      </c>
      <c r="C175" s="42"/>
      <c r="D175" s="43"/>
      <c r="E175" s="42"/>
      <c r="F175" s="42"/>
    </row>
    <row r="176" spans="1:6" x14ac:dyDescent="0.3">
      <c r="A176" s="4" t="s">
        <v>128</v>
      </c>
      <c r="B176" s="42">
        <v>2</v>
      </c>
      <c r="C176" s="42"/>
      <c r="D176" s="43"/>
      <c r="E176" s="43"/>
      <c r="F176" s="42"/>
    </row>
    <row r="177" spans="1:7" x14ac:dyDescent="0.3">
      <c r="A177" s="453" t="s">
        <v>34</v>
      </c>
      <c r="B177" s="456"/>
      <c r="C177" s="457"/>
      <c r="D177" s="331">
        <f>SUM(B173:C176)</f>
        <v>8</v>
      </c>
    </row>
    <row r="178" spans="1:7" x14ac:dyDescent="0.3">
      <c r="A178" s="453" t="s">
        <v>251</v>
      </c>
      <c r="B178" s="456"/>
      <c r="C178" s="457"/>
      <c r="D178" s="332">
        <f>D177/(COUNT(B173:C176)*2)</f>
        <v>1</v>
      </c>
    </row>
    <row r="179" spans="1:7" x14ac:dyDescent="0.3">
      <c r="A179" s="8"/>
      <c r="B179" s="9"/>
      <c r="C179" s="9"/>
      <c r="D179" s="10"/>
    </row>
    <row r="180" spans="1:7" ht="19.5" x14ac:dyDescent="0.4">
      <c r="A180" s="461" t="s">
        <v>65</v>
      </c>
      <c r="B180" s="462"/>
      <c r="C180" s="462"/>
      <c r="D180" s="462"/>
      <c r="E180" s="462"/>
      <c r="F180" s="462"/>
    </row>
    <row r="181" spans="1:7" ht="49.5" x14ac:dyDescent="0.3">
      <c r="A181" s="16" t="s">
        <v>270</v>
      </c>
      <c r="B181" s="42">
        <v>0</v>
      </c>
      <c r="C181" s="42"/>
      <c r="D181" s="43" t="s">
        <v>515</v>
      </c>
      <c r="E181" s="43" t="s">
        <v>516</v>
      </c>
      <c r="F181" s="42" t="s">
        <v>298</v>
      </c>
    </row>
    <row r="182" spans="1:7" ht="33" x14ac:dyDescent="0.3">
      <c r="A182" s="16" t="s">
        <v>181</v>
      </c>
      <c r="B182" s="42">
        <v>1</v>
      </c>
      <c r="C182" s="42"/>
      <c r="D182" s="43" t="s">
        <v>517</v>
      </c>
      <c r="E182" s="28" t="s">
        <v>507</v>
      </c>
      <c r="F182" s="42"/>
    </row>
    <row r="183" spans="1:7" ht="35.25" customHeight="1" x14ac:dyDescent="0.3">
      <c r="A183" s="4" t="s">
        <v>75</v>
      </c>
      <c r="B183" s="42">
        <v>2</v>
      </c>
      <c r="C183" s="42"/>
      <c r="D183" s="43"/>
      <c r="E183" s="42"/>
      <c r="F183" s="42"/>
    </row>
    <row r="184" spans="1:7" x14ac:dyDescent="0.3">
      <c r="A184" s="4" t="s">
        <v>199</v>
      </c>
      <c r="B184" s="42">
        <v>2</v>
      </c>
      <c r="C184" s="42"/>
      <c r="D184" s="43"/>
      <c r="E184" s="42"/>
      <c r="F184" s="42"/>
    </row>
    <row r="185" spans="1:7" x14ac:dyDescent="0.3">
      <c r="A185" s="4" t="s">
        <v>265</v>
      </c>
      <c r="B185" s="42">
        <v>2</v>
      </c>
      <c r="C185" s="42"/>
      <c r="D185" s="43"/>
      <c r="E185" s="42"/>
      <c r="F185" s="42"/>
    </row>
    <row r="186" spans="1:7" x14ac:dyDescent="0.3">
      <c r="A186" s="453" t="s">
        <v>34</v>
      </c>
      <c r="B186" s="456"/>
      <c r="C186" s="457"/>
      <c r="D186" s="331">
        <f>SUM(B181:C185)</f>
        <v>7</v>
      </c>
    </row>
    <row r="187" spans="1:7" x14ac:dyDescent="0.3">
      <c r="A187" s="453" t="s">
        <v>251</v>
      </c>
      <c r="B187" s="456"/>
      <c r="C187" s="457"/>
      <c r="D187" s="332">
        <f>D186/(COUNT(B181:C185)*2)</f>
        <v>0.7</v>
      </c>
    </row>
    <row r="188" spans="1:7" x14ac:dyDescent="0.3">
      <c r="A188" s="8"/>
      <c r="B188" s="9"/>
      <c r="C188" s="9"/>
      <c r="D188" s="10"/>
    </row>
    <row r="189" spans="1:7" ht="19.5" x14ac:dyDescent="0.4">
      <c r="A189" s="461" t="s">
        <v>177</v>
      </c>
      <c r="B189" s="462"/>
      <c r="C189" s="462"/>
      <c r="D189" s="462"/>
      <c r="E189" s="462"/>
      <c r="F189" s="462"/>
    </row>
    <row r="190" spans="1:7" x14ac:dyDescent="0.3">
      <c r="A190" s="16" t="s">
        <v>308</v>
      </c>
      <c r="B190" s="42">
        <v>2</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v>2</v>
      </c>
      <c r="C192" s="42"/>
      <c r="D192" s="42"/>
      <c r="E192" s="42"/>
      <c r="F192" s="42"/>
    </row>
    <row r="193" spans="1:6" x14ac:dyDescent="0.3">
      <c r="A193" s="23" t="s">
        <v>159</v>
      </c>
      <c r="B193" s="42">
        <v>2</v>
      </c>
      <c r="C193" s="42"/>
      <c r="D193" s="42"/>
      <c r="E193" s="42"/>
      <c r="F193" s="42"/>
    </row>
    <row r="194" spans="1:6" x14ac:dyDescent="0.3">
      <c r="A194" s="453" t="s">
        <v>34</v>
      </c>
      <c r="B194" s="456"/>
      <c r="C194" s="457"/>
      <c r="D194" s="335">
        <f>SUM(B190:C193)</f>
        <v>6</v>
      </c>
    </row>
    <row r="195" spans="1:6" x14ac:dyDescent="0.3">
      <c r="A195" s="453" t="s">
        <v>251</v>
      </c>
      <c r="B195" s="456"/>
      <c r="C195" s="457"/>
      <c r="D195" s="332">
        <f>D194/(COUNT(B190:C193)*2)</f>
        <v>1</v>
      </c>
    </row>
    <row r="197" spans="1:6" ht="18" x14ac:dyDescent="0.35">
      <c r="A197" s="26" t="s">
        <v>422</v>
      </c>
      <c r="B197" s="25"/>
      <c r="C197" s="25"/>
      <c r="D197" s="75">
        <f>E197/F197</f>
        <v>0.45454545454545453</v>
      </c>
      <c r="E197" s="72">
        <f>COUNTIF('A1 Technique'!F17:F193,"ok")</f>
        <v>5</v>
      </c>
      <c r="F197" s="73">
        <f>COUNTA('A1 Technique'!F17:F193)</f>
        <v>11</v>
      </c>
    </row>
    <row r="198" spans="1:6" ht="22.5" x14ac:dyDescent="0.3">
      <c r="A198" s="321" t="s">
        <v>423</v>
      </c>
      <c r="B198" s="322"/>
      <c r="C198" s="323"/>
      <c r="D198" s="324">
        <f>SUM(D194,D186,D177,D169,D161,D63,D52,D33,D22,D118,D149,D133,D102,D84,D42)</f>
        <v>103</v>
      </c>
    </row>
    <row r="199" spans="1:6" ht="22.5" x14ac:dyDescent="0.3">
      <c r="A199" s="321" t="s">
        <v>276</v>
      </c>
      <c r="B199" s="322"/>
      <c r="C199" s="323"/>
      <c r="D199" s="325">
        <f>D198/(COUNT(B190:C193,B181:C185,B173:C176,B165:C168,B153:C160,B56:C62,B46:C51,B26:C32,B17:C21,B107:C117,B137:C148,B122:C132,B88:C101,B67:C83,B37:C41)*2)</f>
        <v>0.83064516129032262</v>
      </c>
    </row>
  </sheetData>
  <sheetProtection algorithmName="SHA-512" hashValue="Zi/+PzfVFd2DASEe3qiH/bZzuulf7M9HKdPsgiqGdu8snqj/RfD5LS75F5y7lI3Coc8JDhGCNo7qLlKPP2oG6g==" saltValue="aL35uENr1agp6+2N0dhN2Q=="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A8" sqref="A8:F8"/>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79"/>
      <c r="E1" s="379"/>
      <c r="F1" s="379"/>
      <c r="G1" s="379"/>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80" t="s">
        <v>151</v>
      </c>
      <c r="B7" s="380"/>
      <c r="C7" s="380"/>
      <c r="D7" s="380"/>
      <c r="E7" s="380"/>
      <c r="F7" s="380"/>
      <c r="G7" s="82"/>
    </row>
    <row r="8" spans="1:7" ht="22.5" x14ac:dyDescent="0.45">
      <c r="A8" s="381" t="str">
        <f>'Page de garde'!D18</f>
        <v>ENNASR 1</v>
      </c>
      <c r="B8" s="381"/>
      <c r="C8" s="381"/>
      <c r="D8" s="381"/>
      <c r="E8" s="381"/>
      <c r="F8" s="381"/>
      <c r="G8" s="82"/>
    </row>
    <row r="9" spans="1:7" ht="22.5" x14ac:dyDescent="0.45">
      <c r="A9" s="278" t="s">
        <v>39</v>
      </c>
      <c r="B9" s="382"/>
      <c r="C9" s="382"/>
      <c r="D9" s="382"/>
      <c r="E9" s="382"/>
      <c r="F9" s="382"/>
      <c r="G9" s="82"/>
    </row>
    <row r="10" spans="1:7" ht="22.5" x14ac:dyDescent="0.45">
      <c r="A10" s="279" t="s">
        <v>41</v>
      </c>
      <c r="B10" s="383"/>
      <c r="C10" s="383"/>
      <c r="D10" s="383"/>
      <c r="E10" s="383"/>
      <c r="F10" s="383"/>
      <c r="G10" s="82"/>
    </row>
    <row r="11" spans="1:7" ht="22.5" x14ac:dyDescent="0.45">
      <c r="A11" s="278" t="s">
        <v>40</v>
      </c>
      <c r="B11" s="378"/>
      <c r="C11" s="378"/>
      <c r="D11" s="378"/>
      <c r="E11" s="378"/>
      <c r="F11" s="378"/>
      <c r="G11" s="82"/>
    </row>
    <row r="12" spans="1:7" ht="22.5" x14ac:dyDescent="0.45">
      <c r="A12" s="278" t="s">
        <v>200</v>
      </c>
      <c r="B12" s="384">
        <f>D730</f>
        <v>0.8571428571428571</v>
      </c>
      <c r="C12" s="384"/>
      <c r="D12" s="384"/>
      <c r="E12" s="384"/>
      <c r="F12" s="384"/>
      <c r="G12" s="82"/>
    </row>
    <row r="13" spans="1:7" ht="22.5" x14ac:dyDescent="0.45">
      <c r="A13" s="81"/>
      <c r="B13" s="79"/>
      <c r="C13" s="79"/>
      <c r="D13" s="379"/>
      <c r="E13" s="379"/>
      <c r="F13" s="379"/>
      <c r="G13" s="379"/>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0</v>
      </c>
      <c r="B16" s="85"/>
      <c r="C16" s="85"/>
      <c r="D16" s="85"/>
      <c r="E16" s="85"/>
      <c r="F16" s="85"/>
      <c r="G16" s="83"/>
    </row>
    <row r="17" spans="1:8" ht="16.5" customHeight="1" x14ac:dyDescent="0.4">
      <c r="A17" s="359" t="s">
        <v>28</v>
      </c>
      <c r="B17" s="360" t="s">
        <v>29</v>
      </c>
      <c r="C17" s="360"/>
      <c r="D17" s="360" t="s">
        <v>42</v>
      </c>
      <c r="E17" s="361" t="s">
        <v>266</v>
      </c>
      <c r="F17" s="361" t="s">
        <v>299</v>
      </c>
      <c r="G17" s="83"/>
    </row>
    <row r="18" spans="1:8" ht="16.5" customHeight="1" x14ac:dyDescent="0.4">
      <c r="A18" s="359"/>
      <c r="B18" s="283" t="s">
        <v>32</v>
      </c>
      <c r="C18" s="283" t="s">
        <v>31</v>
      </c>
      <c r="D18" s="360"/>
      <c r="E18" s="361"/>
      <c r="F18" s="361"/>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t="s">
        <v>30</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t="s">
        <v>30</v>
      </c>
      <c r="C23" s="89"/>
      <c r="D23" s="90"/>
      <c r="E23" s="91"/>
      <c r="F23" s="90"/>
      <c r="G23" s="83"/>
    </row>
    <row r="24" spans="1:8" ht="21" x14ac:dyDescent="0.4">
      <c r="A24" s="92" t="s">
        <v>431</v>
      </c>
      <c r="B24" s="89" t="s">
        <v>30</v>
      </c>
      <c r="C24" s="89"/>
      <c r="D24" s="90"/>
      <c r="E24" s="91"/>
      <c r="F24" s="90"/>
      <c r="G24" s="83"/>
    </row>
    <row r="25" spans="1:8" ht="21" x14ac:dyDescent="0.4">
      <c r="A25" s="92" t="s">
        <v>373</v>
      </c>
      <c r="B25" s="89" t="s">
        <v>30</v>
      </c>
      <c r="C25" s="89"/>
      <c r="D25" s="91"/>
      <c r="E25" s="90"/>
      <c r="F25" s="90"/>
      <c r="G25" s="83"/>
    </row>
    <row r="26" spans="1:8" ht="21" x14ac:dyDescent="0.4">
      <c r="A26" s="284" t="s">
        <v>34</v>
      </c>
      <c r="B26" s="284"/>
      <c r="C26" s="284"/>
      <c r="D26" s="284">
        <f>SUM(B21:C25)</f>
        <v>0</v>
      </c>
      <c r="E26" s="79"/>
      <c r="F26" s="83"/>
      <c r="G26" s="83"/>
    </row>
    <row r="27" spans="1:8" ht="21" x14ac:dyDescent="0.4">
      <c r="A27" s="284" t="s">
        <v>33</v>
      </c>
      <c r="B27" s="285"/>
      <c r="C27" s="286"/>
      <c r="D27" s="287" t="e">
        <f>D26/(COUNT(B21:C25)*2)</f>
        <v>#DIV/0!</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t="s">
        <v>30</v>
      </c>
      <c r="C30" s="89"/>
      <c r="D30" s="90"/>
      <c r="E30" s="91"/>
      <c r="F30" s="90"/>
      <c r="G30" s="83"/>
    </row>
    <row r="31" spans="1:8" ht="21" x14ac:dyDescent="0.4">
      <c r="A31" s="88" t="s">
        <v>322</v>
      </c>
      <c r="B31" s="89" t="s">
        <v>30</v>
      </c>
      <c r="C31" s="89"/>
      <c r="D31" s="90"/>
      <c r="E31" s="91"/>
      <c r="F31" s="90"/>
      <c r="G31" s="83"/>
    </row>
    <row r="32" spans="1:8" ht="42" x14ac:dyDescent="0.4">
      <c r="A32" s="88" t="s">
        <v>130</v>
      </c>
      <c r="B32" s="89" t="s">
        <v>30</v>
      </c>
      <c r="C32" s="89"/>
      <c r="D32" s="96"/>
      <c r="E32" s="91"/>
      <c r="F32" s="90"/>
      <c r="G32" s="83"/>
    </row>
    <row r="33" spans="1:7" ht="21" x14ac:dyDescent="0.4">
      <c r="A33" s="88" t="s">
        <v>47</v>
      </c>
      <c r="B33" s="89" t="s">
        <v>30</v>
      </c>
      <c r="C33" s="89"/>
      <c r="D33" s="96"/>
      <c r="E33" s="91"/>
      <c r="F33" s="90"/>
      <c r="G33" s="83"/>
    </row>
    <row r="34" spans="1:7" ht="67.5" x14ac:dyDescent="0.4">
      <c r="A34" s="97" t="s">
        <v>432</v>
      </c>
      <c r="B34" s="89" t="s">
        <v>30</v>
      </c>
      <c r="C34" s="98" t="str">
        <f>IF(B34=0, -5, "0")</f>
        <v>0</v>
      </c>
      <c r="D34" s="96"/>
      <c r="E34" s="91"/>
      <c r="F34" s="90"/>
      <c r="G34" s="83"/>
    </row>
    <row r="35" spans="1:7" ht="45" x14ac:dyDescent="0.4">
      <c r="A35" s="97" t="s">
        <v>400</v>
      </c>
      <c r="B35" s="89" t="s">
        <v>30</v>
      </c>
      <c r="C35" s="98" t="str">
        <f>IF(B35=0, -5, "0")</f>
        <v>0</v>
      </c>
      <c r="D35" s="91"/>
      <c r="E35" s="91"/>
      <c r="F35" s="90"/>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t="s">
        <v>30</v>
      </c>
      <c r="C39" s="89"/>
      <c r="D39" s="90"/>
      <c r="E39" s="91"/>
      <c r="F39" s="90"/>
      <c r="G39" s="83"/>
    </row>
    <row r="40" spans="1:7" ht="22.5" customHeight="1" x14ac:dyDescent="0.4">
      <c r="A40" s="88" t="s">
        <v>302</v>
      </c>
      <c r="B40" s="89" t="s">
        <v>30</v>
      </c>
      <c r="C40" s="89"/>
      <c r="D40" s="90"/>
      <c r="E40" s="91"/>
      <c r="F40" s="90"/>
      <c r="G40" s="83"/>
    </row>
    <row r="41" spans="1:7" ht="22.5" customHeight="1" x14ac:dyDescent="0.4">
      <c r="A41" s="88" t="s">
        <v>312</v>
      </c>
      <c r="B41" s="89" t="s">
        <v>30</v>
      </c>
      <c r="C41" s="89"/>
      <c r="D41" s="90"/>
      <c r="E41" s="91"/>
      <c r="F41" s="90"/>
      <c r="G41" s="83"/>
    </row>
    <row r="42" spans="1:7" ht="24.75" customHeight="1" x14ac:dyDescent="0.4">
      <c r="A42" s="92" t="s">
        <v>406</v>
      </c>
      <c r="B42" s="89" t="s">
        <v>30</v>
      </c>
      <c r="C42" s="89"/>
      <c r="D42" s="90"/>
      <c r="E42" s="91"/>
      <c r="F42" s="90"/>
      <c r="G42" s="83"/>
    </row>
    <row r="43" spans="1:7" ht="89.25" customHeight="1" x14ac:dyDescent="0.4">
      <c r="A43" s="88" t="s">
        <v>422</v>
      </c>
      <c r="B43" s="274">
        <f>IF(D43=1, 2, IF(AND(D43&lt;1,D43&gt;0), 1, IF(D43=0,"0","NA")))</f>
        <v>1</v>
      </c>
      <c r="C43" s="89"/>
      <c r="D43" s="271">
        <f>IFERROR(E43/F43,"N.A")</f>
        <v>0.5</v>
      </c>
      <c r="E43" s="103">
        <f>COUNTIF('A2 Exploitation'!F21:F42,"ok")</f>
        <v>1</v>
      </c>
      <c r="F43" s="272">
        <f>COUNTA('A2 Exploitation'!F21:F42)</f>
        <v>2</v>
      </c>
      <c r="G43" s="83"/>
    </row>
    <row r="44" spans="1:7" ht="21" x14ac:dyDescent="0.4">
      <c r="A44" s="288" t="s">
        <v>34</v>
      </c>
      <c r="B44" s="288"/>
      <c r="C44" s="288"/>
      <c r="D44" s="288">
        <f>SUM(B30:C37,B39:C43)</f>
        <v>1</v>
      </c>
      <c r="E44" s="79"/>
      <c r="F44" s="83"/>
      <c r="G44" s="83"/>
    </row>
    <row r="45" spans="1:7" ht="21" x14ac:dyDescent="0.4">
      <c r="A45" s="284" t="s">
        <v>33</v>
      </c>
      <c r="B45" s="285"/>
      <c r="C45" s="286"/>
      <c r="D45" s="287">
        <f>D44/(COUNT(B30:C37,B39:C43)*2)</f>
        <v>0.5</v>
      </c>
      <c r="E45" s="79"/>
      <c r="F45" s="83"/>
      <c r="G45" s="83"/>
    </row>
    <row r="46" spans="1:7" ht="21" x14ac:dyDescent="0.4">
      <c r="A46" s="93"/>
      <c r="B46" s="83"/>
      <c r="C46" s="83"/>
      <c r="D46" s="83"/>
      <c r="E46" s="79"/>
      <c r="F46" s="83"/>
      <c r="G46" s="83"/>
    </row>
    <row r="47" spans="1:7" ht="22.5" x14ac:dyDescent="0.45">
      <c r="A47" s="301" t="s">
        <v>36</v>
      </c>
      <c r="B47" s="302"/>
      <c r="C47" s="303"/>
      <c r="D47" s="304">
        <f>SUM(D44,D26)</f>
        <v>1</v>
      </c>
      <c r="E47" s="79"/>
      <c r="F47" s="83"/>
      <c r="G47" s="83"/>
    </row>
    <row r="48" spans="1:7" ht="22.5" x14ac:dyDescent="0.45">
      <c r="A48" s="301" t="s">
        <v>168</v>
      </c>
      <c r="B48" s="302"/>
      <c r="C48" s="303"/>
      <c r="D48" s="305">
        <f>D47/(COUNT(B30:C37,B21:C25,B39:C43)*2)</f>
        <v>0.5</v>
      </c>
      <c r="E48" s="79"/>
      <c r="F48" s="83"/>
      <c r="G48" s="83"/>
    </row>
    <row r="49" spans="1:7" ht="21" x14ac:dyDescent="0.3">
      <c r="A49" s="388"/>
      <c r="B49" s="388"/>
      <c r="C49" s="388"/>
      <c r="D49" s="388"/>
      <c r="E49" s="388"/>
      <c r="F49" s="388"/>
      <c r="G49" s="388"/>
    </row>
    <row r="50" spans="1:7" ht="22.5" x14ac:dyDescent="0.45">
      <c r="A50" s="281" t="s">
        <v>107</v>
      </c>
      <c r="B50" s="281"/>
      <c r="C50" s="281"/>
      <c r="D50" s="281"/>
      <c r="E50" s="281"/>
      <c r="F50" s="281"/>
      <c r="G50" s="83"/>
    </row>
    <row r="51" spans="1:7" ht="21" x14ac:dyDescent="0.4">
      <c r="A51" s="105">
        <f>B11</f>
        <v>0</v>
      </c>
      <c r="B51" s="83"/>
      <c r="C51" s="83"/>
      <c r="D51" s="83"/>
      <c r="E51" s="79"/>
      <c r="F51" s="83"/>
      <c r="G51" s="83"/>
    </row>
    <row r="52" spans="1:7" ht="21" x14ac:dyDescent="0.4">
      <c r="A52" s="359" t="s">
        <v>28</v>
      </c>
      <c r="B52" s="360" t="s">
        <v>29</v>
      </c>
      <c r="C52" s="360"/>
      <c r="D52" s="360" t="s">
        <v>42</v>
      </c>
      <c r="E52" s="361" t="s">
        <v>266</v>
      </c>
      <c r="F52" s="361" t="s">
        <v>301</v>
      </c>
      <c r="G52" s="83"/>
    </row>
    <row r="53" spans="1:7" ht="21" x14ac:dyDescent="0.4">
      <c r="A53" s="359"/>
      <c r="B53" s="283" t="s">
        <v>32</v>
      </c>
      <c r="C53" s="283" t="s">
        <v>31</v>
      </c>
      <c r="D53" s="360"/>
      <c r="E53" s="361"/>
      <c r="F53" s="361"/>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5"/>
      <c r="B64" s="436"/>
      <c r="C64" s="436"/>
      <c r="D64" s="436"/>
      <c r="E64" s="436"/>
      <c r="F64" s="436"/>
      <c r="G64" s="436"/>
    </row>
    <row r="65" spans="1:7" ht="43.5" customHeight="1" x14ac:dyDescent="0.4">
      <c r="A65" s="373" t="s">
        <v>350</v>
      </c>
      <c r="B65" s="373"/>
      <c r="C65" s="373"/>
      <c r="D65" s="373"/>
      <c r="E65" s="373"/>
      <c r="F65" s="373"/>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6"/>
      <c r="B83" s="386"/>
      <c r="C83" s="386"/>
      <c r="D83" s="386"/>
      <c r="E83" s="386"/>
      <c r="F83" s="386"/>
      <c r="G83" s="386"/>
    </row>
    <row r="84" spans="1:7" ht="45" customHeight="1" x14ac:dyDescent="0.45">
      <c r="A84" s="374" t="s">
        <v>351</v>
      </c>
      <c r="B84" s="374"/>
      <c r="C84" s="374"/>
      <c r="D84" s="374"/>
      <c r="E84" s="374"/>
      <c r="F84" s="374"/>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39"/>
      <c r="B103" s="437"/>
      <c r="C103" s="437"/>
      <c r="D103" s="437"/>
      <c r="E103" s="437"/>
      <c r="F103" s="443"/>
      <c r="G103" s="83"/>
    </row>
    <row r="104" spans="1:7" ht="46.5" customHeight="1" x14ac:dyDescent="0.4">
      <c r="A104" s="373" t="s">
        <v>352</v>
      </c>
      <c r="B104" s="373"/>
      <c r="C104" s="373"/>
      <c r="D104" s="373"/>
      <c r="E104" s="373"/>
      <c r="F104" s="373"/>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39"/>
      <c r="B111" s="437"/>
      <c r="C111" s="437"/>
      <c r="D111" s="437"/>
      <c r="E111" s="437"/>
      <c r="F111" s="443"/>
      <c r="G111" s="83"/>
    </row>
    <row r="112" spans="1:7" ht="39.75" customHeight="1" x14ac:dyDescent="0.4">
      <c r="A112" s="373" t="s">
        <v>390</v>
      </c>
      <c r="B112" s="373"/>
      <c r="C112" s="373"/>
      <c r="D112" s="373"/>
      <c r="E112" s="373"/>
      <c r="F112" s="373"/>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37"/>
      <c r="B120" s="437"/>
      <c r="C120" s="437"/>
      <c r="D120" s="437"/>
      <c r="E120" s="437"/>
      <c r="F120" s="437"/>
      <c r="G120" s="83"/>
    </row>
    <row r="121" spans="1:7" ht="22.5" x14ac:dyDescent="0.4">
      <c r="A121" s="373" t="s">
        <v>310</v>
      </c>
      <c r="B121" s="373"/>
      <c r="C121" s="373"/>
      <c r="D121" s="373"/>
      <c r="E121" s="373"/>
      <c r="F121" s="373"/>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COUNTIF('A2 Exploitation'!F56:F128,"ok")</f>
        <v>0</v>
      </c>
      <c r="F129" s="178">
        <f>COUNTA('A2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38"/>
      <c r="B132" s="438"/>
      <c r="C132" s="438"/>
      <c r="D132" s="438"/>
      <c r="E132" s="438"/>
      <c r="F132" s="438"/>
      <c r="G132" s="83"/>
    </row>
    <row r="133" spans="1:16384" ht="22.5" customHeight="1" x14ac:dyDescent="0.4">
      <c r="A133" s="375" t="s">
        <v>424</v>
      </c>
      <c r="B133" s="375"/>
      <c r="C133" s="375"/>
      <c r="D133" s="375"/>
      <c r="E133" s="375"/>
      <c r="F133" s="375"/>
      <c r="G133" s="83"/>
    </row>
    <row r="134" spans="1:16384" ht="22.5" customHeight="1" x14ac:dyDescent="0.4">
      <c r="A134" s="376"/>
      <c r="B134" s="376"/>
      <c r="C134" s="376"/>
      <c r="D134" s="376"/>
      <c r="E134" s="376"/>
      <c r="F134" s="376"/>
      <c r="G134" s="83"/>
    </row>
    <row r="135" spans="1:16384" s="216" customFormat="1" ht="22.5" customHeight="1" x14ac:dyDescent="0.25">
      <c r="A135" s="359" t="s">
        <v>28</v>
      </c>
      <c r="B135" s="360" t="s">
        <v>29</v>
      </c>
      <c r="C135" s="360"/>
      <c r="D135" s="360" t="s">
        <v>42</v>
      </c>
      <c r="E135" s="361" t="s">
        <v>266</v>
      </c>
      <c r="F135" s="361" t="s">
        <v>301</v>
      </c>
    </row>
    <row r="136" spans="1:16384" s="216" customFormat="1" ht="22.5" customHeight="1" x14ac:dyDescent="0.25">
      <c r="A136" s="359"/>
      <c r="B136" s="283" t="s">
        <v>32</v>
      </c>
      <c r="C136" s="283" t="s">
        <v>31</v>
      </c>
      <c r="D136" s="360"/>
      <c r="E136" s="361"/>
      <c r="F136" s="361"/>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77" t="s">
        <v>461</v>
      </c>
      <c r="B139" s="377"/>
      <c r="C139" s="377"/>
      <c r="D139" s="377"/>
      <c r="E139" s="377"/>
      <c r="F139" s="377"/>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408" t="s">
        <v>349</v>
      </c>
      <c r="B147" s="408"/>
      <c r="C147" s="408"/>
      <c r="D147" s="408"/>
      <c r="E147" s="408"/>
      <c r="F147" s="408"/>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439"/>
      <c r="B165" s="437"/>
      <c r="C165" s="437"/>
      <c r="D165" s="437"/>
      <c r="E165" s="437"/>
      <c r="F165" s="437"/>
      <c r="G165" s="83"/>
    </row>
    <row r="166" spans="1:7" ht="32.25" customHeight="1" x14ac:dyDescent="0.4">
      <c r="A166" s="377" t="s">
        <v>462</v>
      </c>
      <c r="B166" s="377"/>
      <c r="C166" s="377"/>
      <c r="D166" s="377"/>
      <c r="E166" s="377"/>
      <c r="F166" s="377"/>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440"/>
      <c r="B176" s="441"/>
      <c r="C176" s="441"/>
      <c r="D176" s="441"/>
      <c r="E176" s="441"/>
      <c r="F176" s="441"/>
      <c r="G176" s="83"/>
    </row>
    <row r="177" spans="1:7" ht="32.25" customHeight="1" x14ac:dyDescent="0.4">
      <c r="A177" s="377" t="s">
        <v>310</v>
      </c>
      <c r="B177" s="377"/>
      <c r="C177" s="377"/>
      <c r="D177" s="377"/>
      <c r="E177" s="377"/>
      <c r="F177" s="377"/>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f>IF(D185=1, 2, IF(AND(D185&lt;1,D185&gt;0), 1, IF(D185=0,"0","NA")))</f>
        <v>2</v>
      </c>
      <c r="C185" s="88"/>
      <c r="D185" s="271">
        <f>IFERROR(E185/F185,"N.A")</f>
        <v>1</v>
      </c>
      <c r="E185" s="88">
        <f>COUNTIF('A2 Exploitation'!F141:F184,"ok")</f>
        <v>7</v>
      </c>
      <c r="F185" s="178">
        <f>COUNTA('A2 Exploitation'!F141:F184)</f>
        <v>7</v>
      </c>
      <c r="G185" s="83"/>
    </row>
    <row r="186" spans="1:7" ht="22.5" x14ac:dyDescent="0.4">
      <c r="A186" s="301" t="s">
        <v>438</v>
      </c>
      <c r="B186" s="409"/>
      <c r="C186" s="410"/>
      <c r="D186" s="307">
        <f>SUM(B148:C164,B178:C185,B167:C175,B140:C145)</f>
        <v>2</v>
      </c>
      <c r="E186" s="79"/>
      <c r="F186" s="83"/>
      <c r="G186" s="83"/>
    </row>
    <row r="187" spans="1:7" ht="22.5" x14ac:dyDescent="0.4">
      <c r="A187" s="301" t="s">
        <v>439</v>
      </c>
      <c r="B187" s="308"/>
      <c r="C187" s="309"/>
      <c r="D187" s="310">
        <f>D186/(COUNT(B140:C145,B148:C164,B167:C175,B178:C185)*2)</f>
        <v>1</v>
      </c>
      <c r="E187" s="79"/>
      <c r="F187" s="83"/>
      <c r="G187" s="83"/>
    </row>
    <row r="188" spans="1:7" ht="21" x14ac:dyDescent="0.4">
      <c r="A188" s="442"/>
      <c r="B188" s="442"/>
      <c r="C188" s="442"/>
      <c r="D188" s="442"/>
      <c r="E188" s="442"/>
      <c r="F188" s="442"/>
      <c r="G188" s="83"/>
    </row>
    <row r="189" spans="1:7" ht="22.5" x14ac:dyDescent="0.45">
      <c r="A189" s="281" t="s">
        <v>100</v>
      </c>
      <c r="B189" s="281"/>
      <c r="C189" s="281"/>
      <c r="D189" s="281"/>
      <c r="E189" s="281"/>
      <c r="F189" s="281"/>
      <c r="G189" s="83"/>
    </row>
    <row r="190" spans="1:7" ht="21" x14ac:dyDescent="0.4">
      <c r="A190" s="105">
        <f>B11</f>
        <v>0</v>
      </c>
      <c r="B190" s="83"/>
      <c r="C190" s="83"/>
      <c r="D190" s="83"/>
      <c r="E190" s="79"/>
      <c r="F190" s="83"/>
      <c r="G190" s="83"/>
    </row>
    <row r="191" spans="1:7" ht="21" x14ac:dyDescent="0.4">
      <c r="A191" s="359" t="s">
        <v>28</v>
      </c>
      <c r="B191" s="360" t="s">
        <v>29</v>
      </c>
      <c r="C191" s="360"/>
      <c r="D191" s="360" t="s">
        <v>42</v>
      </c>
      <c r="E191" s="361" t="s">
        <v>266</v>
      </c>
      <c r="F191" s="361" t="s">
        <v>301</v>
      </c>
      <c r="G191" s="83"/>
    </row>
    <row r="192" spans="1:7" ht="21" x14ac:dyDescent="0.4">
      <c r="A192" s="359"/>
      <c r="B192" s="283" t="s">
        <v>32</v>
      </c>
      <c r="C192" s="283" t="s">
        <v>31</v>
      </c>
      <c r="D192" s="360"/>
      <c r="E192" s="361"/>
      <c r="F192" s="361"/>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6" t="s">
        <v>34</v>
      </c>
      <c r="B203" s="367"/>
      <c r="C203" s="368"/>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88"/>
      <c r="B205" s="388"/>
      <c r="C205" s="388"/>
      <c r="D205" s="388"/>
      <c r="E205" s="388"/>
      <c r="F205" s="388"/>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6" t="s">
        <v>34</v>
      </c>
      <c r="B227" s="367"/>
      <c r="C227" s="368"/>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88"/>
      <c r="B229" s="388"/>
      <c r="C229" s="388"/>
      <c r="D229" s="388"/>
      <c r="E229" s="388"/>
      <c r="F229" s="388"/>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69" t="s">
        <v>310</v>
      </c>
      <c r="B236" s="370"/>
      <c r="C236" s="370"/>
      <c r="D236" s="371"/>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COUNTIF('A2 Exploitation'!F195:F244,"ok")</f>
        <v>0</v>
      </c>
      <c r="F244" s="90">
        <f>COUNTA('A2 Exploitation'!F195:F243)</f>
        <v>0</v>
      </c>
      <c r="G244" s="83"/>
    </row>
    <row r="245" spans="1:7" ht="21" x14ac:dyDescent="0.4">
      <c r="A245" s="366" t="s">
        <v>34</v>
      </c>
      <c r="B245" s="367"/>
      <c r="C245" s="368"/>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88"/>
      <c r="B250" s="388"/>
      <c r="C250" s="388"/>
      <c r="D250" s="388"/>
      <c r="E250" s="388"/>
      <c r="F250" s="388"/>
      <c r="G250" s="83"/>
    </row>
    <row r="251" spans="1:7" ht="22.5" x14ac:dyDescent="0.45">
      <c r="A251" s="281" t="s">
        <v>101</v>
      </c>
      <c r="B251" s="281"/>
      <c r="C251" s="281"/>
      <c r="D251" s="281"/>
      <c r="E251" s="281"/>
      <c r="F251" s="281"/>
      <c r="G251" s="83"/>
    </row>
    <row r="252" spans="1:7" ht="21" x14ac:dyDescent="0.4">
      <c r="A252" s="105">
        <f>B11</f>
        <v>0</v>
      </c>
      <c r="B252" s="83"/>
      <c r="C252" s="83"/>
      <c r="D252" s="83"/>
      <c r="E252" s="79"/>
      <c r="F252" s="83"/>
      <c r="G252" s="83"/>
    </row>
    <row r="253" spans="1:7" ht="21" x14ac:dyDescent="0.4">
      <c r="A253" s="359" t="s">
        <v>28</v>
      </c>
      <c r="B253" s="360" t="s">
        <v>29</v>
      </c>
      <c r="C253" s="360"/>
      <c r="D253" s="360" t="s">
        <v>42</v>
      </c>
      <c r="E253" s="361" t="s">
        <v>266</v>
      </c>
      <c r="F253" s="361" t="s">
        <v>301</v>
      </c>
      <c r="G253" s="83"/>
    </row>
    <row r="254" spans="1:7" ht="21" x14ac:dyDescent="0.4">
      <c r="A254" s="359"/>
      <c r="B254" s="283" t="s">
        <v>32</v>
      </c>
      <c r="C254" s="283" t="s">
        <v>31</v>
      </c>
      <c r="D254" s="360"/>
      <c r="E254" s="361"/>
      <c r="F254" s="361"/>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6" t="s">
        <v>34</v>
      </c>
      <c r="B265" s="367"/>
      <c r="C265" s="368"/>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13"/>
      <c r="B290" s="413"/>
      <c r="C290" s="413"/>
      <c r="D290" s="413"/>
      <c r="E290" s="413"/>
      <c r="F290" s="413"/>
      <c r="G290" s="83"/>
    </row>
    <row r="291" spans="1:7" ht="31.5" customHeight="1" x14ac:dyDescent="0.4">
      <c r="A291" s="372" t="s">
        <v>310</v>
      </c>
      <c r="B291" s="372"/>
      <c r="C291" s="372"/>
      <c r="D291" s="372"/>
      <c r="E291" s="372"/>
      <c r="F291" s="372"/>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COUNTIF('A2 Exploitation'!F257:F298,"ok")</f>
        <v>0</v>
      </c>
      <c r="F299" s="90">
        <f>COUNTA('A2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0</v>
      </c>
      <c r="B307" s="83"/>
      <c r="C307" s="83"/>
      <c r="D307" s="83"/>
      <c r="E307" s="79"/>
      <c r="F307" s="83"/>
      <c r="G307" s="83"/>
    </row>
    <row r="308" spans="1:7" ht="21" x14ac:dyDescent="0.4">
      <c r="A308" s="359" t="s">
        <v>28</v>
      </c>
      <c r="B308" s="360" t="s">
        <v>29</v>
      </c>
      <c r="C308" s="360"/>
      <c r="D308" s="360" t="s">
        <v>42</v>
      </c>
      <c r="E308" s="361" t="s">
        <v>266</v>
      </c>
      <c r="F308" s="361" t="s">
        <v>301</v>
      </c>
      <c r="G308" s="83"/>
    </row>
    <row r="309" spans="1:7" ht="21" x14ac:dyDescent="0.4">
      <c r="A309" s="359"/>
      <c r="B309" s="283" t="s">
        <v>32</v>
      </c>
      <c r="C309" s="283" t="s">
        <v>31</v>
      </c>
      <c r="D309" s="360"/>
      <c r="E309" s="361"/>
      <c r="F309" s="361"/>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90"/>
      <c r="B357" s="390"/>
      <c r="C357" s="390"/>
      <c r="D357" s="390"/>
      <c r="E357" s="390"/>
      <c r="F357" s="390"/>
      <c r="G357" s="390"/>
    </row>
    <row r="358" spans="1:7" ht="32.25" customHeight="1" x14ac:dyDescent="0.4">
      <c r="A358" s="358" t="s">
        <v>310</v>
      </c>
      <c r="B358" s="358"/>
      <c r="C358" s="358"/>
      <c r="D358" s="358"/>
      <c r="E358" s="358"/>
      <c r="F358" s="358"/>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COUNTIF('A2 Exploitation'!F312:F365,"ok")</f>
        <v>0</v>
      </c>
      <c r="F366" s="90">
        <f>COUNTA('A2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0</v>
      </c>
      <c r="B374" s="83"/>
      <c r="C374" s="83"/>
      <c r="D374" s="83"/>
      <c r="E374" s="79"/>
      <c r="F374" s="83"/>
      <c r="G374" s="83"/>
    </row>
    <row r="375" spans="1:7" ht="21" x14ac:dyDescent="0.4">
      <c r="A375" s="359" t="s">
        <v>28</v>
      </c>
      <c r="B375" s="360" t="s">
        <v>29</v>
      </c>
      <c r="C375" s="360"/>
      <c r="D375" s="360" t="s">
        <v>42</v>
      </c>
      <c r="E375" s="361" t="s">
        <v>266</v>
      </c>
      <c r="F375" s="361" t="s">
        <v>301</v>
      </c>
      <c r="G375" s="83"/>
    </row>
    <row r="376" spans="1:7" ht="21" x14ac:dyDescent="0.4">
      <c r="A376" s="359"/>
      <c r="B376" s="283" t="s">
        <v>32</v>
      </c>
      <c r="C376" s="283" t="s">
        <v>31</v>
      </c>
      <c r="D376" s="360"/>
      <c r="E376" s="361"/>
      <c r="F376" s="361"/>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85"/>
      <c r="B415" s="386"/>
      <c r="C415" s="386"/>
      <c r="D415" s="386"/>
      <c r="E415" s="386"/>
      <c r="F415" s="386"/>
      <c r="G415" s="386"/>
    </row>
    <row r="416" spans="1:7" ht="24.75" x14ac:dyDescent="0.4">
      <c r="A416" s="354" t="s">
        <v>319</v>
      </c>
      <c r="B416" s="354"/>
      <c r="C416" s="354"/>
      <c r="D416" s="354"/>
      <c r="E416" s="354"/>
      <c r="F416" s="354"/>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COUNTIF('A2 Exploitation'!F379:F423,"ok")</f>
        <v>0</v>
      </c>
      <c r="F424" s="90">
        <f>COUNTA('A2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0</v>
      </c>
      <c r="B432" s="83"/>
      <c r="C432" s="83"/>
      <c r="D432" s="83"/>
      <c r="E432" s="79"/>
      <c r="F432" s="83"/>
      <c r="G432" s="83"/>
    </row>
    <row r="433" spans="1:7" ht="21" x14ac:dyDescent="0.4">
      <c r="A433" s="359" t="s">
        <v>28</v>
      </c>
      <c r="B433" s="360" t="s">
        <v>29</v>
      </c>
      <c r="C433" s="360"/>
      <c r="D433" s="360" t="s">
        <v>42</v>
      </c>
      <c r="E433" s="361" t="s">
        <v>266</v>
      </c>
      <c r="F433" s="361" t="s">
        <v>301</v>
      </c>
      <c r="G433" s="83"/>
    </row>
    <row r="434" spans="1:7" ht="21" x14ac:dyDescent="0.4">
      <c r="A434" s="359"/>
      <c r="B434" s="283" t="s">
        <v>32</v>
      </c>
      <c r="C434" s="283" t="s">
        <v>31</v>
      </c>
      <c r="D434" s="360"/>
      <c r="E434" s="361"/>
      <c r="F434" s="361"/>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4" t="s">
        <v>310</v>
      </c>
      <c r="B464" s="354"/>
      <c r="C464" s="354"/>
      <c r="D464" s="354"/>
      <c r="E464" s="354"/>
      <c r="F464" s="354"/>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f>IF(D471=1, 2, IF(AND(D471&lt;1,D471&gt;0), 1, IF(D471=0,"0","NA")))</f>
        <v>2</v>
      </c>
      <c r="C471" s="89"/>
      <c r="D471" s="271">
        <f>IFERROR(E471/F471,"N.A")</f>
        <v>1</v>
      </c>
      <c r="E471" s="103">
        <f>COUNTIF('A2 Exploitation'!F437:F470,"ok")</f>
        <v>3</v>
      </c>
      <c r="F471" s="90">
        <f>COUNTA('A2 Exploitation'!F437:F470)</f>
        <v>3</v>
      </c>
      <c r="G471" s="83"/>
    </row>
    <row r="472" spans="1:7" ht="21" x14ac:dyDescent="0.4">
      <c r="A472" s="284" t="s">
        <v>34</v>
      </c>
      <c r="B472" s="288"/>
      <c r="C472" s="288"/>
      <c r="D472" s="290">
        <f>SUM(B449:C462,B465:C471)</f>
        <v>2</v>
      </c>
      <c r="E472" s="79"/>
      <c r="F472" s="83"/>
      <c r="G472" s="83"/>
    </row>
    <row r="473" spans="1:7" ht="21" x14ac:dyDescent="0.4">
      <c r="A473" s="284" t="s">
        <v>33</v>
      </c>
      <c r="B473" s="285"/>
      <c r="C473" s="286"/>
      <c r="D473" s="287">
        <f>D472/(COUNT(B449:C462,B465:C471)*2)</f>
        <v>1</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2</v>
      </c>
      <c r="E475" s="79"/>
      <c r="F475" s="83"/>
      <c r="G475" s="83"/>
    </row>
    <row r="476" spans="1:7" ht="22.5" x14ac:dyDescent="0.45">
      <c r="A476" s="301" t="s">
        <v>452</v>
      </c>
      <c r="B476" s="311"/>
      <c r="C476" s="312"/>
      <c r="D476" s="305">
        <f>D475/(COUNT(B449:C462,B437:C444,B465:C471)*2)</f>
        <v>1</v>
      </c>
      <c r="E476" s="79"/>
      <c r="F476" s="83"/>
      <c r="G476" s="83"/>
    </row>
    <row r="477" spans="1:7" ht="21" x14ac:dyDescent="0.4">
      <c r="A477" s="104"/>
      <c r="B477" s="83"/>
      <c r="C477" s="83"/>
      <c r="D477" s="83"/>
      <c r="E477" s="79"/>
      <c r="F477" s="83"/>
      <c r="G477" s="83"/>
    </row>
    <row r="478" spans="1:7" ht="24.75" x14ac:dyDescent="0.4">
      <c r="A478" s="364" t="s">
        <v>425</v>
      </c>
      <c r="B478" s="364"/>
      <c r="C478" s="364"/>
      <c r="D478" s="364"/>
      <c r="E478" s="364"/>
      <c r="F478" s="364"/>
      <c r="G478" s="83"/>
    </row>
    <row r="479" spans="1:7" ht="21" customHeight="1" x14ac:dyDescent="0.4">
      <c r="A479" s="162">
        <f>B11</f>
        <v>0</v>
      </c>
      <c r="F479" s="2"/>
      <c r="G479" s="83"/>
    </row>
    <row r="480" spans="1:7" ht="21" x14ac:dyDescent="0.4">
      <c r="A480" s="355" t="s">
        <v>28</v>
      </c>
      <c r="B480" s="356" t="s">
        <v>29</v>
      </c>
      <c r="C480" s="356"/>
      <c r="D480" s="356" t="s">
        <v>42</v>
      </c>
      <c r="E480" s="357" t="s">
        <v>266</v>
      </c>
      <c r="F480" s="357" t="s">
        <v>301</v>
      </c>
      <c r="G480" s="83"/>
    </row>
    <row r="481" spans="1:7" ht="21" x14ac:dyDescent="0.4">
      <c r="A481" s="355"/>
      <c r="B481" s="291" t="s">
        <v>32</v>
      </c>
      <c r="C481" s="291" t="s">
        <v>31</v>
      </c>
      <c r="D481" s="356"/>
      <c r="E481" s="357"/>
      <c r="F481" s="357"/>
      <c r="G481" s="83"/>
    </row>
    <row r="482" spans="1:7" ht="22.5" x14ac:dyDescent="0.4">
      <c r="A482" s="239"/>
      <c r="B482" s="240"/>
      <c r="C482" s="240"/>
      <c r="D482" s="240"/>
      <c r="E482" s="236"/>
      <c r="F482" s="236"/>
      <c r="G482" s="83"/>
    </row>
    <row r="483" spans="1:7" ht="24.75" x14ac:dyDescent="0.4">
      <c r="A483" s="399" t="s">
        <v>52</v>
      </c>
      <c r="B483" s="399"/>
      <c r="C483" s="399"/>
      <c r="D483" s="399"/>
      <c r="E483" s="399"/>
      <c r="F483" s="399"/>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20" t="s">
        <v>463</v>
      </c>
      <c r="B491" s="421"/>
      <c r="C491" s="421"/>
      <c r="D491" s="421"/>
      <c r="E491" s="421"/>
      <c r="F491" s="421"/>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92" t="s">
        <v>23</v>
      </c>
      <c r="B505" s="393"/>
      <c r="C505" s="393"/>
      <c r="D505" s="393"/>
      <c r="E505" s="393"/>
      <c r="F505" s="394"/>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7"/>
      <c r="B517" s="387"/>
      <c r="C517" s="387"/>
      <c r="D517" s="387"/>
      <c r="E517" s="387"/>
      <c r="F517" s="387"/>
      <c r="G517" s="387"/>
    </row>
    <row r="518" spans="1:7" ht="26.25" customHeight="1" x14ac:dyDescent="0.5">
      <c r="A518" s="244" t="s">
        <v>310</v>
      </c>
      <c r="B518" s="391"/>
      <c r="C518" s="391"/>
      <c r="D518" s="391"/>
      <c r="E518" s="391"/>
      <c r="F518" s="391"/>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COUNTIF('A2 Exploitation'!F484:F524,"ok")</f>
        <v>0</v>
      </c>
      <c r="F525" s="90">
        <f>COUNTA('A2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5" t="s">
        <v>97</v>
      </c>
      <c r="B530" s="365"/>
      <c r="C530" s="365"/>
      <c r="D530" s="365"/>
      <c r="E530" s="365"/>
      <c r="F530" s="365"/>
      <c r="G530" s="83"/>
    </row>
    <row r="531" spans="1:7" ht="22.5" customHeight="1" x14ac:dyDescent="0.4">
      <c r="A531" s="162">
        <f>B11</f>
        <v>0</v>
      </c>
      <c r="B531" s="83"/>
      <c r="C531" s="83"/>
      <c r="D531" s="95"/>
      <c r="E531" s="95"/>
      <c r="F531" s="95"/>
      <c r="G531" s="83"/>
    </row>
    <row r="532" spans="1:7" ht="21" x14ac:dyDescent="0.4">
      <c r="A532" s="395" t="s">
        <v>28</v>
      </c>
      <c r="B532" s="397" t="s">
        <v>29</v>
      </c>
      <c r="C532" s="398"/>
      <c r="D532" s="360" t="s">
        <v>42</v>
      </c>
      <c r="E532" s="361" t="s">
        <v>266</v>
      </c>
      <c r="F532" s="361" t="s">
        <v>301</v>
      </c>
      <c r="G532" s="83"/>
    </row>
    <row r="533" spans="1:7" ht="21" x14ac:dyDescent="0.4">
      <c r="A533" s="396"/>
      <c r="B533" s="292" t="s">
        <v>32</v>
      </c>
      <c r="C533" s="293" t="s">
        <v>31</v>
      </c>
      <c r="D533" s="360"/>
      <c r="E533" s="361"/>
      <c r="F533" s="361"/>
      <c r="G533" s="83"/>
    </row>
    <row r="534" spans="1:7" ht="22.5" x14ac:dyDescent="0.4">
      <c r="A534" s="242"/>
      <c r="B534" s="243"/>
      <c r="C534" s="243"/>
      <c r="D534" s="240"/>
      <c r="E534" s="236"/>
      <c r="F534" s="236"/>
      <c r="G534" s="83"/>
    </row>
    <row r="535" spans="1:7" ht="24.75" x14ac:dyDescent="0.4">
      <c r="A535" s="245" t="s">
        <v>17</v>
      </c>
      <c r="B535" s="210"/>
      <c r="C535" s="362"/>
      <c r="D535" s="362"/>
      <c r="E535" s="362"/>
      <c r="F535" s="363"/>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6" t="s">
        <v>34</v>
      </c>
      <c r="B542" s="367"/>
      <c r="C542" s="368"/>
      <c r="D542" s="294">
        <f>SUM(B536:C541)</f>
        <v>0</v>
      </c>
      <c r="E542" s="172"/>
      <c r="F542" s="172"/>
      <c r="G542" s="83"/>
    </row>
    <row r="543" spans="1:7" ht="21" customHeight="1" x14ac:dyDescent="0.4">
      <c r="A543" s="366" t="s">
        <v>33</v>
      </c>
      <c r="B543" s="367"/>
      <c r="C543" s="368"/>
      <c r="D543" s="295" t="e">
        <f>D542/(COUNT(B536:C541)*2)</f>
        <v>#DIV/0!</v>
      </c>
      <c r="E543" s="172"/>
      <c r="F543" s="172"/>
      <c r="G543" s="83"/>
    </row>
    <row r="544" spans="1:7" ht="21" x14ac:dyDescent="0.4">
      <c r="A544" s="388"/>
      <c r="B544" s="388"/>
      <c r="C544" s="388"/>
      <c r="D544" s="388"/>
      <c r="E544" s="388"/>
      <c r="F544" s="388"/>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89"/>
      <c r="B556" s="390"/>
      <c r="C556" s="390"/>
      <c r="D556" s="390"/>
      <c r="E556" s="390"/>
      <c r="F556" s="390"/>
      <c r="G556" s="390"/>
    </row>
    <row r="557" spans="1:7" ht="35.25" customHeight="1" x14ac:dyDescent="0.4">
      <c r="A557" s="246" t="s">
        <v>310</v>
      </c>
      <c r="B557" s="222"/>
      <c r="C557" s="425"/>
      <c r="D557" s="425"/>
      <c r="E557" s="425"/>
      <c r="F557" s="426"/>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COUNTIF('A2 Exploitation'!F536:F564,"ok")</f>
        <v>0</v>
      </c>
      <c r="F565" s="90">
        <f>COUNTA('A2 Exploitation'!F536:F564)</f>
        <v>0</v>
      </c>
      <c r="G565" s="83"/>
    </row>
    <row r="566" spans="1:7" ht="21" x14ac:dyDescent="0.4">
      <c r="A566" s="411" t="s">
        <v>34</v>
      </c>
      <c r="B566" s="411"/>
      <c r="C566" s="412"/>
      <c r="D566" s="296">
        <f>SUM(B558:C565,B546:C555)</f>
        <v>0</v>
      </c>
      <c r="E566" s="79"/>
      <c r="F566" s="83"/>
      <c r="G566" s="83"/>
    </row>
    <row r="567" spans="1:7" ht="21" x14ac:dyDescent="0.4">
      <c r="A567" s="411" t="s">
        <v>33</v>
      </c>
      <c r="B567" s="411"/>
      <c r="C567" s="411"/>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88"/>
      <c r="B572" s="388"/>
      <c r="C572" s="388"/>
      <c r="D572" s="388"/>
      <c r="E572" s="388"/>
      <c r="F572" s="388"/>
      <c r="G572" s="83"/>
    </row>
    <row r="573" spans="1:7" ht="22.5" x14ac:dyDescent="0.45">
      <c r="A573" s="351" t="s">
        <v>19</v>
      </c>
      <c r="B573" s="351"/>
      <c r="C573" s="351"/>
      <c r="D573" s="351"/>
      <c r="E573" s="351"/>
      <c r="F573" s="351"/>
      <c r="G573" s="83"/>
    </row>
    <row r="574" spans="1:7" ht="22.5" x14ac:dyDescent="0.4">
      <c r="A574" s="169">
        <f>B11</f>
        <v>0</v>
      </c>
      <c r="B574" s="83"/>
      <c r="C574" s="83"/>
      <c r="D574" s="238"/>
      <c r="E574" s="238"/>
      <c r="F574" s="238"/>
      <c r="G574" s="83"/>
    </row>
    <row r="575" spans="1:7" ht="21" x14ac:dyDescent="0.4">
      <c r="A575" s="355" t="s">
        <v>28</v>
      </c>
      <c r="B575" s="356" t="s">
        <v>29</v>
      </c>
      <c r="C575" s="356"/>
      <c r="D575" s="356" t="s">
        <v>42</v>
      </c>
      <c r="E575" s="357" t="s">
        <v>266</v>
      </c>
      <c r="F575" s="357" t="s">
        <v>301</v>
      </c>
      <c r="G575" s="83"/>
    </row>
    <row r="576" spans="1:7" ht="21" x14ac:dyDescent="0.4">
      <c r="A576" s="355"/>
      <c r="B576" s="291" t="s">
        <v>32</v>
      </c>
      <c r="C576" s="291" t="s">
        <v>31</v>
      </c>
      <c r="D576" s="356"/>
      <c r="E576" s="357"/>
      <c r="F576" s="357"/>
      <c r="G576" s="83"/>
    </row>
    <row r="577" spans="1:7" ht="22.5" x14ac:dyDescent="0.4">
      <c r="A577" s="247"/>
      <c r="B577" s="248"/>
      <c r="C577" s="248"/>
      <c r="D577" s="248"/>
      <c r="E577" s="225"/>
      <c r="F577" s="249"/>
      <c r="G577" s="83"/>
    </row>
    <row r="578" spans="1:7" ht="24.75" x14ac:dyDescent="0.4">
      <c r="A578" s="414" t="s">
        <v>10</v>
      </c>
      <c r="B578" s="415"/>
      <c r="C578" s="415"/>
      <c r="D578" s="415"/>
      <c r="E578" s="415"/>
      <c r="F578" s="416"/>
      <c r="G578" s="83"/>
    </row>
    <row r="579" spans="1:7" ht="21" x14ac:dyDescent="0.4">
      <c r="A579" s="88" t="s">
        <v>86</v>
      </c>
      <c r="B579" s="89" t="s">
        <v>30</v>
      </c>
      <c r="C579" s="89"/>
      <c r="D579" s="90"/>
      <c r="E579" s="91"/>
      <c r="F579" s="90"/>
      <c r="G579" s="83"/>
    </row>
    <row r="580" spans="1:7" ht="21" x14ac:dyDescent="0.4">
      <c r="A580" s="88" t="s">
        <v>45</v>
      </c>
      <c r="B580" s="89" t="s">
        <v>30</v>
      </c>
      <c r="C580" s="89"/>
      <c r="D580" s="90"/>
      <c r="E580" s="91"/>
      <c r="F580" s="90"/>
      <c r="G580" s="83"/>
    </row>
    <row r="581" spans="1:7" ht="21" x14ac:dyDescent="0.4">
      <c r="A581" s="88" t="s">
        <v>78</v>
      </c>
      <c r="B581" s="89" t="s">
        <v>30</v>
      </c>
      <c r="C581" s="89"/>
      <c r="D581" s="90"/>
      <c r="E581" s="91"/>
      <c r="F581" s="90"/>
      <c r="G581" s="83"/>
    </row>
    <row r="582" spans="1:7" ht="21" x14ac:dyDescent="0.4">
      <c r="A582" s="264" t="s">
        <v>20</v>
      </c>
      <c r="B582" s="89" t="s">
        <v>30</v>
      </c>
      <c r="C582" s="98" t="str">
        <f>IF(B582=0, -2, "0")</f>
        <v>0</v>
      </c>
      <c r="D582" s="100"/>
      <c r="E582" s="91"/>
      <c r="F582" s="90"/>
      <c r="G582" s="83"/>
    </row>
    <row r="583" spans="1:7" ht="22.5" x14ac:dyDescent="0.45">
      <c r="A583" s="155" t="s">
        <v>51</v>
      </c>
      <c r="B583" s="89" t="s">
        <v>30</v>
      </c>
      <c r="C583" s="99" t="str">
        <f>IF(B583=0, -10, IF(B583=1, -5, "0"))</f>
        <v>0</v>
      </c>
      <c r="D583" s="100"/>
      <c r="E583" s="91"/>
      <c r="F583" s="90"/>
      <c r="G583" s="83"/>
    </row>
    <row r="584" spans="1:7" ht="21" x14ac:dyDescent="0.4">
      <c r="A584" s="88" t="s">
        <v>113</v>
      </c>
      <c r="B584" s="89" t="s">
        <v>30</v>
      </c>
      <c r="C584" s="89"/>
      <c r="D584" s="117"/>
      <c r="E584" s="90"/>
      <c r="F584" s="90"/>
      <c r="G584" s="83"/>
    </row>
    <row r="585" spans="1:7" ht="21" x14ac:dyDescent="0.4">
      <c r="A585" s="149" t="s">
        <v>21</v>
      </c>
      <c r="B585" s="89" t="s">
        <v>30</v>
      </c>
      <c r="C585" s="99" t="str">
        <f>IF(B585=0, -5, "0")</f>
        <v>0</v>
      </c>
      <c r="D585" s="88"/>
      <c r="E585" s="91"/>
      <c r="F585" s="90"/>
      <c r="G585" s="83"/>
    </row>
    <row r="586" spans="1:7" ht="21" x14ac:dyDescent="0.4">
      <c r="A586" s="193" t="s">
        <v>396</v>
      </c>
      <c r="B586" s="89" t="s">
        <v>30</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411" t="s">
        <v>34</v>
      </c>
      <c r="B588" s="411"/>
      <c r="C588" s="412"/>
      <c r="D588" s="296">
        <f>SUM(B579:C587)</f>
        <v>0</v>
      </c>
      <c r="E588" s="79"/>
      <c r="F588" s="83"/>
      <c r="G588" s="83"/>
    </row>
    <row r="589" spans="1:7" ht="21" x14ac:dyDescent="0.4">
      <c r="A589" s="411" t="s">
        <v>33</v>
      </c>
      <c r="B589" s="411"/>
      <c r="C589" s="411"/>
      <c r="D589" s="295" t="e">
        <f>D588/(COUNT(B579:C587)*2)</f>
        <v>#DIV/0!</v>
      </c>
      <c r="E589" s="79"/>
      <c r="F589" s="83"/>
      <c r="G589" s="83"/>
    </row>
    <row r="590" spans="1:7" ht="21" x14ac:dyDescent="0.4">
      <c r="A590" s="255"/>
      <c r="B590" s="256"/>
      <c r="C590" s="256"/>
      <c r="D590" s="257"/>
      <c r="E590" s="79"/>
      <c r="F590" s="83"/>
      <c r="G590" s="83"/>
    </row>
    <row r="591" spans="1:7" ht="39.75" customHeight="1" x14ac:dyDescent="0.4">
      <c r="A591" s="417" t="s">
        <v>23</v>
      </c>
      <c r="B591" s="418"/>
      <c r="C591" s="418"/>
      <c r="D591" s="418"/>
      <c r="E591" s="418"/>
      <c r="F591" s="419"/>
      <c r="G591" s="83"/>
    </row>
    <row r="592" spans="1:7" ht="21" x14ac:dyDescent="0.4">
      <c r="A592" s="88" t="s">
        <v>87</v>
      </c>
      <c r="B592" s="89" t="s">
        <v>30</v>
      </c>
      <c r="C592" s="89"/>
      <c r="D592" s="90"/>
      <c r="E592" s="91"/>
      <c r="F592" s="90"/>
      <c r="G592" s="83"/>
    </row>
    <row r="593" spans="1:7" ht="22.5" customHeight="1" x14ac:dyDescent="0.45">
      <c r="A593" s="155" t="s">
        <v>7</v>
      </c>
      <c r="B593" s="89" t="s">
        <v>30</v>
      </c>
      <c r="C593" s="99" t="str">
        <f>IF(B593=0, -10, IF(B593=1, -5, "0"))</f>
        <v>0</v>
      </c>
      <c r="D593" s="117"/>
      <c r="E593" s="91"/>
      <c r="F593" s="90"/>
      <c r="G593" s="83"/>
    </row>
    <row r="594" spans="1:7" ht="22.5" customHeight="1" x14ac:dyDescent="0.4">
      <c r="A594" s="88" t="s">
        <v>113</v>
      </c>
      <c r="B594" s="89" t="s">
        <v>30</v>
      </c>
      <c r="C594" s="89"/>
      <c r="D594" s="117"/>
      <c r="E594" s="91"/>
      <c r="F594" s="90"/>
      <c r="G594" s="83"/>
    </row>
    <row r="595" spans="1:7" ht="21" x14ac:dyDescent="0.4">
      <c r="A595" s="88" t="s">
        <v>186</v>
      </c>
      <c r="B595" s="89" t="s">
        <v>30</v>
      </c>
      <c r="C595" s="89"/>
      <c r="D595" s="205"/>
      <c r="E595" s="205"/>
      <c r="F595" s="90"/>
      <c r="G595" s="83"/>
    </row>
    <row r="596" spans="1:7" ht="21" x14ac:dyDescent="0.4">
      <c r="A596" s="265" t="s">
        <v>88</v>
      </c>
      <c r="B596" s="89" t="s">
        <v>30</v>
      </c>
      <c r="C596" s="116" t="str">
        <f>IF(B596=0, -5, "0")</f>
        <v>0</v>
      </c>
      <c r="D596" s="181"/>
      <c r="E596" s="181"/>
      <c r="F596" s="90"/>
      <c r="G596" s="83"/>
    </row>
    <row r="597" spans="1:7" ht="53.25" customHeight="1" x14ac:dyDescent="0.4">
      <c r="A597" s="88" t="s">
        <v>150</v>
      </c>
      <c r="B597" s="89" t="s">
        <v>30</v>
      </c>
      <c r="C597" s="89"/>
      <c r="D597" s="117"/>
      <c r="E597" s="91"/>
      <c r="F597" s="90"/>
      <c r="G597" s="83"/>
    </row>
    <row r="598" spans="1:7" s="275" customFormat="1" ht="39.75" customHeight="1" x14ac:dyDescent="0.3">
      <c r="A598" s="352" t="s">
        <v>383</v>
      </c>
      <c r="B598" s="353"/>
      <c r="C598" s="353"/>
      <c r="D598" s="353"/>
      <c r="E598" s="353"/>
      <c r="F598" s="353"/>
      <c r="G598" s="353"/>
    </row>
    <row r="599" spans="1:7" ht="48.75" customHeight="1" x14ac:dyDescent="0.4">
      <c r="A599" s="92" t="s">
        <v>328</v>
      </c>
      <c r="B599" s="89" t="s">
        <v>30</v>
      </c>
      <c r="C599" s="181"/>
      <c r="D599" s="117"/>
      <c r="E599" s="91"/>
      <c r="F599" s="90"/>
      <c r="G599" s="83"/>
    </row>
    <row r="600" spans="1:7" ht="21" x14ac:dyDescent="0.4">
      <c r="A600" s="193" t="s">
        <v>396</v>
      </c>
      <c r="B600" s="89" t="s">
        <v>30</v>
      </c>
      <c r="C600" s="98" t="str">
        <f>IF(B600=0, -2, "0")</f>
        <v>0</v>
      </c>
      <c r="D600" s="117"/>
      <c r="E600" s="91"/>
      <c r="F600" s="90"/>
      <c r="G600" s="83"/>
    </row>
    <row r="601" spans="1:7" ht="39.75" customHeight="1" x14ac:dyDescent="0.4">
      <c r="A601" s="88" t="s">
        <v>302</v>
      </c>
      <c r="B601" s="89" t="s">
        <v>30</v>
      </c>
      <c r="C601" s="89"/>
      <c r="D601" s="117"/>
      <c r="E601" s="91"/>
      <c r="F601" s="90"/>
      <c r="G601" s="83"/>
    </row>
    <row r="602" spans="1:7" ht="21" x14ac:dyDescent="0.4">
      <c r="A602" s="106" t="s">
        <v>376</v>
      </c>
      <c r="B602" s="89" t="s">
        <v>30</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t="s">
        <v>30</v>
      </c>
      <c r="C604" s="89"/>
      <c r="D604" s="204"/>
      <c r="E604" s="91"/>
      <c r="F604" s="90"/>
      <c r="G604" s="83"/>
    </row>
    <row r="605" spans="1:7" ht="83.25" customHeight="1" x14ac:dyDescent="0.4">
      <c r="A605" s="109" t="s">
        <v>447</v>
      </c>
      <c r="B605" s="89">
        <f>IF(D605=1, 2, IF(AND(D605&lt;1,D605&gt;0), 1, IF(D605=0,"0","NA")))</f>
        <v>2</v>
      </c>
      <c r="C605" s="89"/>
      <c r="D605" s="271">
        <f>IFERROR(E605/F605,"N.A")</f>
        <v>1</v>
      </c>
      <c r="E605" s="91">
        <f>COUNTIF('A2 Exploitation'!F579:F604,"ok")</f>
        <v>3</v>
      </c>
      <c r="F605" s="90">
        <f>COUNTA('A2 Exploitation'!F579:F604)</f>
        <v>3</v>
      </c>
      <c r="G605" s="83"/>
    </row>
    <row r="606" spans="1:7" ht="21" x14ac:dyDescent="0.4">
      <c r="A606" s="411" t="s">
        <v>34</v>
      </c>
      <c r="B606" s="411"/>
      <c r="C606" s="412"/>
      <c r="D606" s="296">
        <f>SUM(B592:C605)</f>
        <v>2</v>
      </c>
      <c r="E606" s="79"/>
      <c r="F606" s="83"/>
      <c r="G606" s="83"/>
    </row>
    <row r="607" spans="1:7" ht="21" x14ac:dyDescent="0.4">
      <c r="A607" s="411" t="s">
        <v>33</v>
      </c>
      <c r="B607" s="411"/>
      <c r="C607" s="411"/>
      <c r="D607" s="295">
        <f>D606/(COUNT(B592:C597,B599:C605)*2)</f>
        <v>1</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2</v>
      </c>
      <c r="E609" s="203"/>
      <c r="F609" s="203"/>
      <c r="G609" s="83"/>
    </row>
    <row r="610" spans="1:7" ht="22.5" x14ac:dyDescent="0.45">
      <c r="A610" s="422" t="s">
        <v>170</v>
      </c>
      <c r="B610" s="423"/>
      <c r="C610" s="424"/>
      <c r="D610" s="305">
        <f>D609/(COUNT(B579:C587,B592:C605)*2)</f>
        <v>1</v>
      </c>
      <c r="E610" s="79"/>
      <c r="F610" s="83"/>
      <c r="G610" s="83"/>
    </row>
    <row r="611" spans="1:7" ht="21" x14ac:dyDescent="0.4">
      <c r="A611" s="104"/>
      <c r="B611" s="83"/>
      <c r="C611" s="83"/>
      <c r="G611" s="83"/>
    </row>
    <row r="612" spans="1:7" ht="19.5" customHeight="1" x14ac:dyDescent="0.45">
      <c r="A612" s="351" t="s">
        <v>8</v>
      </c>
      <c r="B612" s="351"/>
      <c r="C612" s="351"/>
      <c r="D612" s="351"/>
      <c r="E612" s="351"/>
      <c r="F612" s="351"/>
      <c r="G612" s="83"/>
    </row>
    <row r="613" spans="1:7" ht="22.5" x14ac:dyDescent="0.4">
      <c r="A613" s="105">
        <f>B11</f>
        <v>0</v>
      </c>
      <c r="B613" s="83"/>
      <c r="C613" s="83"/>
      <c r="D613" s="95"/>
      <c r="E613" s="95"/>
      <c r="F613" s="95"/>
      <c r="G613" s="83"/>
    </row>
    <row r="614" spans="1:7" ht="21" x14ac:dyDescent="0.4">
      <c r="A614" s="359" t="s">
        <v>28</v>
      </c>
      <c r="B614" s="360" t="s">
        <v>29</v>
      </c>
      <c r="C614" s="360"/>
      <c r="D614" s="360" t="s">
        <v>42</v>
      </c>
      <c r="E614" s="361" t="s">
        <v>266</v>
      </c>
      <c r="F614" s="361" t="s">
        <v>301</v>
      </c>
      <c r="G614" s="83"/>
    </row>
    <row r="615" spans="1:7" ht="18.75" customHeight="1" x14ac:dyDescent="0.4">
      <c r="A615" s="359"/>
      <c r="B615" s="283" t="s">
        <v>32</v>
      </c>
      <c r="C615" s="283" t="s">
        <v>31</v>
      </c>
      <c r="D615" s="360"/>
      <c r="E615" s="361"/>
      <c r="F615" s="361"/>
      <c r="G615" s="83"/>
    </row>
    <row r="616" spans="1:7" ht="18.75" customHeight="1" x14ac:dyDescent="0.4">
      <c r="A616" s="239"/>
      <c r="B616" s="240"/>
      <c r="C616" s="240"/>
      <c r="D616" s="240"/>
      <c r="E616" s="236"/>
      <c r="F616" s="236"/>
      <c r="G616" s="83"/>
    </row>
    <row r="617" spans="1:7" ht="24.75" x14ac:dyDescent="0.4">
      <c r="A617" s="241" t="s">
        <v>90</v>
      </c>
      <c r="B617" s="95"/>
      <c r="C617" s="406"/>
      <c r="D617" s="406"/>
      <c r="E617" s="406"/>
      <c r="F617" s="407"/>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411" t="s">
        <v>34</v>
      </c>
      <c r="B627" s="411"/>
      <c r="C627" s="411"/>
      <c r="D627" s="296">
        <f>SUM(B618:C626)</f>
        <v>0</v>
      </c>
      <c r="E627" s="432"/>
      <c r="F627" s="413"/>
      <c r="G627" s="83"/>
    </row>
    <row r="628" spans="1:7" ht="21" x14ac:dyDescent="0.4">
      <c r="A628" s="411" t="s">
        <v>33</v>
      </c>
      <c r="B628" s="411"/>
      <c r="C628" s="411"/>
      <c r="D628" s="295" t="e">
        <f>D627/(COUNT(B618:C626)*2)</f>
        <v>#DIV/0!</v>
      </c>
      <c r="E628" s="433"/>
      <c r="F628" s="387"/>
      <c r="G628" s="83"/>
    </row>
    <row r="629" spans="1:7" ht="21" x14ac:dyDescent="0.4">
      <c r="A629" s="104"/>
      <c r="B629" s="83"/>
      <c r="C629" s="431"/>
      <c r="D629" s="431"/>
      <c r="E629" s="431"/>
      <c r="F629" s="431"/>
      <c r="G629" s="83"/>
    </row>
    <row r="630" spans="1:7" ht="18.75" customHeight="1" x14ac:dyDescent="0.4">
      <c r="A630" s="241" t="s">
        <v>23</v>
      </c>
      <c r="B630" s="95"/>
      <c r="C630" s="87"/>
      <c r="D630" s="87"/>
      <c r="E630" s="87"/>
      <c r="F630" s="87"/>
      <c r="G630" s="83"/>
    </row>
    <row r="631" spans="1:7" ht="21" x14ac:dyDescent="0.4">
      <c r="A631" s="88" t="s">
        <v>83</v>
      </c>
      <c r="B631" s="89" t="s">
        <v>30</v>
      </c>
      <c r="C631" s="89"/>
      <c r="D631" s="130"/>
      <c r="E631" s="91"/>
      <c r="F631" s="90"/>
      <c r="G631" s="83"/>
    </row>
    <row r="632" spans="1:7" ht="24.75" customHeight="1" x14ac:dyDescent="0.45">
      <c r="A632" s="155" t="s">
        <v>50</v>
      </c>
      <c r="B632" s="89" t="s">
        <v>30</v>
      </c>
      <c r="C632" s="99" t="str">
        <f>IF(B632=0, -10, IF(B632=1, -5, "0"))</f>
        <v>0</v>
      </c>
      <c r="D632" s="100"/>
      <c r="E632" s="91"/>
      <c r="F632" s="90"/>
      <c r="G632" s="83"/>
    </row>
    <row r="633" spans="1:7" ht="21" x14ac:dyDescent="0.4">
      <c r="A633" s="88" t="s">
        <v>186</v>
      </c>
      <c r="B633" s="89" t="s">
        <v>30</v>
      </c>
      <c r="C633" s="89"/>
      <c r="D633" s="146"/>
      <c r="E633" s="91"/>
      <c r="F633" s="90"/>
      <c r="G633" s="83"/>
    </row>
    <row r="634" spans="1:7" ht="21" x14ac:dyDescent="0.4">
      <c r="A634" s="88" t="s">
        <v>12</v>
      </c>
      <c r="B634" s="89" t="s">
        <v>30</v>
      </c>
      <c r="C634" s="89"/>
      <c r="D634" s="90"/>
      <c r="E634" s="91"/>
      <c r="F634" s="90"/>
      <c r="G634" s="83"/>
    </row>
    <row r="635" spans="1:7" ht="21" x14ac:dyDescent="0.4">
      <c r="A635" s="109" t="s">
        <v>91</v>
      </c>
      <c r="B635" s="89" t="s">
        <v>30</v>
      </c>
      <c r="C635" s="89"/>
      <c r="D635" s="42"/>
      <c r="E635" s="91"/>
      <c r="F635" s="90"/>
      <c r="G635" s="83"/>
    </row>
    <row r="636" spans="1:7" ht="21" x14ac:dyDescent="0.4">
      <c r="A636" s="138" t="s">
        <v>419</v>
      </c>
      <c r="B636" s="89" t="s">
        <v>30</v>
      </c>
      <c r="C636" s="99"/>
      <c r="D636" s="42"/>
      <c r="E636" s="91"/>
      <c r="F636" s="90"/>
      <c r="G636" s="83"/>
    </row>
    <row r="637" spans="1:7" ht="22.5" customHeight="1" x14ac:dyDescent="0.4">
      <c r="A637" s="138" t="s">
        <v>418</v>
      </c>
      <c r="B637" s="89" t="s">
        <v>30</v>
      </c>
      <c r="C637" s="99"/>
      <c r="D637" s="42"/>
      <c r="E637" s="91"/>
      <c r="F637" s="90"/>
      <c r="G637" s="83"/>
    </row>
    <row r="638" spans="1:7" ht="21" customHeight="1" x14ac:dyDescent="0.4">
      <c r="A638" s="88" t="s">
        <v>132</v>
      </c>
      <c r="B638" s="89" t="s">
        <v>30</v>
      </c>
      <c r="C638" s="89"/>
      <c r="D638" s="215"/>
      <c r="E638" s="91"/>
      <c r="F638" s="90"/>
      <c r="G638" s="83"/>
    </row>
    <row r="639" spans="1:7" ht="22.5" x14ac:dyDescent="0.4">
      <c r="A639" s="366" t="s">
        <v>34</v>
      </c>
      <c r="B639" s="367"/>
      <c r="C639" s="368"/>
      <c r="D639" s="289">
        <f>SUM(B631:C638)</f>
        <v>0</v>
      </c>
      <c r="E639" s="216"/>
      <c r="F639" s="216"/>
      <c r="G639" s="214"/>
    </row>
    <row r="640" spans="1:7" ht="22.5" x14ac:dyDescent="0.4">
      <c r="A640" s="284" t="s">
        <v>33</v>
      </c>
      <c r="B640" s="285"/>
      <c r="C640" s="285"/>
      <c r="D640" s="287" t="e">
        <f>D639/(COUNT(B631:C638)*2)</f>
        <v>#DIV/0!</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6"/>
      <c r="D642" s="406"/>
      <c r="E642" s="406"/>
      <c r="F642" s="407"/>
      <c r="G642" s="83"/>
    </row>
    <row r="643" spans="1:16382" ht="20.25" customHeight="1" x14ac:dyDescent="0.4">
      <c r="A643" s="88" t="s">
        <v>83</v>
      </c>
      <c r="B643" s="89" t="s">
        <v>30</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t="s">
        <v>30</v>
      </c>
      <c r="C644" s="99" t="str">
        <f>IF(B644=0, -10, IF(B644=1, -5, "0"))</f>
        <v>0</v>
      </c>
      <c r="D644" s="135"/>
      <c r="E644" s="91"/>
      <c r="F644" s="90"/>
      <c r="G644" s="83"/>
    </row>
    <row r="645" spans="1:16382" ht="21" x14ac:dyDescent="0.4">
      <c r="A645" s="88" t="s">
        <v>188</v>
      </c>
      <c r="B645" s="89" t="s">
        <v>30</v>
      </c>
      <c r="C645" s="89"/>
      <c r="D645" s="42"/>
      <c r="E645" s="88"/>
      <c r="F645" s="90"/>
      <c r="G645" s="83"/>
    </row>
    <row r="646" spans="1:16382" ht="21" x14ac:dyDescent="0.4">
      <c r="A646" s="88" t="s">
        <v>222</v>
      </c>
      <c r="B646" s="89" t="s">
        <v>30</v>
      </c>
      <c r="C646" s="89"/>
      <c r="D646" s="42"/>
      <c r="E646" s="91"/>
      <c r="F646" s="90"/>
      <c r="G646" s="83"/>
    </row>
    <row r="647" spans="1:16382" ht="34.5" customHeight="1" x14ac:dyDescent="0.4">
      <c r="A647" s="138" t="s">
        <v>419</v>
      </c>
      <c r="B647" s="89" t="s">
        <v>30</v>
      </c>
      <c r="C647" s="89"/>
      <c r="D647" s="42"/>
      <c r="E647" s="91"/>
      <c r="F647" s="90"/>
      <c r="G647" s="83"/>
    </row>
    <row r="648" spans="1:16382" ht="45" x14ac:dyDescent="0.4">
      <c r="A648" s="170" t="s">
        <v>457</v>
      </c>
      <c r="B648" s="89" t="s">
        <v>30</v>
      </c>
      <c r="C648" s="99" t="str">
        <f>IF(B648=0, -10, "0")</f>
        <v>0</v>
      </c>
      <c r="D648" s="42"/>
      <c r="E648" s="91"/>
      <c r="F648" s="90"/>
      <c r="G648" s="83"/>
    </row>
    <row r="649" spans="1:16382" ht="21" x14ac:dyDescent="0.4">
      <c r="A649" s="138" t="s">
        <v>418</v>
      </c>
      <c r="B649" s="89" t="s">
        <v>30</v>
      </c>
      <c r="C649" s="99"/>
      <c r="D649" s="42"/>
      <c r="E649" s="91"/>
      <c r="F649" s="90"/>
      <c r="G649" s="83"/>
    </row>
    <row r="650" spans="1:16382" ht="22.5" x14ac:dyDescent="0.4">
      <c r="A650" s="366" t="s">
        <v>34</v>
      </c>
      <c r="B650" s="367"/>
      <c r="C650" s="368"/>
      <c r="D650" s="288">
        <f>SUM(B643:C649)</f>
        <v>0</v>
      </c>
      <c r="E650" s="216"/>
      <c r="F650" s="216"/>
      <c r="G650" s="83"/>
    </row>
    <row r="651" spans="1:16382" ht="21" x14ac:dyDescent="0.4">
      <c r="A651" s="288" t="s">
        <v>33</v>
      </c>
      <c r="B651" s="297"/>
      <c r="C651" s="297"/>
      <c r="D651" s="287" t="e">
        <f>D650/(COUNT(B643:C649)*2)</f>
        <v>#DIV/0!</v>
      </c>
      <c r="E651" s="83"/>
      <c r="F651" s="83"/>
      <c r="G651" s="83"/>
    </row>
    <row r="652" spans="1:16382" ht="22.5" x14ac:dyDescent="0.3">
      <c r="A652" s="428"/>
      <c r="B652" s="428"/>
      <c r="C652" s="428"/>
      <c r="D652" s="428"/>
      <c r="E652" s="428"/>
      <c r="F652" s="428"/>
      <c r="G652" s="428"/>
    </row>
    <row r="653" spans="1:16382" ht="24.75" x14ac:dyDescent="0.4">
      <c r="A653" s="241" t="s">
        <v>26</v>
      </c>
      <c r="B653" s="406"/>
      <c r="C653" s="406"/>
      <c r="D653" s="406"/>
      <c r="E653" s="406"/>
      <c r="F653" s="407"/>
      <c r="G653" s="79"/>
    </row>
    <row r="654" spans="1:16382" ht="21" x14ac:dyDescent="0.4">
      <c r="A654" s="109" t="s">
        <v>223</v>
      </c>
      <c r="B654" s="89" t="s">
        <v>30</v>
      </c>
      <c r="C654" s="89"/>
      <c r="D654" s="111"/>
      <c r="E654" s="91"/>
      <c r="F654" s="90"/>
      <c r="G654" s="79"/>
    </row>
    <row r="655" spans="1:16382" ht="21" x14ac:dyDescent="0.4">
      <c r="A655" s="138" t="s">
        <v>419</v>
      </c>
      <c r="B655" s="89" t="s">
        <v>30</v>
      </c>
      <c r="C655" s="99"/>
      <c r="D655" s="111"/>
      <c r="E655" s="91"/>
      <c r="F655" s="90"/>
      <c r="G655" s="79"/>
    </row>
    <row r="656" spans="1:16382" ht="21" x14ac:dyDescent="0.4">
      <c r="A656" s="138" t="s">
        <v>418</v>
      </c>
      <c r="B656" s="89" t="s">
        <v>30</v>
      </c>
      <c r="C656" s="99"/>
      <c r="D656" s="111"/>
      <c r="E656" s="91"/>
      <c r="F656" s="90"/>
      <c r="G656" s="79"/>
    </row>
    <row r="657" spans="1:7" ht="22.5" x14ac:dyDescent="0.45">
      <c r="A657" s="155" t="s">
        <v>92</v>
      </c>
      <c r="B657" s="89" t="s">
        <v>30</v>
      </c>
      <c r="C657" s="99" t="str">
        <f>IF(B657=0, -10, IF(B657=1, -5, "0"))</f>
        <v>0</v>
      </c>
      <c r="D657" s="205"/>
      <c r="E657" s="205"/>
      <c r="F657" s="90"/>
      <c r="G657" s="79"/>
    </row>
    <row r="658" spans="1:7" ht="42" x14ac:dyDescent="0.4">
      <c r="A658" s="88" t="s">
        <v>189</v>
      </c>
      <c r="B658" s="89" t="s">
        <v>30</v>
      </c>
      <c r="C658" s="89"/>
      <c r="D658" s="205"/>
      <c r="E658" s="205"/>
      <c r="F658" s="90"/>
      <c r="G658" s="172"/>
    </row>
    <row r="659" spans="1:7" ht="45" x14ac:dyDescent="0.4">
      <c r="A659" s="170" t="s">
        <v>325</v>
      </c>
      <c r="B659" s="89" t="s">
        <v>30</v>
      </c>
      <c r="C659" s="99" t="str">
        <f>IF(B659=0, -10, "0")</f>
        <v>0</v>
      </c>
      <c r="D659" s="205"/>
      <c r="E659" s="205"/>
      <c r="F659" s="90"/>
      <c r="G659" s="79"/>
    </row>
    <row r="660" spans="1:7" ht="42" x14ac:dyDescent="0.4">
      <c r="A660" s="88" t="s">
        <v>150</v>
      </c>
      <c r="B660" s="89" t="s">
        <v>30</v>
      </c>
      <c r="C660" s="89"/>
      <c r="D660" s="111"/>
      <c r="E660" s="91"/>
      <c r="F660" s="90"/>
      <c r="G660" s="79"/>
    </row>
    <row r="661" spans="1:7" ht="21" x14ac:dyDescent="0.4">
      <c r="A661" s="403" t="s">
        <v>310</v>
      </c>
      <c r="B661" s="404"/>
      <c r="C661" s="404"/>
      <c r="D661" s="404"/>
      <c r="E661" s="404"/>
      <c r="F661" s="405"/>
      <c r="G661" s="79"/>
    </row>
    <row r="662" spans="1:7" ht="21" x14ac:dyDescent="0.4">
      <c r="A662" s="92" t="s">
        <v>328</v>
      </c>
      <c r="B662" s="89" t="s">
        <v>30</v>
      </c>
      <c r="C662" s="205"/>
      <c r="D662" s="111"/>
      <c r="E662" s="91"/>
      <c r="F662" s="90"/>
      <c r="G662" s="79"/>
    </row>
    <row r="663" spans="1:7" ht="21" x14ac:dyDescent="0.4">
      <c r="A663" s="88" t="s">
        <v>302</v>
      </c>
      <c r="B663" s="89" t="s">
        <v>30</v>
      </c>
      <c r="C663" s="89"/>
      <c r="D663" s="111"/>
      <c r="E663" s="91"/>
      <c r="F663" s="90"/>
      <c r="G663" s="79"/>
    </row>
    <row r="664" spans="1:7" ht="27.75" customHeight="1" x14ac:dyDescent="0.4">
      <c r="A664" s="106" t="s">
        <v>376</v>
      </c>
      <c r="B664" s="89" t="s">
        <v>30</v>
      </c>
      <c r="C664" s="89"/>
      <c r="D664" s="111"/>
      <c r="E664" s="91"/>
      <c r="F664" s="90"/>
      <c r="G664" s="83"/>
    </row>
    <row r="665" spans="1:7" ht="21" x14ac:dyDescent="0.4">
      <c r="A665" s="266" t="s">
        <v>317</v>
      </c>
      <c r="B665" s="89" t="s">
        <v>30</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t="s">
        <v>30</v>
      </c>
      <c r="C667" s="99"/>
      <c r="D667" s="42"/>
      <c r="E667" s="42"/>
      <c r="F667" s="90"/>
      <c r="G667" s="83"/>
    </row>
    <row r="668" spans="1:7" ht="88.5" customHeight="1" x14ac:dyDescent="0.4">
      <c r="A668" s="88" t="s">
        <v>422</v>
      </c>
      <c r="B668" s="89">
        <f>IF(D668=1, 2, IF(AND(D668&lt;1,D668&gt;0), 1, IF(D668=0,"0","NA")))</f>
        <v>1</v>
      </c>
      <c r="C668" s="89"/>
      <c r="D668" s="271">
        <f>IFERROR(E668/F668,"N.A")</f>
        <v>0.83333333333333337</v>
      </c>
      <c r="E668" s="42">
        <f>COUNTIF('A2 Exploitation'!F618:F667,"ok")</f>
        <v>5</v>
      </c>
      <c r="F668" s="90">
        <f>COUNTA('A2 Exploitation'!F618:F667)</f>
        <v>6</v>
      </c>
      <c r="G668" s="83"/>
    </row>
    <row r="669" spans="1:7" ht="21" x14ac:dyDescent="0.4">
      <c r="A669" s="288" t="s">
        <v>34</v>
      </c>
      <c r="B669" s="288"/>
      <c r="C669" s="288"/>
      <c r="D669" s="288">
        <f>SUM(B654:C668)</f>
        <v>1</v>
      </c>
      <c r="E669" s="79"/>
      <c r="F669" s="83"/>
      <c r="G669" s="83"/>
    </row>
    <row r="670" spans="1:7" ht="21" x14ac:dyDescent="0.4">
      <c r="A670" s="284" t="s">
        <v>33</v>
      </c>
      <c r="B670" s="285"/>
      <c r="C670" s="286"/>
      <c r="D670" s="287">
        <f>D669/(COUNT(B654:C668)*2)</f>
        <v>0.5</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1</v>
      </c>
      <c r="E672" s="79"/>
      <c r="F672" s="83"/>
      <c r="G672" s="83"/>
    </row>
    <row r="673" spans="1:7" ht="22.5" x14ac:dyDescent="0.45">
      <c r="A673" s="301" t="s">
        <v>171</v>
      </c>
      <c r="B673" s="311"/>
      <c r="C673" s="312"/>
      <c r="D673" s="305">
        <f>D672/(COUNT(B654:C668,B631:C638,B643:C649,B618:C626)*2)</f>
        <v>0.5</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51" t="s">
        <v>355</v>
      </c>
      <c r="B676" s="351"/>
      <c r="C676" s="351"/>
      <c r="D676" s="351"/>
      <c r="E676" s="351"/>
      <c r="F676" s="351"/>
      <c r="G676" s="83"/>
    </row>
    <row r="677" spans="1:7" ht="21" x14ac:dyDescent="0.4">
      <c r="A677" s="169">
        <f>B11</f>
        <v>0</v>
      </c>
      <c r="B677" s="83"/>
      <c r="C677" s="83"/>
      <c r="D677" s="83"/>
      <c r="E677" s="79"/>
      <c r="F677" s="83"/>
      <c r="G677" s="83"/>
    </row>
    <row r="678" spans="1:7" ht="21.75" customHeight="1" x14ac:dyDescent="0.4">
      <c r="A678" s="359" t="s">
        <v>28</v>
      </c>
      <c r="B678" s="360" t="s">
        <v>29</v>
      </c>
      <c r="C678" s="360"/>
      <c r="D678" s="360" t="s">
        <v>42</v>
      </c>
      <c r="E678" s="361" t="s">
        <v>266</v>
      </c>
      <c r="F678" s="361" t="s">
        <v>301</v>
      </c>
      <c r="G678" s="83"/>
    </row>
    <row r="679" spans="1:7" ht="21" x14ac:dyDescent="0.4">
      <c r="A679" s="359"/>
      <c r="B679" s="283" t="s">
        <v>32</v>
      </c>
      <c r="C679" s="283" t="s">
        <v>31</v>
      </c>
      <c r="D679" s="360"/>
      <c r="E679" s="361"/>
      <c r="F679" s="361"/>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t="s">
        <v>30</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t="s">
        <v>30</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t="s">
        <v>30</v>
      </c>
      <c r="C697" s="99"/>
      <c r="D697" s="88"/>
      <c r="E697" s="91"/>
      <c r="F697" s="90"/>
      <c r="G697" s="83"/>
    </row>
    <row r="698" spans="1:7" ht="42" x14ac:dyDescent="0.4">
      <c r="A698" s="177" t="s">
        <v>458</v>
      </c>
      <c r="B698" s="89" t="s">
        <v>30</v>
      </c>
      <c r="C698" s="99"/>
      <c r="D698" s="88"/>
      <c r="E698" s="91"/>
      <c r="F698" s="90"/>
      <c r="G698" s="83"/>
    </row>
    <row r="699" spans="1:7" ht="21" x14ac:dyDescent="0.4">
      <c r="A699" s="177" t="s">
        <v>420</v>
      </c>
      <c r="B699" s="89" t="s">
        <v>30</v>
      </c>
      <c r="C699" s="99"/>
      <c r="D699" s="204"/>
      <c r="E699" s="91"/>
      <c r="F699" s="90"/>
      <c r="G699" s="83"/>
    </row>
    <row r="700" spans="1:7" ht="89.25" customHeight="1" x14ac:dyDescent="0.45">
      <c r="A700" s="92" t="s">
        <v>422</v>
      </c>
      <c r="B700" s="89">
        <f>IF(D700=1, 2, IF(AND(D700&lt;1,D700&gt;0), 1, IF(D700=0,"0","NA")))</f>
        <v>2</v>
      </c>
      <c r="C700" s="89"/>
      <c r="D700" s="271">
        <f>IFERROR(E700/F700,"N.A")</f>
        <v>1</v>
      </c>
      <c r="E700" s="206">
        <f>COUNTIF('A2 Exploitation'!F681:F699,"ok")</f>
        <v>1</v>
      </c>
      <c r="F700" s="90">
        <f>COUNTA('A2 Exploitation'!F681:F699)</f>
        <v>1</v>
      </c>
      <c r="G700" s="83"/>
    </row>
    <row r="701" spans="1:7" ht="22.5" x14ac:dyDescent="0.45">
      <c r="A701" s="301" t="s">
        <v>427</v>
      </c>
      <c r="B701" s="311"/>
      <c r="C701" s="312"/>
      <c r="D701" s="304">
        <f>SUM(B681:C700)</f>
        <v>2</v>
      </c>
      <c r="E701" s="79"/>
      <c r="F701" s="83"/>
      <c r="G701" s="83"/>
    </row>
    <row r="702" spans="1:7" ht="22.5" x14ac:dyDescent="0.45">
      <c r="A702" s="301" t="s">
        <v>428</v>
      </c>
      <c r="B702" s="311"/>
      <c r="C702" s="312"/>
      <c r="D702" s="305">
        <f>D701/(COUNT(B681:C700)*2)</f>
        <v>1</v>
      </c>
      <c r="G702" s="83"/>
    </row>
    <row r="703" spans="1:7" ht="21" x14ac:dyDescent="0.4">
      <c r="A703" s="172"/>
      <c r="B703" s="217"/>
      <c r="C703" s="217"/>
      <c r="G703" s="184"/>
    </row>
    <row r="704" spans="1:7" ht="21" customHeight="1" x14ac:dyDescent="0.4">
      <c r="A704" s="427" t="s">
        <v>459</v>
      </c>
      <c r="B704" s="427"/>
      <c r="C704" s="427"/>
      <c r="D704" s="427"/>
      <c r="E704" s="427"/>
      <c r="F704" s="427"/>
      <c r="G704" s="184"/>
    </row>
    <row r="705" spans="1:7" ht="21" customHeight="1" x14ac:dyDescent="0.4">
      <c r="A705" s="169">
        <f>B11</f>
        <v>0</v>
      </c>
      <c r="B705" s="83"/>
      <c r="C705" s="83"/>
      <c r="D705" s="183"/>
      <c r="E705" s="183"/>
      <c r="F705" s="183"/>
      <c r="G705" s="184"/>
    </row>
    <row r="706" spans="1:7" ht="21" x14ac:dyDescent="0.4">
      <c r="A706" s="434" t="s">
        <v>28</v>
      </c>
      <c r="B706" s="397" t="s">
        <v>29</v>
      </c>
      <c r="C706" s="397"/>
      <c r="D706" s="360" t="s">
        <v>42</v>
      </c>
      <c r="E706" s="361" t="s">
        <v>266</v>
      </c>
      <c r="F706" s="361" t="s">
        <v>301</v>
      </c>
      <c r="G706" s="184"/>
    </row>
    <row r="707" spans="1:7" ht="21" x14ac:dyDescent="0.4">
      <c r="A707" s="359"/>
      <c r="B707" s="283" t="s">
        <v>32</v>
      </c>
      <c r="C707" s="283" t="s">
        <v>31</v>
      </c>
      <c r="D707" s="360"/>
      <c r="E707" s="361"/>
      <c r="F707" s="361"/>
      <c r="G707" s="184"/>
    </row>
    <row r="708" spans="1:7" ht="22.5" x14ac:dyDescent="0.4">
      <c r="A708" s="239"/>
      <c r="B708" s="240"/>
      <c r="C708" s="240"/>
      <c r="D708" s="240"/>
      <c r="E708" s="236"/>
      <c r="F708" s="236"/>
      <c r="G708" s="83"/>
    </row>
    <row r="709" spans="1:7" ht="24.75" x14ac:dyDescent="0.4">
      <c r="A709" s="400" t="s">
        <v>305</v>
      </c>
      <c r="B709" s="401"/>
      <c r="C709" s="401"/>
      <c r="D709" s="401"/>
      <c r="E709" s="401"/>
      <c r="F709" s="402"/>
      <c r="G709" s="184"/>
    </row>
    <row r="710" spans="1:7" ht="21" x14ac:dyDescent="0.4">
      <c r="A710" s="109" t="s">
        <v>220</v>
      </c>
      <c r="B710" s="185" t="s">
        <v>30</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t="s">
        <v>30</v>
      </c>
      <c r="C712" s="159" t="str">
        <f>IF(B712=0, -5, "0")</f>
        <v>0</v>
      </c>
      <c r="D712" s="42"/>
      <c r="E712" s="179"/>
      <c r="F712" s="135"/>
      <c r="G712" s="184"/>
    </row>
    <row r="713" spans="1:7" ht="21" x14ac:dyDescent="0.4">
      <c r="A713" s="109" t="s">
        <v>296</v>
      </c>
      <c r="B713" s="185" t="s">
        <v>30</v>
      </c>
      <c r="C713" s="185"/>
      <c r="D713" s="42"/>
      <c r="E713" s="179"/>
      <c r="F713" s="135"/>
      <c r="G713" s="184"/>
    </row>
    <row r="714" spans="1:7" ht="22.5" x14ac:dyDescent="0.4">
      <c r="A714" s="182" t="s">
        <v>321</v>
      </c>
      <c r="B714" s="185" t="s">
        <v>30</v>
      </c>
      <c r="C714" s="185"/>
      <c r="D714" s="192"/>
      <c r="E714" s="192"/>
      <c r="F714" s="135"/>
      <c r="G714" s="184"/>
    </row>
    <row r="715" spans="1:7" ht="21" x14ac:dyDescent="0.4">
      <c r="A715" s="284" t="s">
        <v>34</v>
      </c>
      <c r="B715" s="429"/>
      <c r="C715" s="430"/>
      <c r="D715" s="289">
        <f>SUM(B710:C714)</f>
        <v>0</v>
      </c>
      <c r="E715" s="79"/>
      <c r="F715" s="83"/>
      <c r="G715" s="83"/>
    </row>
    <row r="716" spans="1:7" ht="21" x14ac:dyDescent="0.4">
      <c r="A716" s="284" t="s">
        <v>33</v>
      </c>
      <c r="B716" s="429"/>
      <c r="C716" s="430"/>
      <c r="D716" s="298" t="e">
        <f>D715/(COUNT(B710:C714)*2)</f>
        <v>#DIV/0!</v>
      </c>
      <c r="E716" s="79"/>
      <c r="F716" s="83"/>
      <c r="G716" s="83"/>
    </row>
    <row r="717" spans="1:7" ht="21" x14ac:dyDescent="0.4">
      <c r="A717" s="125"/>
      <c r="B717" s="250"/>
      <c r="C717" s="250"/>
      <c r="D717" s="173"/>
      <c r="E717" s="260"/>
      <c r="F717" s="261"/>
      <c r="G717" s="83"/>
    </row>
    <row r="718" spans="1:7" ht="24.75" x14ac:dyDescent="0.4">
      <c r="A718" s="400" t="s">
        <v>306</v>
      </c>
      <c r="B718" s="401"/>
      <c r="C718" s="401"/>
      <c r="D718" s="401"/>
      <c r="E718" s="401"/>
      <c r="F718" s="402"/>
      <c r="G718" s="83"/>
    </row>
    <row r="719" spans="1:7" ht="21" x14ac:dyDescent="0.4">
      <c r="A719" s="186" t="s">
        <v>3</v>
      </c>
      <c r="B719" s="185" t="s">
        <v>30</v>
      </c>
      <c r="C719" s="185"/>
      <c r="D719" s="42"/>
      <c r="E719" s="91"/>
      <c r="F719" s="135"/>
    </row>
    <row r="720" spans="1:7" ht="21" x14ac:dyDescent="0.4">
      <c r="A720" s="186" t="s">
        <v>27</v>
      </c>
      <c r="B720" s="185" t="s">
        <v>30</v>
      </c>
      <c r="C720" s="185"/>
      <c r="D720" s="42"/>
      <c r="E720" s="91"/>
      <c r="F720" s="135"/>
    </row>
    <row r="721" spans="1:7" ht="72.75" customHeight="1" x14ac:dyDescent="0.4">
      <c r="A721" s="174" t="s">
        <v>422</v>
      </c>
      <c r="B721" s="89">
        <f>IF(D721=1, 2, IF(AND(D721&lt;1,D721&gt;0), 1, IF(D721=0,"0","NA")))</f>
        <v>2</v>
      </c>
      <c r="C721" s="89"/>
      <c r="D721" s="271">
        <f>IFERROR(E721/F721,"N.A")</f>
        <v>1</v>
      </c>
      <c r="E721" s="42">
        <f>COUNTIF('A2 Exploitation'!F710:F720,"ok")</f>
        <v>1</v>
      </c>
      <c r="F721" s="135">
        <f>COUNTA('A2 Exploitation'!F710:F720)</f>
        <v>1</v>
      </c>
    </row>
    <row r="722" spans="1:7" ht="21" x14ac:dyDescent="0.3">
      <c r="A722" s="284" t="s">
        <v>34</v>
      </c>
      <c r="B722" s="284"/>
      <c r="C722" s="288"/>
      <c r="D722" s="299">
        <f>SUM(B719:C721)</f>
        <v>2</v>
      </c>
    </row>
    <row r="723" spans="1:7" ht="21" x14ac:dyDescent="0.4">
      <c r="A723" s="284" t="s">
        <v>33</v>
      </c>
      <c r="B723" s="285"/>
      <c r="C723" s="286"/>
      <c r="D723" s="300">
        <f>D722/(COUNT(B719:C721)*2)</f>
        <v>1</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2</v>
      </c>
      <c r="G725" s="83"/>
    </row>
    <row r="726" spans="1:7" ht="22.5" x14ac:dyDescent="0.45">
      <c r="A726" s="301" t="s">
        <v>430</v>
      </c>
      <c r="B726" s="311"/>
      <c r="C726" s="312"/>
      <c r="D726" s="305">
        <f>D725/(COUNT(B719:C721,B710:C714)*2)</f>
        <v>1</v>
      </c>
      <c r="E726" s="79"/>
      <c r="F726" s="83"/>
    </row>
    <row r="727" spans="1:7" x14ac:dyDescent="0.3">
      <c r="A727" s="2"/>
    </row>
    <row r="728" spans="1:7" s="3" customFormat="1" ht="22.5" x14ac:dyDescent="0.45">
      <c r="A728" s="251" t="s">
        <v>422</v>
      </c>
      <c r="B728" s="25"/>
      <c r="C728" s="25"/>
      <c r="D728" s="273">
        <f>AVERAGE(D721,D700,D668,D605,D565,D525,D471,D424,D366,D299,D244,D185,D129,D43)</f>
        <v>0.90476190476190488</v>
      </c>
      <c r="E728" s="72"/>
      <c r="F728" s="73"/>
      <c r="G728" s="67"/>
    </row>
    <row r="729" spans="1:7" ht="24.75" x14ac:dyDescent="0.3">
      <c r="A729" s="326" t="s">
        <v>423</v>
      </c>
      <c r="B729" s="322"/>
      <c r="C729" s="323"/>
      <c r="D729" s="327">
        <f>SUM(D725,D701,D672,D609,D569,D526,D475,D428,D370,D303,D248,D186,D130,D47)</f>
        <v>12</v>
      </c>
      <c r="E729" s="3"/>
      <c r="F729" s="3"/>
    </row>
    <row r="730" spans="1:7" ht="24.75" x14ac:dyDescent="0.3">
      <c r="A730" s="326" t="s">
        <v>276</v>
      </c>
      <c r="B730" s="322"/>
      <c r="C730" s="323"/>
      <c r="D730" s="328">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0.8571428571428571</v>
      </c>
      <c r="E730" s="3"/>
      <c r="F730" s="3"/>
    </row>
  </sheetData>
  <sheetProtection algorithmName="SHA-512" hashValue="MuTYm28YQ6Z/vgDw+pzBPy6HqJ0HVrx3ZpNvTKb6qsrEoPcja76Etk92k1+MJ8B+sS1GpRHY4Tcduf/48Rj67g==" saltValue="vtxDROdgKswgN+XKBJU0kw==" spinCount="100000" sheet="1" formatCells="0" formatColumns="0" formatRows="0"/>
  <mergeCells count="157">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65:F165"/>
    <mergeCell ref="A166:F166"/>
    <mergeCell ref="A176:F176"/>
    <mergeCell ref="A177:F177"/>
    <mergeCell ref="B186:C186"/>
    <mergeCell ref="A135:A136"/>
    <mergeCell ref="B135:C135"/>
    <mergeCell ref="D135:D136"/>
    <mergeCell ref="E135:E136"/>
    <mergeCell ref="F135:F136"/>
    <mergeCell ref="A139:F139"/>
    <mergeCell ref="A132:F132"/>
    <mergeCell ref="A133:F134"/>
    <mergeCell ref="A64:G64"/>
    <mergeCell ref="A65:F65"/>
    <mergeCell ref="A83:G83"/>
    <mergeCell ref="A84:F84"/>
    <mergeCell ref="A103:F103"/>
    <mergeCell ref="A104:F104"/>
    <mergeCell ref="A147:F14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A7" sqref="A7:F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45"/>
      <c r="E1" s="445"/>
      <c r="F1" s="445"/>
      <c r="G1" s="445"/>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46" t="s">
        <v>46</v>
      </c>
      <c r="B6" s="446"/>
      <c r="C6" s="446"/>
      <c r="D6" s="446"/>
      <c r="E6" s="446"/>
      <c r="F6" s="446"/>
      <c r="G6" s="66"/>
    </row>
    <row r="7" spans="1:7" s="2" customFormat="1" ht="21.75" customHeight="1" x14ac:dyDescent="0.45">
      <c r="A7" s="447" t="str">
        <f>'Page de garde'!D18</f>
        <v>ENNASR 1</v>
      </c>
      <c r="B7" s="447"/>
      <c r="C7" s="447"/>
      <c r="D7" s="447"/>
      <c r="E7" s="447"/>
      <c r="F7" s="447"/>
      <c r="G7" s="66"/>
    </row>
    <row r="8" spans="1:7" s="2" customFormat="1" ht="24" x14ac:dyDescent="0.45">
      <c r="A8" s="329" t="s">
        <v>39</v>
      </c>
      <c r="B8" s="448" t="str">
        <f>'A1 Exploitation'!B9:F9</f>
        <v>M Souheil DRAOUI</v>
      </c>
      <c r="C8" s="448"/>
      <c r="D8" s="448"/>
      <c r="E8" s="448"/>
      <c r="F8" s="448"/>
      <c r="G8" s="66"/>
    </row>
    <row r="9" spans="1:7" s="2" customFormat="1" ht="24" x14ac:dyDescent="0.45">
      <c r="A9" s="330" t="s">
        <v>41</v>
      </c>
      <c r="B9" s="449" t="str">
        <f>'A1 Exploitation'!B10:F10</f>
        <v>Directeur magasin M Aymen ABBASI</v>
      </c>
      <c r="C9" s="449"/>
      <c r="D9" s="449"/>
      <c r="E9" s="449"/>
      <c r="F9" s="449"/>
      <c r="G9" s="66"/>
    </row>
    <row r="10" spans="1:7" s="2" customFormat="1" ht="24" x14ac:dyDescent="0.45">
      <c r="A10" s="329" t="s">
        <v>40</v>
      </c>
      <c r="B10" s="444">
        <f>'A1 Exploitation'!B11:F11</f>
        <v>43574</v>
      </c>
      <c r="C10" s="444"/>
      <c r="D10" s="444"/>
      <c r="E10" s="444"/>
      <c r="F10" s="444"/>
      <c r="G10" s="66"/>
    </row>
    <row r="11" spans="1:7" s="2" customFormat="1" ht="24" x14ac:dyDescent="0.45">
      <c r="A11" s="329" t="s">
        <v>250</v>
      </c>
      <c r="B11" s="450" t="e">
        <f>D199</f>
        <v>#DIV/0!</v>
      </c>
      <c r="C11" s="450"/>
      <c r="D11" s="450"/>
      <c r="E11" s="450"/>
      <c r="F11" s="450"/>
      <c r="G11" s="66"/>
    </row>
    <row r="12" spans="1:7" s="2" customFormat="1" ht="22.5" x14ac:dyDescent="0.45">
      <c r="A12" s="1"/>
      <c r="D12" s="379"/>
      <c r="E12" s="379"/>
      <c r="F12" s="379"/>
      <c r="G12" s="379"/>
    </row>
    <row r="13" spans="1:7" s="2" customFormat="1" ht="11.25" customHeight="1" x14ac:dyDescent="0.3">
      <c r="A13" s="451" t="s">
        <v>28</v>
      </c>
      <c r="B13" s="452" t="s">
        <v>29</v>
      </c>
      <c r="C13" s="452"/>
      <c r="D13" s="452" t="s">
        <v>42</v>
      </c>
      <c r="E13" s="452" t="s">
        <v>160</v>
      </c>
      <c r="F13" s="452" t="s">
        <v>161</v>
      </c>
    </row>
    <row r="14" spans="1:7" s="2" customFormat="1" ht="12.75" customHeight="1" x14ac:dyDescent="0.3">
      <c r="A14" s="451"/>
      <c r="B14" s="336" t="s">
        <v>32</v>
      </c>
      <c r="C14" s="336" t="s">
        <v>31</v>
      </c>
      <c r="D14" s="452"/>
      <c r="E14" s="452"/>
      <c r="F14" s="452"/>
      <c r="G14" s="65"/>
    </row>
    <row r="15" spans="1:7" x14ac:dyDescent="0.3">
      <c r="A15" s="465"/>
      <c r="B15" s="466"/>
      <c r="C15" s="466"/>
      <c r="D15" s="466"/>
      <c r="E15" s="466"/>
      <c r="F15" s="466"/>
    </row>
    <row r="16" spans="1:7" ht="19.5" x14ac:dyDescent="0.4">
      <c r="A16" s="458" t="s">
        <v>0</v>
      </c>
      <c r="B16" s="459"/>
      <c r="C16" s="459"/>
      <c r="D16" s="459"/>
      <c r="E16" s="459"/>
      <c r="F16" s="459"/>
      <c r="G16" s="67" t="s">
        <v>297</v>
      </c>
    </row>
    <row r="17" spans="1:7" x14ac:dyDescent="0.3">
      <c r="A17" s="4" t="s">
        <v>225</v>
      </c>
      <c r="B17" s="42" t="s">
        <v>30</v>
      </c>
      <c r="C17" s="42"/>
      <c r="D17" s="43"/>
      <c r="E17" s="42"/>
      <c r="F17" s="42"/>
      <c r="G17" s="67" t="s">
        <v>298</v>
      </c>
    </row>
    <row r="18" spans="1:7" x14ac:dyDescent="0.3">
      <c r="A18" s="4" t="s">
        <v>67</v>
      </c>
      <c r="B18" s="42" t="s">
        <v>30</v>
      </c>
      <c r="C18" s="42"/>
      <c r="D18" s="43"/>
      <c r="E18" s="42"/>
      <c r="F18" s="42"/>
    </row>
    <row r="19" spans="1:7" x14ac:dyDescent="0.3">
      <c r="A19" s="4" t="s">
        <v>68</v>
      </c>
      <c r="B19" s="42" t="s">
        <v>30</v>
      </c>
      <c r="C19" s="42"/>
      <c r="D19" s="43"/>
      <c r="E19" s="43"/>
      <c r="F19" s="42"/>
    </row>
    <row r="20" spans="1:7" x14ac:dyDescent="0.3">
      <c r="A20" s="4" t="s">
        <v>129</v>
      </c>
      <c r="B20" s="42" t="s">
        <v>30</v>
      </c>
      <c r="C20" s="42"/>
      <c r="D20" s="44"/>
      <c r="E20" s="42"/>
      <c r="F20" s="42"/>
    </row>
    <row r="21" spans="1:7" x14ac:dyDescent="0.3">
      <c r="A21" s="16" t="s">
        <v>460</v>
      </c>
      <c r="B21" s="42" t="s">
        <v>30</v>
      </c>
      <c r="C21" s="42"/>
      <c r="D21" s="45"/>
      <c r="E21" s="42"/>
      <c r="F21" s="42"/>
    </row>
    <row r="22" spans="1:7" x14ac:dyDescent="0.3">
      <c r="A22" s="460" t="s">
        <v>34</v>
      </c>
      <c r="B22" s="454"/>
      <c r="C22" s="455"/>
      <c r="D22" s="334">
        <f>SUM(B17:C21)</f>
        <v>0</v>
      </c>
    </row>
    <row r="23" spans="1:7" x14ac:dyDescent="0.3">
      <c r="A23" s="453" t="s">
        <v>251</v>
      </c>
      <c r="B23" s="456"/>
      <c r="C23" s="457"/>
      <c r="D23" s="332" t="e">
        <f>D22/(COUNT(B17:C21)*2)</f>
        <v>#DIV/0!</v>
      </c>
    </row>
    <row r="24" spans="1:7" x14ac:dyDescent="0.3">
      <c r="A24" s="8"/>
      <c r="B24" s="9"/>
      <c r="C24" s="9"/>
      <c r="D24" s="10"/>
    </row>
    <row r="25" spans="1:7" ht="19.5" x14ac:dyDescent="0.4">
      <c r="A25" s="461" t="s">
        <v>4</v>
      </c>
      <c r="B25" s="462"/>
      <c r="C25" s="462"/>
      <c r="D25" s="462"/>
      <c r="E25" s="462"/>
      <c r="F25" s="462"/>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53" t="s">
        <v>34</v>
      </c>
      <c r="B33" s="456"/>
      <c r="C33" s="457"/>
      <c r="D33" s="331">
        <f>SUM(B26:C32)</f>
        <v>0</v>
      </c>
    </row>
    <row r="34" spans="1:6" x14ac:dyDescent="0.3">
      <c r="A34" s="453" t="s">
        <v>251</v>
      </c>
      <c r="B34" s="456"/>
      <c r="C34" s="457"/>
      <c r="D34" s="332" t="e">
        <f>D33/(COUNT(B26:C32)*2)</f>
        <v>#DIV/0!</v>
      </c>
    </row>
    <row r="35" spans="1:6" x14ac:dyDescent="0.3">
      <c r="A35" s="8"/>
      <c r="B35" s="9"/>
      <c r="C35" s="9"/>
      <c r="D35" s="10"/>
    </row>
    <row r="36" spans="1:6" ht="19.5" x14ac:dyDescent="0.4">
      <c r="A36" s="461" t="s">
        <v>180</v>
      </c>
      <c r="B36" s="462"/>
      <c r="C36" s="462"/>
      <c r="D36" s="462"/>
      <c r="E36" s="462"/>
      <c r="F36" s="462"/>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53" t="s">
        <v>34</v>
      </c>
      <c r="B42" s="456"/>
      <c r="C42" s="457"/>
      <c r="D42" s="331">
        <f>SUM(B37:C41)</f>
        <v>0</v>
      </c>
    </row>
    <row r="43" spans="1:6" x14ac:dyDescent="0.3">
      <c r="A43" s="453" t="s">
        <v>251</v>
      </c>
      <c r="B43" s="456"/>
      <c r="C43" s="457"/>
      <c r="D43" s="332" t="e">
        <f>D42/(COUNT(B37:C41)*2)</f>
        <v>#DIV/0!</v>
      </c>
    </row>
    <row r="44" spans="1:6" x14ac:dyDescent="0.3">
      <c r="A44" s="19"/>
      <c r="B44" s="20"/>
      <c r="C44" s="20"/>
      <c r="D44" s="21"/>
    </row>
    <row r="45" spans="1:6" ht="19.5" x14ac:dyDescent="0.4">
      <c r="A45" s="463" t="s">
        <v>19</v>
      </c>
      <c r="B45" s="464"/>
      <c r="C45" s="464"/>
      <c r="D45" s="464"/>
      <c r="E45" s="464"/>
      <c r="F45" s="464"/>
    </row>
    <row r="46" spans="1:6" x14ac:dyDescent="0.3">
      <c r="A46" s="4" t="s">
        <v>226</v>
      </c>
      <c r="B46" s="42" t="s">
        <v>30</v>
      </c>
      <c r="C46" s="42"/>
      <c r="D46" s="46"/>
      <c r="E46" s="42"/>
      <c r="F46" s="42"/>
    </row>
    <row r="47" spans="1:6" x14ac:dyDescent="0.3">
      <c r="A47" s="4" t="s">
        <v>70</v>
      </c>
      <c r="B47" s="42" t="s">
        <v>30</v>
      </c>
      <c r="C47" s="42"/>
      <c r="D47" s="46"/>
      <c r="E47" s="42"/>
      <c r="F47" s="42"/>
    </row>
    <row r="48" spans="1:6" x14ac:dyDescent="0.3">
      <c r="A48" s="4" t="s">
        <v>192</v>
      </c>
      <c r="B48" s="42" t="s">
        <v>30</v>
      </c>
      <c r="C48" s="42"/>
      <c r="D48" s="43"/>
      <c r="E48" s="42"/>
      <c r="F48" s="42"/>
    </row>
    <row r="49" spans="1:6" x14ac:dyDescent="0.3">
      <c r="A49" s="4" t="s">
        <v>22</v>
      </c>
      <c r="B49" s="42" t="s">
        <v>30</v>
      </c>
      <c r="C49" s="42"/>
      <c r="D49" s="43"/>
      <c r="E49" s="42"/>
      <c r="F49" s="42"/>
    </row>
    <row r="50" spans="1:6" x14ac:dyDescent="0.3">
      <c r="A50" s="4" t="s">
        <v>71</v>
      </c>
      <c r="B50" s="42" t="s">
        <v>30</v>
      </c>
      <c r="C50" s="42"/>
      <c r="D50" s="76"/>
      <c r="E50" s="42"/>
      <c r="F50" s="42"/>
    </row>
    <row r="51" spans="1:6" ht="18" x14ac:dyDescent="0.35">
      <c r="A51" s="14" t="s">
        <v>252</v>
      </c>
      <c r="B51" s="42" t="s">
        <v>30</v>
      </c>
      <c r="C51" s="4" t="str">
        <f>IF(B51=0, -5, "0")</f>
        <v>0</v>
      </c>
      <c r="D51" s="46"/>
      <c r="E51" s="42"/>
      <c r="F51" s="42"/>
    </row>
    <row r="52" spans="1:6" x14ac:dyDescent="0.3">
      <c r="A52" s="453" t="s">
        <v>34</v>
      </c>
      <c r="B52" s="456"/>
      <c r="C52" s="457"/>
      <c r="D52" s="331">
        <f>SUM(B46:C51)</f>
        <v>0</v>
      </c>
    </row>
    <row r="53" spans="1:6" x14ac:dyDescent="0.3">
      <c r="A53" s="453" t="s">
        <v>251</v>
      </c>
      <c r="B53" s="456"/>
      <c r="C53" s="457"/>
      <c r="D53" s="332" t="e">
        <f>D52/(COUNT(B46:C51)*2)</f>
        <v>#DIV/0!</v>
      </c>
    </row>
    <row r="54" spans="1:6" x14ac:dyDescent="0.3">
      <c r="A54" s="8"/>
      <c r="B54" s="9"/>
      <c r="C54" s="9"/>
      <c r="D54" s="10"/>
    </row>
    <row r="55" spans="1:6" ht="19.5" x14ac:dyDescent="0.4">
      <c r="A55" s="461" t="s">
        <v>8</v>
      </c>
      <c r="B55" s="462"/>
      <c r="C55" s="462"/>
      <c r="D55" s="462"/>
      <c r="E55" s="462"/>
      <c r="F55" s="462"/>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x14ac:dyDescent="0.3">
      <c r="A58" s="5" t="s">
        <v>205</v>
      </c>
      <c r="B58" s="42" t="s">
        <v>30</v>
      </c>
      <c r="C58" s="42"/>
      <c r="D58" s="43"/>
      <c r="E58" s="43"/>
      <c r="F58" s="42"/>
    </row>
    <row r="59" spans="1:6" x14ac:dyDescent="0.3">
      <c r="A59" s="5" t="s">
        <v>79</v>
      </c>
      <c r="B59" s="42" t="s">
        <v>30</v>
      </c>
      <c r="C59" s="42"/>
      <c r="D59" s="46"/>
      <c r="E59" s="42"/>
      <c r="F59" s="42"/>
    </row>
    <row r="60" spans="1:6" ht="36" x14ac:dyDescent="0.35">
      <c r="A60" s="15" t="s">
        <v>182</v>
      </c>
      <c r="B60" s="42" t="s">
        <v>30</v>
      </c>
      <c r="C60" s="4" t="str">
        <f>IF(B60=0, -5, "0")</f>
        <v>0</v>
      </c>
      <c r="D60" s="43"/>
      <c r="E60" s="42"/>
      <c r="F60" s="42"/>
    </row>
    <row r="61" spans="1:6" ht="18" x14ac:dyDescent="0.35">
      <c r="A61" s="14" t="s">
        <v>253</v>
      </c>
      <c r="B61" s="42" t="s">
        <v>30</v>
      </c>
      <c r="C61" s="4" t="str">
        <f>IF(B61=0, -5, "0")</f>
        <v>0</v>
      </c>
      <c r="D61" s="43"/>
      <c r="E61" s="42"/>
      <c r="F61" s="42"/>
    </row>
    <row r="62" spans="1:6" x14ac:dyDescent="0.3">
      <c r="A62" s="4" t="s">
        <v>249</v>
      </c>
      <c r="B62" s="42" t="s">
        <v>30</v>
      </c>
      <c r="C62" s="42"/>
      <c r="D62" s="46"/>
      <c r="E62" s="42"/>
      <c r="F62" s="42"/>
    </row>
    <row r="63" spans="1:6" x14ac:dyDescent="0.3">
      <c r="A63" s="453" t="s">
        <v>34</v>
      </c>
      <c r="B63" s="456"/>
      <c r="C63" s="457"/>
      <c r="D63" s="331">
        <f>SUM(B56:C62)</f>
        <v>0</v>
      </c>
    </row>
    <row r="64" spans="1:6" x14ac:dyDescent="0.3">
      <c r="A64" s="453" t="s">
        <v>251</v>
      </c>
      <c r="B64" s="456"/>
      <c r="C64" s="457"/>
      <c r="D64" s="332" t="e">
        <f>D63/(COUNT(B56:C62)*2)</f>
        <v>#DIV/0!</v>
      </c>
    </row>
    <row r="65" spans="1:6" x14ac:dyDescent="0.3">
      <c r="A65" s="8"/>
      <c r="B65" s="9"/>
      <c r="C65" s="9"/>
      <c r="D65" s="10"/>
    </row>
    <row r="66" spans="1:6" ht="19.5" x14ac:dyDescent="0.4">
      <c r="A66" s="461" t="s">
        <v>111</v>
      </c>
      <c r="B66" s="462"/>
      <c r="C66" s="462"/>
      <c r="D66" s="462"/>
      <c r="E66" s="462"/>
      <c r="F66" s="462"/>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53" t="s">
        <v>34</v>
      </c>
      <c r="B84" s="456"/>
      <c r="C84" s="457"/>
      <c r="D84" s="331">
        <f>SUM(B67:C83)</f>
        <v>0</v>
      </c>
    </row>
    <row r="85" spans="1:6" x14ac:dyDescent="0.3">
      <c r="A85" s="453" t="s">
        <v>251</v>
      </c>
      <c r="B85" s="456"/>
      <c r="C85" s="457"/>
      <c r="D85" s="332" t="e">
        <f>D84/(COUNT(B67:C83)*2)</f>
        <v>#DIV/0!</v>
      </c>
    </row>
    <row r="86" spans="1:6" x14ac:dyDescent="0.3">
      <c r="A86" s="8"/>
      <c r="B86" s="9"/>
      <c r="C86" s="9"/>
      <c r="D86" s="10"/>
    </row>
    <row r="87" spans="1:6" ht="19.5" x14ac:dyDescent="0.4">
      <c r="A87" s="461" t="s">
        <v>172</v>
      </c>
      <c r="B87" s="462"/>
      <c r="C87" s="462"/>
      <c r="D87" s="462"/>
      <c r="E87" s="462"/>
      <c r="F87" s="462"/>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53" t="s">
        <v>34</v>
      </c>
      <c r="B102" s="456"/>
      <c r="C102" s="457"/>
      <c r="D102" s="331">
        <f>SUM(B88:C101)</f>
        <v>0</v>
      </c>
    </row>
    <row r="103" spans="1:6" x14ac:dyDescent="0.3">
      <c r="A103" s="453" t="s">
        <v>251</v>
      </c>
      <c r="B103" s="456"/>
      <c r="C103" s="457"/>
      <c r="D103" s="332" t="e">
        <f>D102/(COUNT(B88:C101)*2)</f>
        <v>#DIV/0!</v>
      </c>
    </row>
    <row r="104" spans="1:6" x14ac:dyDescent="0.3">
      <c r="A104" s="8"/>
      <c r="B104" s="9"/>
      <c r="C104" s="9"/>
      <c r="D104" s="10"/>
    </row>
    <row r="105" spans="1:6" x14ac:dyDescent="0.3">
      <c r="A105" s="19"/>
      <c r="B105" s="20"/>
      <c r="C105" s="20"/>
      <c r="D105" s="21"/>
    </row>
    <row r="106" spans="1:6" ht="19.5" x14ac:dyDescent="0.4">
      <c r="A106" s="461" t="s">
        <v>173</v>
      </c>
      <c r="B106" s="462"/>
      <c r="C106" s="462"/>
      <c r="D106" s="462"/>
      <c r="E106" s="462"/>
      <c r="F106" s="462"/>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53" t="s">
        <v>34</v>
      </c>
      <c r="B118" s="456"/>
      <c r="C118" s="457"/>
      <c r="D118" s="331">
        <f>SUM(B107:C117)</f>
        <v>0</v>
      </c>
    </row>
    <row r="119" spans="1:6" x14ac:dyDescent="0.3">
      <c r="A119" s="453" t="s">
        <v>251</v>
      </c>
      <c r="B119" s="456"/>
      <c r="C119" s="457"/>
      <c r="D119" s="332" t="e">
        <f>D118/(COUNT(B107:C117)*2)</f>
        <v>#DIV/0!</v>
      </c>
    </row>
    <row r="120" spans="1:6" x14ac:dyDescent="0.3">
      <c r="A120" s="8"/>
      <c r="B120" s="9"/>
      <c r="C120" s="9"/>
      <c r="D120" s="10"/>
    </row>
    <row r="121" spans="1:6" ht="19.5" x14ac:dyDescent="0.4">
      <c r="A121" s="461" t="s">
        <v>156</v>
      </c>
      <c r="B121" s="462"/>
      <c r="C121" s="462"/>
      <c r="D121" s="462"/>
      <c r="E121" s="462"/>
      <c r="F121" s="462"/>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53" t="s">
        <v>34</v>
      </c>
      <c r="B133" s="456"/>
      <c r="C133" s="457"/>
      <c r="D133" s="331">
        <f>SUM(B122:C132)</f>
        <v>0</v>
      </c>
    </row>
    <row r="134" spans="1:6" x14ac:dyDescent="0.3">
      <c r="A134" s="453" t="s">
        <v>251</v>
      </c>
      <c r="B134" s="456"/>
      <c r="C134" s="457"/>
      <c r="D134" s="333" t="e">
        <f>D133/(COUNT(B122:C132)*2)</f>
        <v>#DIV/0!</v>
      </c>
    </row>
    <row r="135" spans="1:6" x14ac:dyDescent="0.3">
      <c r="A135" s="8"/>
      <c r="B135" s="9"/>
      <c r="C135" s="9"/>
      <c r="D135" s="13"/>
    </row>
    <row r="136" spans="1:6" ht="19.5" x14ac:dyDescent="0.4">
      <c r="A136" s="461" t="s">
        <v>61</v>
      </c>
      <c r="B136" s="462"/>
      <c r="C136" s="462"/>
      <c r="D136" s="462"/>
      <c r="E136" s="462"/>
      <c r="F136" s="462"/>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3" t="s">
        <v>34</v>
      </c>
      <c r="B149" s="456"/>
      <c r="C149" s="457"/>
      <c r="D149" s="331">
        <f>SUM(B137:C148)</f>
        <v>0</v>
      </c>
    </row>
    <row r="150" spans="1:6" x14ac:dyDescent="0.3">
      <c r="A150" s="453" t="s">
        <v>251</v>
      </c>
      <c r="B150" s="456"/>
      <c r="C150" s="457"/>
      <c r="D150" s="332" t="e">
        <f>D149/(COUNT(B137:C148)*2)</f>
        <v>#DIV/0!</v>
      </c>
    </row>
    <row r="151" spans="1:6" x14ac:dyDescent="0.3">
      <c r="A151" s="8"/>
      <c r="B151" s="9"/>
      <c r="C151" s="9"/>
      <c r="D151" s="10"/>
    </row>
    <row r="152" spans="1:6" ht="19.5" x14ac:dyDescent="0.4">
      <c r="A152" s="461" t="s">
        <v>178</v>
      </c>
      <c r="B152" s="462"/>
      <c r="C152" s="462"/>
      <c r="D152" s="462"/>
      <c r="E152" s="462"/>
      <c r="F152" s="462"/>
    </row>
    <row r="153" spans="1:6" x14ac:dyDescent="0.3">
      <c r="A153" s="22" t="s">
        <v>235</v>
      </c>
      <c r="B153" s="42" t="s">
        <v>30</v>
      </c>
      <c r="C153" s="42"/>
      <c r="D153" s="43"/>
      <c r="E153" s="42"/>
      <c r="F153" s="42"/>
    </row>
    <row r="154" spans="1:6" x14ac:dyDescent="0.3">
      <c r="A154" s="4" t="s">
        <v>127</v>
      </c>
      <c r="B154" s="42" t="s">
        <v>30</v>
      </c>
      <c r="C154" s="42"/>
      <c r="D154" s="43"/>
      <c r="E154" s="42"/>
      <c r="F154" s="42"/>
    </row>
    <row r="155" spans="1:6" ht="18" x14ac:dyDescent="0.35">
      <c r="A155" s="14" t="s">
        <v>262</v>
      </c>
      <c r="B155" s="42" t="s">
        <v>30</v>
      </c>
      <c r="C155" s="4" t="str">
        <f>IF(B155=0, -5, "0")</f>
        <v>0</v>
      </c>
      <c r="D155" s="43"/>
      <c r="E155" s="42"/>
      <c r="F155" s="42"/>
    </row>
    <row r="156" spans="1:6" ht="18" x14ac:dyDescent="0.35">
      <c r="A156" s="14" t="s">
        <v>263</v>
      </c>
      <c r="B156" s="42" t="s">
        <v>30</v>
      </c>
      <c r="C156" s="4" t="str">
        <f>IF(B156=0, -5, "0")</f>
        <v>0</v>
      </c>
      <c r="D156" s="43"/>
      <c r="E156" s="42"/>
      <c r="F156" s="42"/>
    </row>
    <row r="157" spans="1:6" ht="18" x14ac:dyDescent="0.35">
      <c r="A157" s="14" t="s">
        <v>264</v>
      </c>
      <c r="B157" s="42" t="s">
        <v>30</v>
      </c>
      <c r="C157" s="4" t="str">
        <f>IF(B157=0, -5, "0")</f>
        <v>0</v>
      </c>
      <c r="D157" s="43"/>
      <c r="E157" s="42"/>
      <c r="F157" s="42"/>
    </row>
    <row r="158" spans="1:6" ht="33" x14ac:dyDescent="0.3">
      <c r="A158" s="30" t="s">
        <v>166</v>
      </c>
      <c r="B158" s="42" t="s">
        <v>30</v>
      </c>
      <c r="C158" s="42"/>
      <c r="D158" s="61"/>
      <c r="E158" s="42"/>
      <c r="F158" s="42"/>
    </row>
    <row r="159" spans="1:6" x14ac:dyDescent="0.3">
      <c r="A159" s="29" t="s">
        <v>275</v>
      </c>
      <c r="B159" s="42" t="s">
        <v>30</v>
      </c>
      <c r="C159" s="42"/>
      <c r="D159" s="62"/>
      <c r="E159" s="42"/>
      <c r="F159" s="42"/>
    </row>
    <row r="160" spans="1:6" x14ac:dyDescent="0.3">
      <c r="A160" s="29" t="s">
        <v>137</v>
      </c>
      <c r="B160" s="42" t="s">
        <v>30</v>
      </c>
      <c r="C160" s="42"/>
      <c r="D160" s="62"/>
      <c r="E160" s="42"/>
      <c r="F160" s="42"/>
    </row>
    <row r="161" spans="1:6" x14ac:dyDescent="0.3">
      <c r="A161" s="453" t="s">
        <v>34</v>
      </c>
      <c r="B161" s="454"/>
      <c r="C161" s="455"/>
      <c r="D161" s="334">
        <f>SUM(B153:C160)</f>
        <v>0</v>
      </c>
    </row>
    <row r="162" spans="1:6" x14ac:dyDescent="0.3">
      <c r="A162" s="453" t="s">
        <v>251</v>
      </c>
      <c r="B162" s="456"/>
      <c r="C162" s="457"/>
      <c r="D162" s="332" t="e">
        <f>D161/(COUNT(B153:C160)*2)</f>
        <v>#DIV/0!</v>
      </c>
    </row>
    <row r="163" spans="1:6" x14ac:dyDescent="0.3">
      <c r="A163" s="8"/>
      <c r="B163" s="9"/>
      <c r="C163" s="11"/>
      <c r="D163" s="12"/>
    </row>
    <row r="164" spans="1:6" ht="19.5" x14ac:dyDescent="0.4">
      <c r="A164" s="461" t="s">
        <v>64</v>
      </c>
      <c r="B164" s="462"/>
      <c r="C164" s="462"/>
      <c r="D164" s="462"/>
      <c r="E164" s="462"/>
      <c r="F164" s="462"/>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53" t="s">
        <v>34</v>
      </c>
      <c r="B169" s="456"/>
      <c r="C169" s="457"/>
      <c r="D169" s="331">
        <f>SUM(B165:C168)</f>
        <v>0</v>
      </c>
    </row>
    <row r="170" spans="1:6" x14ac:dyDescent="0.3">
      <c r="A170" s="453" t="s">
        <v>251</v>
      </c>
      <c r="B170" s="456"/>
      <c r="C170" s="457"/>
      <c r="D170" s="332" t="e">
        <f>D169/(COUNT(B165:C168)*2)</f>
        <v>#DIV/0!</v>
      </c>
    </row>
    <row r="171" spans="1:6" x14ac:dyDescent="0.3">
      <c r="A171" s="8"/>
      <c r="B171" s="9"/>
      <c r="C171" s="9"/>
      <c r="D171" s="10"/>
    </row>
    <row r="172" spans="1:6" ht="19.5" x14ac:dyDescent="0.4">
      <c r="A172" s="467" t="s">
        <v>15</v>
      </c>
      <c r="B172" s="468"/>
      <c r="C172" s="468"/>
      <c r="D172" s="468"/>
      <c r="E172" s="468"/>
      <c r="F172" s="468"/>
    </row>
    <row r="173" spans="1:6" x14ac:dyDescent="0.3">
      <c r="A173" s="4" t="s">
        <v>152</v>
      </c>
      <c r="B173" s="42" t="s">
        <v>30</v>
      </c>
      <c r="C173" s="42"/>
      <c r="D173" s="63"/>
      <c r="E173" s="42"/>
      <c r="F173" s="42"/>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53" t="s">
        <v>34</v>
      </c>
      <c r="B177" s="456"/>
      <c r="C177" s="457"/>
      <c r="D177" s="331">
        <f>SUM(B173:C176)</f>
        <v>0</v>
      </c>
    </row>
    <row r="178" spans="1:7" x14ac:dyDescent="0.3">
      <c r="A178" s="453" t="s">
        <v>251</v>
      </c>
      <c r="B178" s="456"/>
      <c r="C178" s="457"/>
      <c r="D178" s="332" t="e">
        <f>D177/(COUNT(B173:C176)*2)</f>
        <v>#DIV/0!</v>
      </c>
    </row>
    <row r="179" spans="1:7" x14ac:dyDescent="0.3">
      <c r="A179" s="8"/>
      <c r="B179" s="9"/>
      <c r="C179" s="9"/>
      <c r="D179" s="10"/>
    </row>
    <row r="180" spans="1:7" ht="19.5" x14ac:dyDescent="0.4">
      <c r="A180" s="461" t="s">
        <v>65</v>
      </c>
      <c r="B180" s="462"/>
      <c r="C180" s="462"/>
      <c r="D180" s="462"/>
      <c r="E180" s="462"/>
      <c r="F180" s="462"/>
    </row>
    <row r="181" spans="1:7" x14ac:dyDescent="0.3">
      <c r="A181" s="16" t="s">
        <v>270</v>
      </c>
      <c r="B181" s="42" t="s">
        <v>30</v>
      </c>
      <c r="C181" s="42"/>
      <c r="D181" s="43"/>
      <c r="E181" s="43"/>
      <c r="F181" s="42"/>
    </row>
    <row r="182" spans="1:7" x14ac:dyDescent="0.3">
      <c r="A182" s="16" t="s">
        <v>181</v>
      </c>
      <c r="B182" s="42" t="s">
        <v>30</v>
      </c>
      <c r="C182" s="42"/>
      <c r="D182" s="43"/>
      <c r="E182" s="28"/>
      <c r="F182" s="42"/>
    </row>
    <row r="183" spans="1:7" ht="35.25" customHeight="1" x14ac:dyDescent="0.3">
      <c r="A183" s="4" t="s">
        <v>75</v>
      </c>
      <c r="B183" s="42" t="s">
        <v>30</v>
      </c>
      <c r="C183" s="42"/>
      <c r="D183" s="43"/>
      <c r="E183" s="42"/>
      <c r="F183" s="42"/>
    </row>
    <row r="184" spans="1:7" x14ac:dyDescent="0.3">
      <c r="A184" s="4" t="s">
        <v>199</v>
      </c>
      <c r="B184" s="42" t="s">
        <v>30</v>
      </c>
      <c r="C184" s="42"/>
      <c r="D184" s="43"/>
      <c r="E184" s="42"/>
      <c r="F184" s="42"/>
    </row>
    <row r="185" spans="1:7" x14ac:dyDescent="0.3">
      <c r="A185" s="4" t="s">
        <v>265</v>
      </c>
      <c r="B185" s="42" t="s">
        <v>30</v>
      </c>
      <c r="C185" s="42"/>
      <c r="D185" s="43"/>
      <c r="E185" s="42"/>
      <c r="F185" s="42"/>
    </row>
    <row r="186" spans="1:7" x14ac:dyDescent="0.3">
      <c r="A186" s="453" t="s">
        <v>34</v>
      </c>
      <c r="B186" s="456"/>
      <c r="C186" s="457"/>
      <c r="D186" s="331">
        <f>SUM(B181:C185)</f>
        <v>0</v>
      </c>
    </row>
    <row r="187" spans="1:7" x14ac:dyDescent="0.3">
      <c r="A187" s="453" t="s">
        <v>251</v>
      </c>
      <c r="B187" s="456"/>
      <c r="C187" s="457"/>
      <c r="D187" s="332" t="e">
        <f>D186/(COUNT(B181:C185)*2)</f>
        <v>#DIV/0!</v>
      </c>
    </row>
    <row r="188" spans="1:7" x14ac:dyDescent="0.3">
      <c r="A188" s="8"/>
      <c r="B188" s="9"/>
      <c r="C188" s="9"/>
      <c r="D188" s="10"/>
    </row>
    <row r="189" spans="1:7" ht="19.5" x14ac:dyDescent="0.4">
      <c r="A189" s="461" t="s">
        <v>177</v>
      </c>
      <c r="B189" s="462"/>
      <c r="C189" s="462"/>
      <c r="D189" s="462"/>
      <c r="E189" s="462"/>
      <c r="F189" s="462"/>
    </row>
    <row r="190" spans="1:7" x14ac:dyDescent="0.3">
      <c r="A190" s="16" t="s">
        <v>308</v>
      </c>
      <c r="B190" s="42" t="s">
        <v>30</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t="s">
        <v>30</v>
      </c>
      <c r="C192" s="42"/>
      <c r="D192" s="42"/>
      <c r="E192" s="42"/>
      <c r="F192" s="42"/>
    </row>
    <row r="193" spans="1:6" x14ac:dyDescent="0.3">
      <c r="A193" s="23" t="s">
        <v>159</v>
      </c>
      <c r="B193" s="42" t="s">
        <v>30</v>
      </c>
      <c r="C193" s="42"/>
      <c r="D193" s="42"/>
      <c r="E193" s="42"/>
      <c r="F193" s="42"/>
    </row>
    <row r="194" spans="1:6" x14ac:dyDescent="0.3">
      <c r="A194" s="453" t="s">
        <v>34</v>
      </c>
      <c r="B194" s="456"/>
      <c r="C194" s="457"/>
      <c r="D194" s="335">
        <f>SUM(B190:C193)</f>
        <v>0</v>
      </c>
    </row>
    <row r="195" spans="1:6" x14ac:dyDescent="0.3">
      <c r="A195" s="453" t="s">
        <v>251</v>
      </c>
      <c r="B195" s="456"/>
      <c r="C195" s="457"/>
      <c r="D195" s="332" t="e">
        <f>D194/(COUNT(B190:C193)*2)</f>
        <v>#DIV/0!</v>
      </c>
    </row>
    <row r="197" spans="1:6" ht="18" x14ac:dyDescent="0.35">
      <c r="A197" s="26" t="s">
        <v>422</v>
      </c>
      <c r="B197" s="25"/>
      <c r="C197" s="25"/>
      <c r="D197" s="75">
        <f>E197/F197</f>
        <v>0.4</v>
      </c>
      <c r="E197" s="72">
        <f>COUNTIF('A2 Technique'!F17:F193,"ok")</f>
        <v>4</v>
      </c>
      <c r="F197" s="73">
        <f>COUNTA('A2 Technique'!F17:F193)</f>
        <v>10</v>
      </c>
    </row>
    <row r="198" spans="1:6" ht="22.5" x14ac:dyDescent="0.3">
      <c r="A198" s="321" t="s">
        <v>423</v>
      </c>
      <c r="B198" s="322"/>
      <c r="C198" s="323"/>
      <c r="D198" s="324">
        <f>SUM(D194,D186,D177,D169,D161,D63,D52,D33,D22,D118,D149,D133,D102,D84,D42)</f>
        <v>0</v>
      </c>
    </row>
    <row r="199" spans="1:6" ht="22.5" x14ac:dyDescent="0.3">
      <c r="A199" s="321" t="s">
        <v>276</v>
      </c>
      <c r="B199" s="322"/>
      <c r="C199" s="323"/>
      <c r="D199" s="325" t="e">
        <f>D198/(COUNT(B190:C193,B181:C185,B173:C176,B165:C168,B153:C160,B56:C62,B46:C51,B26:C32,B17:C21,B107:C117,B137:C148,B122:C132,B88:C101,B67:C83,B37:C41)*2)</f>
        <v>#DIV/0!</v>
      </c>
    </row>
  </sheetData>
  <sheetProtection algorithmName="SHA-512" hashValue="Q9NG1gw1gFCpfBL3kv1rKn45vZLUfJuDSGOFn2Wb80WQk9w1uGYTShlsgNlKsjua8ZAXH/RI9VmN8O4/n6QPUQ==" saltValue="3CuxJgJmMM9OSJdpn8shOg==" spinCount="100000" sheet="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D4" sqref="D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79"/>
      <c r="E1" s="379"/>
      <c r="F1" s="379"/>
      <c r="G1" s="379"/>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80" t="s">
        <v>151</v>
      </c>
      <c r="B7" s="380"/>
      <c r="C7" s="380"/>
      <c r="D7" s="380"/>
      <c r="E7" s="380"/>
      <c r="F7" s="380"/>
      <c r="G7" s="82"/>
    </row>
    <row r="8" spans="1:7" ht="22.5" x14ac:dyDescent="0.45">
      <c r="A8" s="381" t="str">
        <f>'Page de garde'!D18</f>
        <v>ENNASR 1</v>
      </c>
      <c r="B8" s="381"/>
      <c r="C8" s="381"/>
      <c r="D8" s="381"/>
      <c r="E8" s="381"/>
      <c r="F8" s="381"/>
      <c r="G8" s="82"/>
    </row>
    <row r="9" spans="1:7" ht="22.5" x14ac:dyDescent="0.45">
      <c r="A9" s="278" t="s">
        <v>39</v>
      </c>
      <c r="B9" s="382"/>
      <c r="C9" s="382"/>
      <c r="D9" s="382"/>
      <c r="E9" s="382"/>
      <c r="F9" s="382"/>
      <c r="G9" s="82"/>
    </row>
    <row r="10" spans="1:7" ht="22.5" x14ac:dyDescent="0.45">
      <c r="A10" s="279" t="s">
        <v>41</v>
      </c>
      <c r="B10" s="383"/>
      <c r="C10" s="383"/>
      <c r="D10" s="383"/>
      <c r="E10" s="383"/>
      <c r="F10" s="383"/>
      <c r="G10" s="82"/>
    </row>
    <row r="11" spans="1:7" ht="22.5" x14ac:dyDescent="0.45">
      <c r="A11" s="278" t="s">
        <v>40</v>
      </c>
      <c r="B11" s="378"/>
      <c r="C11" s="378"/>
      <c r="D11" s="378"/>
      <c r="E11" s="378"/>
      <c r="F11" s="378"/>
      <c r="G11" s="82"/>
    </row>
    <row r="12" spans="1:7" ht="22.5" x14ac:dyDescent="0.45">
      <c r="A12" s="278" t="s">
        <v>200</v>
      </c>
      <c r="B12" s="384" t="e">
        <f>D730</f>
        <v>#DIV/0!</v>
      </c>
      <c r="C12" s="384"/>
      <c r="D12" s="384"/>
      <c r="E12" s="384"/>
      <c r="F12" s="384"/>
      <c r="G12" s="82"/>
    </row>
    <row r="13" spans="1:7" ht="22.5" x14ac:dyDescent="0.45">
      <c r="A13" s="81"/>
      <c r="B13" s="79"/>
      <c r="C13" s="79"/>
      <c r="D13" s="379"/>
      <c r="E13" s="379"/>
      <c r="F13" s="379"/>
      <c r="G13" s="379"/>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0</v>
      </c>
      <c r="B16" s="85"/>
      <c r="C16" s="85"/>
      <c r="D16" s="85"/>
      <c r="E16" s="85"/>
      <c r="F16" s="85"/>
      <c r="G16" s="83"/>
    </row>
    <row r="17" spans="1:8" ht="16.5" customHeight="1" x14ac:dyDescent="0.4">
      <c r="A17" s="359" t="s">
        <v>28</v>
      </c>
      <c r="B17" s="360" t="s">
        <v>29</v>
      </c>
      <c r="C17" s="360"/>
      <c r="D17" s="360" t="s">
        <v>42</v>
      </c>
      <c r="E17" s="361" t="s">
        <v>266</v>
      </c>
      <c r="F17" s="361" t="s">
        <v>299</v>
      </c>
      <c r="G17" s="83"/>
    </row>
    <row r="18" spans="1:8" ht="16.5" customHeight="1" x14ac:dyDescent="0.4">
      <c r="A18" s="359"/>
      <c r="B18" s="283" t="s">
        <v>32</v>
      </c>
      <c r="C18" s="283" t="s">
        <v>31</v>
      </c>
      <c r="D18" s="360"/>
      <c r="E18" s="361"/>
      <c r="F18" s="361"/>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t="s">
        <v>30</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t="s">
        <v>30</v>
      </c>
      <c r="C23" s="89"/>
      <c r="D23" s="90"/>
      <c r="E23" s="91"/>
      <c r="F23" s="90"/>
      <c r="G23" s="83"/>
    </row>
    <row r="24" spans="1:8" ht="21" x14ac:dyDescent="0.4">
      <c r="A24" s="92" t="s">
        <v>431</v>
      </c>
      <c r="B24" s="89" t="s">
        <v>30</v>
      </c>
      <c r="C24" s="89"/>
      <c r="D24" s="90"/>
      <c r="E24" s="91"/>
      <c r="F24" s="90"/>
      <c r="G24" s="83"/>
    </row>
    <row r="25" spans="1:8" ht="21" x14ac:dyDescent="0.4">
      <c r="A25" s="92" t="s">
        <v>373</v>
      </c>
      <c r="B25" s="89" t="s">
        <v>30</v>
      </c>
      <c r="C25" s="89"/>
      <c r="D25" s="91"/>
      <c r="E25" s="90"/>
      <c r="F25" s="90"/>
      <c r="G25" s="83"/>
    </row>
    <row r="26" spans="1:8" ht="21" x14ac:dyDescent="0.4">
      <c r="A26" s="284" t="s">
        <v>34</v>
      </c>
      <c r="B26" s="284"/>
      <c r="C26" s="284"/>
      <c r="D26" s="284">
        <f>SUM(B21:C25)</f>
        <v>0</v>
      </c>
      <c r="E26" s="79"/>
      <c r="F26" s="83"/>
      <c r="G26" s="83"/>
    </row>
    <row r="27" spans="1:8" ht="21" x14ac:dyDescent="0.4">
      <c r="A27" s="284" t="s">
        <v>33</v>
      </c>
      <c r="B27" s="285"/>
      <c r="C27" s="286"/>
      <c r="D27" s="287" t="e">
        <f>D26/(COUNT(B21:C25)*2)</f>
        <v>#DIV/0!</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t="s">
        <v>30</v>
      </c>
      <c r="C30" s="89"/>
      <c r="D30" s="90"/>
      <c r="E30" s="91"/>
      <c r="F30" s="90"/>
      <c r="G30" s="83"/>
    </row>
    <row r="31" spans="1:8" ht="21" x14ac:dyDescent="0.4">
      <c r="A31" s="88" t="s">
        <v>322</v>
      </c>
      <c r="B31" s="89" t="s">
        <v>30</v>
      </c>
      <c r="C31" s="89"/>
      <c r="D31" s="90"/>
      <c r="E31" s="91"/>
      <c r="F31" s="90"/>
      <c r="G31" s="83"/>
    </row>
    <row r="32" spans="1:8" ht="42" x14ac:dyDescent="0.4">
      <c r="A32" s="88" t="s">
        <v>130</v>
      </c>
      <c r="B32" s="89" t="s">
        <v>30</v>
      </c>
      <c r="C32" s="89"/>
      <c r="D32" s="96"/>
      <c r="E32" s="91"/>
      <c r="F32" s="90"/>
      <c r="G32" s="83"/>
    </row>
    <row r="33" spans="1:7" ht="21" x14ac:dyDescent="0.4">
      <c r="A33" s="88" t="s">
        <v>47</v>
      </c>
      <c r="B33" s="89" t="s">
        <v>30</v>
      </c>
      <c r="C33" s="89"/>
      <c r="D33" s="96"/>
      <c r="E33" s="91"/>
      <c r="F33" s="90"/>
      <c r="G33" s="83"/>
    </row>
    <row r="34" spans="1:7" ht="67.5" x14ac:dyDescent="0.4">
      <c r="A34" s="97" t="s">
        <v>432</v>
      </c>
      <c r="B34" s="89" t="s">
        <v>30</v>
      </c>
      <c r="C34" s="98" t="str">
        <f>IF(B34=0, -5, "0")</f>
        <v>0</v>
      </c>
      <c r="D34" s="96"/>
      <c r="E34" s="91"/>
      <c r="F34" s="90"/>
      <c r="G34" s="83"/>
    </row>
    <row r="35" spans="1:7" ht="45" x14ac:dyDescent="0.4">
      <c r="A35" s="97" t="s">
        <v>400</v>
      </c>
      <c r="B35" s="89" t="s">
        <v>30</v>
      </c>
      <c r="C35" s="98" t="str">
        <f>IF(B35=0, -5, "0")</f>
        <v>0</v>
      </c>
      <c r="D35" s="91"/>
      <c r="E35" s="91"/>
      <c r="F35" s="90"/>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t="s">
        <v>30</v>
      </c>
      <c r="C39" s="89"/>
      <c r="D39" s="90"/>
      <c r="E39" s="91"/>
      <c r="F39" s="90"/>
      <c r="G39" s="83"/>
    </row>
    <row r="40" spans="1:7" ht="22.5" customHeight="1" x14ac:dyDescent="0.4">
      <c r="A40" s="88" t="s">
        <v>302</v>
      </c>
      <c r="B40" s="89" t="s">
        <v>30</v>
      </c>
      <c r="C40" s="89"/>
      <c r="D40" s="90"/>
      <c r="E40" s="91"/>
      <c r="F40" s="90"/>
      <c r="G40" s="83"/>
    </row>
    <row r="41" spans="1:7" ht="22.5" customHeight="1" x14ac:dyDescent="0.4">
      <c r="A41" s="88" t="s">
        <v>312</v>
      </c>
      <c r="B41" s="89" t="s">
        <v>30</v>
      </c>
      <c r="C41" s="89"/>
      <c r="D41" s="90"/>
      <c r="E41" s="91"/>
      <c r="F41" s="90"/>
      <c r="G41" s="83"/>
    </row>
    <row r="42" spans="1:7" ht="24.75" customHeight="1" x14ac:dyDescent="0.4">
      <c r="A42" s="92" t="s">
        <v>406</v>
      </c>
      <c r="B42" s="89" t="s">
        <v>30</v>
      </c>
      <c r="C42" s="89"/>
      <c r="D42" s="90"/>
      <c r="E42" s="91"/>
      <c r="F42" s="90"/>
      <c r="G42" s="83"/>
    </row>
    <row r="43" spans="1:7" ht="89.25" customHeight="1" x14ac:dyDescent="0.4">
      <c r="A43" s="88" t="s">
        <v>422</v>
      </c>
      <c r="B43" s="274" t="str">
        <f>IF(D43=1, 2, IF(AND(D43&lt;1,D43&gt;0), 1, IF(D43=0,"0","NA")))</f>
        <v>NA</v>
      </c>
      <c r="C43" s="89"/>
      <c r="D43" s="271" t="str">
        <f>IFERROR(E43/F43,"N.A")</f>
        <v>N.A</v>
      </c>
      <c r="E43" s="103">
        <f>COUNTIF('A3 Exploitation'!F21:F42,"ok")</f>
        <v>0</v>
      </c>
      <c r="F43" s="272">
        <f>COUNTA('A3 Exploitation'!F21:F42)</f>
        <v>0</v>
      </c>
      <c r="G43" s="83"/>
    </row>
    <row r="44" spans="1:7" ht="21" x14ac:dyDescent="0.4">
      <c r="A44" s="288" t="s">
        <v>34</v>
      </c>
      <c r="B44" s="288"/>
      <c r="C44" s="288"/>
      <c r="D44" s="288">
        <f>SUM(B30:C37,B39:C43)</f>
        <v>0</v>
      </c>
      <c r="E44" s="79"/>
      <c r="F44" s="83"/>
      <c r="G44" s="83"/>
    </row>
    <row r="45" spans="1:7" ht="21" x14ac:dyDescent="0.4">
      <c r="A45" s="284" t="s">
        <v>33</v>
      </c>
      <c r="B45" s="285"/>
      <c r="C45" s="286"/>
      <c r="D45" s="287" t="e">
        <f>D44/(COUNT(B30:C37,B39:C43)*2)</f>
        <v>#DIV/0!</v>
      </c>
      <c r="E45" s="79"/>
      <c r="F45" s="83"/>
      <c r="G45" s="83"/>
    </row>
    <row r="46" spans="1:7" ht="21" x14ac:dyDescent="0.4">
      <c r="A46" s="93"/>
      <c r="B46" s="83"/>
      <c r="C46" s="83"/>
      <c r="D46" s="83"/>
      <c r="E46" s="79"/>
      <c r="F46" s="83"/>
      <c r="G46" s="83"/>
    </row>
    <row r="47" spans="1:7" ht="22.5" x14ac:dyDescent="0.45">
      <c r="A47" s="301" t="s">
        <v>36</v>
      </c>
      <c r="B47" s="302"/>
      <c r="C47" s="303"/>
      <c r="D47" s="304">
        <f>SUM(D44,D26)</f>
        <v>0</v>
      </c>
      <c r="E47" s="79"/>
      <c r="F47" s="83"/>
      <c r="G47" s="83"/>
    </row>
    <row r="48" spans="1:7" ht="22.5" x14ac:dyDescent="0.45">
      <c r="A48" s="301" t="s">
        <v>168</v>
      </c>
      <c r="B48" s="302"/>
      <c r="C48" s="303"/>
      <c r="D48" s="305" t="e">
        <f>D47/(COUNT(B30:C37,B21:C25,B39:C43)*2)</f>
        <v>#DIV/0!</v>
      </c>
      <c r="E48" s="79"/>
      <c r="F48" s="83"/>
      <c r="G48" s="83"/>
    </row>
    <row r="49" spans="1:7" ht="21" x14ac:dyDescent="0.3">
      <c r="A49" s="388"/>
      <c r="B49" s="388"/>
      <c r="C49" s="388"/>
      <c r="D49" s="388"/>
      <c r="E49" s="388"/>
      <c r="F49" s="388"/>
      <c r="G49" s="388"/>
    </row>
    <row r="50" spans="1:7" ht="22.5" x14ac:dyDescent="0.45">
      <c r="A50" s="281" t="s">
        <v>107</v>
      </c>
      <c r="B50" s="281"/>
      <c r="C50" s="281"/>
      <c r="D50" s="281"/>
      <c r="E50" s="281"/>
      <c r="F50" s="281"/>
      <c r="G50" s="83"/>
    </row>
    <row r="51" spans="1:7" ht="21" x14ac:dyDescent="0.4">
      <c r="A51" s="105">
        <f>B11</f>
        <v>0</v>
      </c>
      <c r="B51" s="83"/>
      <c r="C51" s="83"/>
      <c r="D51" s="83"/>
      <c r="E51" s="79"/>
      <c r="F51" s="83"/>
      <c r="G51" s="83"/>
    </row>
    <row r="52" spans="1:7" ht="21" x14ac:dyDescent="0.4">
      <c r="A52" s="359" t="s">
        <v>28</v>
      </c>
      <c r="B52" s="360" t="s">
        <v>29</v>
      </c>
      <c r="C52" s="360"/>
      <c r="D52" s="360" t="s">
        <v>42</v>
      </c>
      <c r="E52" s="361" t="s">
        <v>266</v>
      </c>
      <c r="F52" s="361" t="s">
        <v>301</v>
      </c>
      <c r="G52" s="83"/>
    </row>
    <row r="53" spans="1:7" ht="21" x14ac:dyDescent="0.4">
      <c r="A53" s="359"/>
      <c r="B53" s="283" t="s">
        <v>32</v>
      </c>
      <c r="C53" s="283" t="s">
        <v>31</v>
      </c>
      <c r="D53" s="360"/>
      <c r="E53" s="361"/>
      <c r="F53" s="361"/>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5"/>
      <c r="B64" s="436"/>
      <c r="C64" s="436"/>
      <c r="D64" s="436"/>
      <c r="E64" s="436"/>
      <c r="F64" s="436"/>
      <c r="G64" s="436"/>
    </row>
    <row r="65" spans="1:7" ht="43.5" customHeight="1" x14ac:dyDescent="0.4">
      <c r="A65" s="373" t="s">
        <v>350</v>
      </c>
      <c r="B65" s="373"/>
      <c r="C65" s="373"/>
      <c r="D65" s="373"/>
      <c r="E65" s="373"/>
      <c r="F65" s="373"/>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86"/>
      <c r="B83" s="386"/>
      <c r="C83" s="386"/>
      <c r="D83" s="386"/>
      <c r="E83" s="386"/>
      <c r="F83" s="386"/>
      <c r="G83" s="386"/>
    </row>
    <row r="84" spans="1:7" ht="45" customHeight="1" x14ac:dyDescent="0.45">
      <c r="A84" s="374" t="s">
        <v>351</v>
      </c>
      <c r="B84" s="374"/>
      <c r="C84" s="374"/>
      <c r="D84" s="374"/>
      <c r="E84" s="374"/>
      <c r="F84" s="374"/>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39"/>
      <c r="B103" s="437"/>
      <c r="C103" s="437"/>
      <c r="D103" s="437"/>
      <c r="E103" s="437"/>
      <c r="F103" s="443"/>
      <c r="G103" s="83"/>
    </row>
    <row r="104" spans="1:7" ht="46.5" customHeight="1" x14ac:dyDescent="0.4">
      <c r="A104" s="373" t="s">
        <v>352</v>
      </c>
      <c r="B104" s="373"/>
      <c r="C104" s="373"/>
      <c r="D104" s="373"/>
      <c r="E104" s="373"/>
      <c r="F104" s="373"/>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39"/>
      <c r="B111" s="437"/>
      <c r="C111" s="437"/>
      <c r="D111" s="437"/>
      <c r="E111" s="437"/>
      <c r="F111" s="443"/>
      <c r="G111" s="83"/>
    </row>
    <row r="112" spans="1:7" ht="39.75" customHeight="1" x14ac:dyDescent="0.4">
      <c r="A112" s="373" t="s">
        <v>390</v>
      </c>
      <c r="B112" s="373"/>
      <c r="C112" s="373"/>
      <c r="D112" s="373"/>
      <c r="E112" s="373"/>
      <c r="F112" s="373"/>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37"/>
      <c r="B120" s="437"/>
      <c r="C120" s="437"/>
      <c r="D120" s="437"/>
      <c r="E120" s="437"/>
      <c r="F120" s="437"/>
      <c r="G120" s="83"/>
    </row>
    <row r="121" spans="1:7" ht="22.5" x14ac:dyDescent="0.4">
      <c r="A121" s="373" t="s">
        <v>310</v>
      </c>
      <c r="B121" s="373"/>
      <c r="C121" s="373"/>
      <c r="D121" s="373"/>
      <c r="E121" s="373"/>
      <c r="F121" s="373"/>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COUNTIF('A3 Exploitation'!F56:F128,"ok")</f>
        <v>0</v>
      </c>
      <c r="F129" s="178">
        <f>COUNTA('A3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38"/>
      <c r="B132" s="438"/>
      <c r="C132" s="438"/>
      <c r="D132" s="438"/>
      <c r="E132" s="438"/>
      <c r="F132" s="438"/>
      <c r="G132" s="83"/>
    </row>
    <row r="133" spans="1:16384" ht="22.5" customHeight="1" x14ac:dyDescent="0.4">
      <c r="A133" s="375" t="s">
        <v>424</v>
      </c>
      <c r="B133" s="375"/>
      <c r="C133" s="375"/>
      <c r="D133" s="375"/>
      <c r="E133" s="375"/>
      <c r="F133" s="375"/>
      <c r="G133" s="83"/>
    </row>
    <row r="134" spans="1:16384" ht="22.5" customHeight="1" x14ac:dyDescent="0.4">
      <c r="A134" s="376"/>
      <c r="B134" s="376"/>
      <c r="C134" s="376"/>
      <c r="D134" s="376"/>
      <c r="E134" s="376"/>
      <c r="F134" s="376"/>
      <c r="G134" s="83"/>
    </row>
    <row r="135" spans="1:16384" s="216" customFormat="1" ht="22.5" customHeight="1" x14ac:dyDescent="0.25">
      <c r="A135" s="359" t="s">
        <v>28</v>
      </c>
      <c r="B135" s="360" t="s">
        <v>29</v>
      </c>
      <c r="C135" s="360"/>
      <c r="D135" s="360" t="s">
        <v>42</v>
      </c>
      <c r="E135" s="361" t="s">
        <v>266</v>
      </c>
      <c r="F135" s="361" t="s">
        <v>301</v>
      </c>
    </row>
    <row r="136" spans="1:16384" s="216" customFormat="1" ht="22.5" customHeight="1" x14ac:dyDescent="0.25">
      <c r="A136" s="359"/>
      <c r="B136" s="283" t="s">
        <v>32</v>
      </c>
      <c r="C136" s="283" t="s">
        <v>31</v>
      </c>
      <c r="D136" s="360"/>
      <c r="E136" s="361"/>
      <c r="F136" s="361"/>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77" t="s">
        <v>461</v>
      </c>
      <c r="B139" s="377"/>
      <c r="C139" s="377"/>
      <c r="D139" s="377"/>
      <c r="E139" s="377"/>
      <c r="F139" s="377"/>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408" t="s">
        <v>349</v>
      </c>
      <c r="B147" s="408"/>
      <c r="C147" s="408"/>
      <c r="D147" s="408"/>
      <c r="E147" s="408"/>
      <c r="F147" s="408"/>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439"/>
      <c r="B165" s="437"/>
      <c r="C165" s="437"/>
      <c r="D165" s="437"/>
      <c r="E165" s="437"/>
      <c r="F165" s="437"/>
      <c r="G165" s="83"/>
    </row>
    <row r="166" spans="1:7" ht="32.25" customHeight="1" x14ac:dyDescent="0.4">
      <c r="A166" s="377" t="s">
        <v>462</v>
      </c>
      <c r="B166" s="377"/>
      <c r="C166" s="377"/>
      <c r="D166" s="377"/>
      <c r="E166" s="377"/>
      <c r="F166" s="377"/>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440"/>
      <c r="B176" s="441"/>
      <c r="C176" s="441"/>
      <c r="D176" s="441"/>
      <c r="E176" s="441"/>
      <c r="F176" s="441"/>
      <c r="G176" s="83"/>
    </row>
    <row r="177" spans="1:7" ht="32.25" customHeight="1" x14ac:dyDescent="0.4">
      <c r="A177" s="377" t="s">
        <v>310</v>
      </c>
      <c r="B177" s="377"/>
      <c r="C177" s="377"/>
      <c r="D177" s="377"/>
      <c r="E177" s="377"/>
      <c r="F177" s="377"/>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COUNTIF('A3 Exploitation'!F141:F184,"ok")</f>
        <v>0</v>
      </c>
      <c r="F185" s="178">
        <f>COUNTA('A3 Exploitation'!F141:F184)</f>
        <v>0</v>
      </c>
      <c r="G185" s="83"/>
    </row>
    <row r="186" spans="1:7" ht="22.5" x14ac:dyDescent="0.4">
      <c r="A186" s="301" t="s">
        <v>438</v>
      </c>
      <c r="B186" s="409"/>
      <c r="C186" s="410"/>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442"/>
      <c r="B188" s="442"/>
      <c r="C188" s="442"/>
      <c r="D188" s="442"/>
      <c r="E188" s="442"/>
      <c r="F188" s="442"/>
      <c r="G188" s="83"/>
    </row>
    <row r="189" spans="1:7" ht="22.5" x14ac:dyDescent="0.45">
      <c r="A189" s="281" t="s">
        <v>100</v>
      </c>
      <c r="B189" s="281"/>
      <c r="C189" s="281"/>
      <c r="D189" s="281"/>
      <c r="E189" s="281"/>
      <c r="F189" s="281"/>
      <c r="G189" s="83"/>
    </row>
    <row r="190" spans="1:7" ht="21" x14ac:dyDescent="0.4">
      <c r="A190" s="105">
        <f>B11</f>
        <v>0</v>
      </c>
      <c r="B190" s="83"/>
      <c r="C190" s="83"/>
      <c r="D190" s="83"/>
      <c r="E190" s="79"/>
      <c r="F190" s="83"/>
      <c r="G190" s="83"/>
    </row>
    <row r="191" spans="1:7" ht="21" x14ac:dyDescent="0.4">
      <c r="A191" s="359" t="s">
        <v>28</v>
      </c>
      <c r="B191" s="360" t="s">
        <v>29</v>
      </c>
      <c r="C191" s="360"/>
      <c r="D191" s="360" t="s">
        <v>42</v>
      </c>
      <c r="E191" s="361" t="s">
        <v>266</v>
      </c>
      <c r="F191" s="361" t="s">
        <v>301</v>
      </c>
      <c r="G191" s="83"/>
    </row>
    <row r="192" spans="1:7" ht="21" x14ac:dyDescent="0.4">
      <c r="A192" s="359"/>
      <c r="B192" s="283" t="s">
        <v>32</v>
      </c>
      <c r="C192" s="283" t="s">
        <v>31</v>
      </c>
      <c r="D192" s="360"/>
      <c r="E192" s="361"/>
      <c r="F192" s="361"/>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66" t="s">
        <v>34</v>
      </c>
      <c r="B203" s="367"/>
      <c r="C203" s="368"/>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88"/>
      <c r="B205" s="388"/>
      <c r="C205" s="388"/>
      <c r="D205" s="388"/>
      <c r="E205" s="388"/>
      <c r="F205" s="388"/>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66" t="s">
        <v>34</v>
      </c>
      <c r="B227" s="367"/>
      <c r="C227" s="368"/>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88"/>
      <c r="B229" s="388"/>
      <c r="C229" s="388"/>
      <c r="D229" s="388"/>
      <c r="E229" s="388"/>
      <c r="F229" s="388"/>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69" t="s">
        <v>310</v>
      </c>
      <c r="B236" s="370"/>
      <c r="C236" s="370"/>
      <c r="D236" s="371"/>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COUNTIF('A3 Exploitation'!F195:F244,"ok")</f>
        <v>0</v>
      </c>
      <c r="F244" s="90">
        <f>COUNTA('A3 Exploitation'!F195:F243)</f>
        <v>0</v>
      </c>
      <c r="G244" s="83"/>
    </row>
    <row r="245" spans="1:7" ht="21" x14ac:dyDescent="0.4">
      <c r="A245" s="366" t="s">
        <v>34</v>
      </c>
      <c r="B245" s="367"/>
      <c r="C245" s="368"/>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88"/>
      <c r="B250" s="388"/>
      <c r="C250" s="388"/>
      <c r="D250" s="388"/>
      <c r="E250" s="388"/>
      <c r="F250" s="388"/>
      <c r="G250" s="83"/>
    </row>
    <row r="251" spans="1:7" ht="22.5" x14ac:dyDescent="0.45">
      <c r="A251" s="281" t="s">
        <v>101</v>
      </c>
      <c r="B251" s="281"/>
      <c r="C251" s="281"/>
      <c r="D251" s="281"/>
      <c r="E251" s="281"/>
      <c r="F251" s="281"/>
      <c r="G251" s="83"/>
    </row>
    <row r="252" spans="1:7" ht="21" x14ac:dyDescent="0.4">
      <c r="A252" s="105">
        <f>B11</f>
        <v>0</v>
      </c>
      <c r="B252" s="83"/>
      <c r="C252" s="83"/>
      <c r="D252" s="83"/>
      <c r="E252" s="79"/>
      <c r="F252" s="83"/>
      <c r="G252" s="83"/>
    </row>
    <row r="253" spans="1:7" ht="21" x14ac:dyDescent="0.4">
      <c r="A253" s="359" t="s">
        <v>28</v>
      </c>
      <c r="B253" s="360" t="s">
        <v>29</v>
      </c>
      <c r="C253" s="360"/>
      <c r="D253" s="360" t="s">
        <v>42</v>
      </c>
      <c r="E253" s="361" t="s">
        <v>266</v>
      </c>
      <c r="F253" s="361" t="s">
        <v>301</v>
      </c>
      <c r="G253" s="83"/>
    </row>
    <row r="254" spans="1:7" ht="21" x14ac:dyDescent="0.4">
      <c r="A254" s="359"/>
      <c r="B254" s="283" t="s">
        <v>32</v>
      </c>
      <c r="C254" s="283" t="s">
        <v>31</v>
      </c>
      <c r="D254" s="360"/>
      <c r="E254" s="361"/>
      <c r="F254" s="361"/>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66" t="s">
        <v>34</v>
      </c>
      <c r="B265" s="367"/>
      <c r="C265" s="368"/>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13"/>
      <c r="B290" s="413"/>
      <c r="C290" s="413"/>
      <c r="D290" s="413"/>
      <c r="E290" s="413"/>
      <c r="F290" s="413"/>
      <c r="G290" s="83"/>
    </row>
    <row r="291" spans="1:7" ht="31.5" customHeight="1" x14ac:dyDescent="0.4">
      <c r="A291" s="372" t="s">
        <v>310</v>
      </c>
      <c r="B291" s="372"/>
      <c r="C291" s="372"/>
      <c r="D291" s="372"/>
      <c r="E291" s="372"/>
      <c r="F291" s="372"/>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COUNTIF('A3 Exploitation'!F257:F298,"ok")</f>
        <v>0</v>
      </c>
      <c r="F299" s="90">
        <f>COUNTA('A3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0</v>
      </c>
      <c r="B307" s="83"/>
      <c r="C307" s="83"/>
      <c r="D307" s="83"/>
      <c r="E307" s="79"/>
      <c r="F307" s="83"/>
      <c r="G307" s="83"/>
    </row>
    <row r="308" spans="1:7" ht="21" x14ac:dyDescent="0.4">
      <c r="A308" s="359" t="s">
        <v>28</v>
      </c>
      <c r="B308" s="360" t="s">
        <v>29</v>
      </c>
      <c r="C308" s="360"/>
      <c r="D308" s="360" t="s">
        <v>42</v>
      </c>
      <c r="E308" s="361" t="s">
        <v>266</v>
      </c>
      <c r="F308" s="361" t="s">
        <v>301</v>
      </c>
      <c r="G308" s="83"/>
    </row>
    <row r="309" spans="1:7" ht="21" x14ac:dyDescent="0.4">
      <c r="A309" s="359"/>
      <c r="B309" s="283" t="s">
        <v>32</v>
      </c>
      <c r="C309" s="283" t="s">
        <v>31</v>
      </c>
      <c r="D309" s="360"/>
      <c r="E309" s="361"/>
      <c r="F309" s="361"/>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90"/>
      <c r="B357" s="390"/>
      <c r="C357" s="390"/>
      <c r="D357" s="390"/>
      <c r="E357" s="390"/>
      <c r="F357" s="390"/>
      <c r="G357" s="390"/>
    </row>
    <row r="358" spans="1:7" ht="32.25" customHeight="1" x14ac:dyDescent="0.4">
      <c r="A358" s="358" t="s">
        <v>310</v>
      </c>
      <c r="B358" s="358"/>
      <c r="C358" s="358"/>
      <c r="D358" s="358"/>
      <c r="E358" s="358"/>
      <c r="F358" s="358"/>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COUNTIF('A3 Exploitation'!F312:F365,"ok")</f>
        <v>0</v>
      </c>
      <c r="F366" s="90">
        <f>COUNTA('A3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0</v>
      </c>
      <c r="B374" s="83"/>
      <c r="C374" s="83"/>
      <c r="D374" s="83"/>
      <c r="E374" s="79"/>
      <c r="F374" s="83"/>
      <c r="G374" s="83"/>
    </row>
    <row r="375" spans="1:7" ht="21" x14ac:dyDescent="0.4">
      <c r="A375" s="359" t="s">
        <v>28</v>
      </c>
      <c r="B375" s="360" t="s">
        <v>29</v>
      </c>
      <c r="C375" s="360"/>
      <c r="D375" s="360" t="s">
        <v>42</v>
      </c>
      <c r="E375" s="361" t="s">
        <v>266</v>
      </c>
      <c r="F375" s="361" t="s">
        <v>301</v>
      </c>
      <c r="G375" s="83"/>
    </row>
    <row r="376" spans="1:7" ht="21" x14ac:dyDescent="0.4">
      <c r="A376" s="359"/>
      <c r="B376" s="283" t="s">
        <v>32</v>
      </c>
      <c r="C376" s="283" t="s">
        <v>31</v>
      </c>
      <c r="D376" s="360"/>
      <c r="E376" s="361"/>
      <c r="F376" s="361"/>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85"/>
      <c r="B415" s="386"/>
      <c r="C415" s="386"/>
      <c r="D415" s="386"/>
      <c r="E415" s="386"/>
      <c r="F415" s="386"/>
      <c r="G415" s="386"/>
    </row>
    <row r="416" spans="1:7" ht="24.75" x14ac:dyDescent="0.4">
      <c r="A416" s="354" t="s">
        <v>319</v>
      </c>
      <c r="B416" s="354"/>
      <c r="C416" s="354"/>
      <c r="D416" s="354"/>
      <c r="E416" s="354"/>
      <c r="F416" s="354"/>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COUNTIF('A3 Exploitation'!F379:F423,"ok")</f>
        <v>0</v>
      </c>
      <c r="F424" s="90">
        <f>COUNTA('A3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0</v>
      </c>
      <c r="B432" s="83"/>
      <c r="C432" s="83"/>
      <c r="D432" s="83"/>
      <c r="E432" s="79"/>
      <c r="F432" s="83"/>
      <c r="G432" s="83"/>
    </row>
    <row r="433" spans="1:7" ht="21" x14ac:dyDescent="0.4">
      <c r="A433" s="359" t="s">
        <v>28</v>
      </c>
      <c r="B433" s="360" t="s">
        <v>29</v>
      </c>
      <c r="C433" s="360"/>
      <c r="D433" s="360" t="s">
        <v>42</v>
      </c>
      <c r="E433" s="361" t="s">
        <v>266</v>
      </c>
      <c r="F433" s="361" t="s">
        <v>301</v>
      </c>
      <c r="G433" s="83"/>
    </row>
    <row r="434" spans="1:7" ht="21" x14ac:dyDescent="0.4">
      <c r="A434" s="359"/>
      <c r="B434" s="283" t="s">
        <v>32</v>
      </c>
      <c r="C434" s="283" t="s">
        <v>31</v>
      </c>
      <c r="D434" s="360"/>
      <c r="E434" s="361"/>
      <c r="F434" s="361"/>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4" t="s">
        <v>310</v>
      </c>
      <c r="B464" s="354"/>
      <c r="C464" s="354"/>
      <c r="D464" s="354"/>
      <c r="E464" s="354"/>
      <c r="F464" s="354"/>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COUNTIF('A3 Exploitation'!F437:F470,"ok")</f>
        <v>0</v>
      </c>
      <c r="F471" s="90">
        <f>COUNTA('A3 Exploitation'!F437:F470)</f>
        <v>0</v>
      </c>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364" t="s">
        <v>425</v>
      </c>
      <c r="B478" s="364"/>
      <c r="C478" s="364"/>
      <c r="D478" s="364"/>
      <c r="E478" s="364"/>
      <c r="F478" s="364"/>
      <c r="G478" s="83"/>
    </row>
    <row r="479" spans="1:7" ht="21" customHeight="1" x14ac:dyDescent="0.4">
      <c r="A479" s="162">
        <f>B11</f>
        <v>0</v>
      </c>
      <c r="F479" s="2"/>
      <c r="G479" s="83"/>
    </row>
    <row r="480" spans="1:7" ht="21" x14ac:dyDescent="0.4">
      <c r="A480" s="355" t="s">
        <v>28</v>
      </c>
      <c r="B480" s="356" t="s">
        <v>29</v>
      </c>
      <c r="C480" s="356"/>
      <c r="D480" s="356" t="s">
        <v>42</v>
      </c>
      <c r="E480" s="357" t="s">
        <v>266</v>
      </c>
      <c r="F480" s="357" t="s">
        <v>301</v>
      </c>
      <c r="G480" s="83"/>
    </row>
    <row r="481" spans="1:7" ht="21" x14ac:dyDescent="0.4">
      <c r="A481" s="355"/>
      <c r="B481" s="291" t="s">
        <v>32</v>
      </c>
      <c r="C481" s="291" t="s">
        <v>31</v>
      </c>
      <c r="D481" s="356"/>
      <c r="E481" s="357"/>
      <c r="F481" s="357"/>
      <c r="G481" s="83"/>
    </row>
    <row r="482" spans="1:7" ht="22.5" x14ac:dyDescent="0.4">
      <c r="A482" s="239"/>
      <c r="B482" s="240"/>
      <c r="C482" s="240"/>
      <c r="D482" s="240"/>
      <c r="E482" s="236"/>
      <c r="F482" s="236"/>
      <c r="G482" s="83"/>
    </row>
    <row r="483" spans="1:7" ht="24.75" x14ac:dyDescent="0.4">
      <c r="A483" s="399" t="s">
        <v>52</v>
      </c>
      <c r="B483" s="399"/>
      <c r="C483" s="399"/>
      <c r="D483" s="399"/>
      <c r="E483" s="399"/>
      <c r="F483" s="399"/>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20" t="s">
        <v>463</v>
      </c>
      <c r="B491" s="421"/>
      <c r="C491" s="421"/>
      <c r="D491" s="421"/>
      <c r="E491" s="421"/>
      <c r="F491" s="421"/>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92" t="s">
        <v>23</v>
      </c>
      <c r="B505" s="393"/>
      <c r="C505" s="393"/>
      <c r="D505" s="393"/>
      <c r="E505" s="393"/>
      <c r="F505" s="394"/>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7"/>
      <c r="B517" s="387"/>
      <c r="C517" s="387"/>
      <c r="D517" s="387"/>
      <c r="E517" s="387"/>
      <c r="F517" s="387"/>
      <c r="G517" s="387"/>
    </row>
    <row r="518" spans="1:7" ht="26.25" customHeight="1" x14ac:dyDescent="0.5">
      <c r="A518" s="244" t="s">
        <v>310</v>
      </c>
      <c r="B518" s="391"/>
      <c r="C518" s="391"/>
      <c r="D518" s="391"/>
      <c r="E518" s="391"/>
      <c r="F518" s="391"/>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COUNTIF('A3 Exploitation'!F484:F524,"ok")</f>
        <v>0</v>
      </c>
      <c r="F525" s="90">
        <f>COUNTA('A3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5" t="s">
        <v>97</v>
      </c>
      <c r="B530" s="365"/>
      <c r="C530" s="365"/>
      <c r="D530" s="365"/>
      <c r="E530" s="365"/>
      <c r="F530" s="365"/>
      <c r="G530" s="83"/>
    </row>
    <row r="531" spans="1:7" ht="22.5" customHeight="1" x14ac:dyDescent="0.4">
      <c r="A531" s="162">
        <f>B11</f>
        <v>0</v>
      </c>
      <c r="B531" s="83"/>
      <c r="C531" s="83"/>
      <c r="D531" s="95"/>
      <c r="E531" s="95"/>
      <c r="F531" s="95"/>
      <c r="G531" s="83"/>
    </row>
    <row r="532" spans="1:7" ht="21" x14ac:dyDescent="0.4">
      <c r="A532" s="395" t="s">
        <v>28</v>
      </c>
      <c r="B532" s="397" t="s">
        <v>29</v>
      </c>
      <c r="C532" s="398"/>
      <c r="D532" s="360" t="s">
        <v>42</v>
      </c>
      <c r="E532" s="361" t="s">
        <v>266</v>
      </c>
      <c r="F532" s="361" t="s">
        <v>301</v>
      </c>
      <c r="G532" s="83"/>
    </row>
    <row r="533" spans="1:7" ht="21" x14ac:dyDescent="0.4">
      <c r="A533" s="396"/>
      <c r="B533" s="292" t="s">
        <v>32</v>
      </c>
      <c r="C533" s="293" t="s">
        <v>31</v>
      </c>
      <c r="D533" s="360"/>
      <c r="E533" s="361"/>
      <c r="F533" s="361"/>
      <c r="G533" s="83"/>
    </row>
    <row r="534" spans="1:7" ht="22.5" x14ac:dyDescent="0.4">
      <c r="A534" s="242"/>
      <c r="B534" s="243"/>
      <c r="C534" s="243"/>
      <c r="D534" s="240"/>
      <c r="E534" s="236"/>
      <c r="F534" s="236"/>
      <c r="G534" s="83"/>
    </row>
    <row r="535" spans="1:7" ht="24.75" x14ac:dyDescent="0.4">
      <c r="A535" s="245" t="s">
        <v>17</v>
      </c>
      <c r="B535" s="210"/>
      <c r="C535" s="362"/>
      <c r="D535" s="362"/>
      <c r="E535" s="362"/>
      <c r="F535" s="363"/>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66" t="s">
        <v>34</v>
      </c>
      <c r="B542" s="367"/>
      <c r="C542" s="368"/>
      <c r="D542" s="294">
        <f>SUM(B536:C541)</f>
        <v>0</v>
      </c>
      <c r="E542" s="172"/>
      <c r="F542" s="172"/>
      <c r="G542" s="83"/>
    </row>
    <row r="543" spans="1:7" ht="21" customHeight="1" x14ac:dyDescent="0.4">
      <c r="A543" s="366" t="s">
        <v>33</v>
      </c>
      <c r="B543" s="367"/>
      <c r="C543" s="368"/>
      <c r="D543" s="295" t="e">
        <f>D542/(COUNT(B536:C541)*2)</f>
        <v>#DIV/0!</v>
      </c>
      <c r="E543" s="172"/>
      <c r="F543" s="172"/>
      <c r="G543" s="83"/>
    </row>
    <row r="544" spans="1:7" ht="21" x14ac:dyDescent="0.4">
      <c r="A544" s="388"/>
      <c r="B544" s="388"/>
      <c r="C544" s="388"/>
      <c r="D544" s="388"/>
      <c r="E544" s="388"/>
      <c r="F544" s="388"/>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89"/>
      <c r="B556" s="390"/>
      <c r="C556" s="390"/>
      <c r="D556" s="390"/>
      <c r="E556" s="390"/>
      <c r="F556" s="390"/>
      <c r="G556" s="390"/>
    </row>
    <row r="557" spans="1:7" ht="35.25" customHeight="1" x14ac:dyDescent="0.4">
      <c r="A557" s="246" t="s">
        <v>310</v>
      </c>
      <c r="B557" s="222"/>
      <c r="C557" s="425"/>
      <c r="D557" s="425"/>
      <c r="E557" s="425"/>
      <c r="F557" s="426"/>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COUNTIF('A3 Exploitation'!F536:F564,"ok")</f>
        <v>0</v>
      </c>
      <c r="F565" s="90">
        <f>COUNTA('A3 Exploitation'!F536:F564)</f>
        <v>0</v>
      </c>
      <c r="G565" s="83"/>
    </row>
    <row r="566" spans="1:7" ht="21" x14ac:dyDescent="0.4">
      <c r="A566" s="411" t="s">
        <v>34</v>
      </c>
      <c r="B566" s="411"/>
      <c r="C566" s="412"/>
      <c r="D566" s="296">
        <f>SUM(B558:C565,B546:C555)</f>
        <v>0</v>
      </c>
      <c r="E566" s="79"/>
      <c r="F566" s="83"/>
      <c r="G566" s="83"/>
    </row>
    <row r="567" spans="1:7" ht="21" x14ac:dyDescent="0.4">
      <c r="A567" s="411" t="s">
        <v>33</v>
      </c>
      <c r="B567" s="411"/>
      <c r="C567" s="411"/>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88"/>
      <c r="B572" s="388"/>
      <c r="C572" s="388"/>
      <c r="D572" s="388"/>
      <c r="E572" s="388"/>
      <c r="F572" s="388"/>
      <c r="G572" s="83"/>
    </row>
    <row r="573" spans="1:7" ht="22.5" x14ac:dyDescent="0.45">
      <c r="A573" s="351" t="s">
        <v>19</v>
      </c>
      <c r="B573" s="351"/>
      <c r="C573" s="351"/>
      <c r="D573" s="351"/>
      <c r="E573" s="351"/>
      <c r="F573" s="351"/>
      <c r="G573" s="83"/>
    </row>
    <row r="574" spans="1:7" ht="22.5" x14ac:dyDescent="0.4">
      <c r="A574" s="169">
        <f>B11</f>
        <v>0</v>
      </c>
      <c r="B574" s="83"/>
      <c r="C574" s="83"/>
      <c r="D574" s="238"/>
      <c r="E574" s="238"/>
      <c r="F574" s="238"/>
      <c r="G574" s="83"/>
    </row>
    <row r="575" spans="1:7" ht="21" x14ac:dyDescent="0.4">
      <c r="A575" s="355" t="s">
        <v>28</v>
      </c>
      <c r="B575" s="356" t="s">
        <v>29</v>
      </c>
      <c r="C575" s="356"/>
      <c r="D575" s="356" t="s">
        <v>42</v>
      </c>
      <c r="E575" s="357" t="s">
        <v>266</v>
      </c>
      <c r="F575" s="357" t="s">
        <v>301</v>
      </c>
      <c r="G575" s="83"/>
    </row>
    <row r="576" spans="1:7" ht="21" x14ac:dyDescent="0.4">
      <c r="A576" s="355"/>
      <c r="B576" s="291" t="s">
        <v>32</v>
      </c>
      <c r="C576" s="291" t="s">
        <v>31</v>
      </c>
      <c r="D576" s="356"/>
      <c r="E576" s="357"/>
      <c r="F576" s="357"/>
      <c r="G576" s="83"/>
    </row>
    <row r="577" spans="1:7" ht="22.5" x14ac:dyDescent="0.4">
      <c r="A577" s="247"/>
      <c r="B577" s="248"/>
      <c r="C577" s="248"/>
      <c r="D577" s="248"/>
      <c r="E577" s="225"/>
      <c r="F577" s="249"/>
      <c r="G577" s="83"/>
    </row>
    <row r="578" spans="1:7" ht="24.75" x14ac:dyDescent="0.4">
      <c r="A578" s="414" t="s">
        <v>10</v>
      </c>
      <c r="B578" s="415"/>
      <c r="C578" s="415"/>
      <c r="D578" s="415"/>
      <c r="E578" s="415"/>
      <c r="F578" s="416"/>
      <c r="G578" s="83"/>
    </row>
    <row r="579" spans="1:7" ht="21" x14ac:dyDescent="0.4">
      <c r="A579" s="88" t="s">
        <v>86</v>
      </c>
      <c r="B579" s="89" t="s">
        <v>30</v>
      </c>
      <c r="C579" s="89"/>
      <c r="D579" s="90"/>
      <c r="E579" s="91"/>
      <c r="F579" s="90"/>
      <c r="G579" s="83"/>
    </row>
    <row r="580" spans="1:7" ht="21" x14ac:dyDescent="0.4">
      <c r="A580" s="88" t="s">
        <v>45</v>
      </c>
      <c r="B580" s="89" t="s">
        <v>30</v>
      </c>
      <c r="C580" s="89"/>
      <c r="D580" s="90"/>
      <c r="E580" s="91"/>
      <c r="F580" s="90"/>
      <c r="G580" s="83"/>
    </row>
    <row r="581" spans="1:7" ht="21" x14ac:dyDescent="0.4">
      <c r="A581" s="88" t="s">
        <v>78</v>
      </c>
      <c r="B581" s="89" t="s">
        <v>30</v>
      </c>
      <c r="C581" s="89"/>
      <c r="D581" s="90"/>
      <c r="E581" s="91"/>
      <c r="F581" s="90"/>
      <c r="G581" s="83"/>
    </row>
    <row r="582" spans="1:7" ht="21" x14ac:dyDescent="0.4">
      <c r="A582" s="264" t="s">
        <v>20</v>
      </c>
      <c r="B582" s="89" t="s">
        <v>30</v>
      </c>
      <c r="C582" s="98" t="str">
        <f>IF(B582=0, -2, "0")</f>
        <v>0</v>
      </c>
      <c r="D582" s="100"/>
      <c r="E582" s="91"/>
      <c r="F582" s="90"/>
      <c r="G582" s="83"/>
    </row>
    <row r="583" spans="1:7" ht="22.5" x14ac:dyDescent="0.45">
      <c r="A583" s="155" t="s">
        <v>51</v>
      </c>
      <c r="B583" s="89" t="s">
        <v>30</v>
      </c>
      <c r="C583" s="99" t="str">
        <f>IF(B583=0, -10, IF(B583=1, -5, "0"))</f>
        <v>0</v>
      </c>
      <c r="D583" s="100"/>
      <c r="E583" s="91"/>
      <c r="F583" s="90"/>
      <c r="G583" s="83"/>
    </row>
    <row r="584" spans="1:7" ht="21" x14ac:dyDescent="0.4">
      <c r="A584" s="88" t="s">
        <v>113</v>
      </c>
      <c r="B584" s="89" t="s">
        <v>30</v>
      </c>
      <c r="C584" s="89"/>
      <c r="D584" s="117"/>
      <c r="E584" s="90"/>
      <c r="F584" s="90"/>
      <c r="G584" s="83"/>
    </row>
    <row r="585" spans="1:7" ht="21" x14ac:dyDescent="0.4">
      <c r="A585" s="149" t="s">
        <v>21</v>
      </c>
      <c r="B585" s="89" t="s">
        <v>30</v>
      </c>
      <c r="C585" s="99" t="str">
        <f>IF(B585=0, -5, "0")</f>
        <v>0</v>
      </c>
      <c r="D585" s="88"/>
      <c r="E585" s="91"/>
      <c r="F585" s="90"/>
      <c r="G585" s="83"/>
    </row>
    <row r="586" spans="1:7" ht="21" x14ac:dyDescent="0.4">
      <c r="A586" s="193" t="s">
        <v>396</v>
      </c>
      <c r="B586" s="89" t="s">
        <v>30</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411" t="s">
        <v>34</v>
      </c>
      <c r="B588" s="411"/>
      <c r="C588" s="412"/>
      <c r="D588" s="296">
        <f>SUM(B579:C587)</f>
        <v>0</v>
      </c>
      <c r="E588" s="79"/>
      <c r="F588" s="83"/>
      <c r="G588" s="83"/>
    </row>
    <row r="589" spans="1:7" ht="21" x14ac:dyDescent="0.4">
      <c r="A589" s="411" t="s">
        <v>33</v>
      </c>
      <c r="B589" s="411"/>
      <c r="C589" s="411"/>
      <c r="D589" s="295" t="e">
        <f>D588/(COUNT(B579:C587)*2)</f>
        <v>#DIV/0!</v>
      </c>
      <c r="E589" s="79"/>
      <c r="F589" s="83"/>
      <c r="G589" s="83"/>
    </row>
    <row r="590" spans="1:7" ht="21" x14ac:dyDescent="0.4">
      <c r="A590" s="255"/>
      <c r="B590" s="256"/>
      <c r="C590" s="256"/>
      <c r="D590" s="257"/>
      <c r="E590" s="79"/>
      <c r="F590" s="83"/>
      <c r="G590" s="83"/>
    </row>
    <row r="591" spans="1:7" ht="39.75" customHeight="1" x14ac:dyDescent="0.4">
      <c r="A591" s="417" t="s">
        <v>23</v>
      </c>
      <c r="B591" s="418"/>
      <c r="C591" s="418"/>
      <c r="D591" s="418"/>
      <c r="E591" s="418"/>
      <c r="F591" s="419"/>
      <c r="G591" s="83"/>
    </row>
    <row r="592" spans="1:7" ht="21" x14ac:dyDescent="0.4">
      <c r="A592" s="88" t="s">
        <v>87</v>
      </c>
      <c r="B592" s="89" t="s">
        <v>30</v>
      </c>
      <c r="C592" s="89"/>
      <c r="D592" s="90"/>
      <c r="E592" s="91"/>
      <c r="F592" s="90"/>
      <c r="G592" s="83"/>
    </row>
    <row r="593" spans="1:7" ht="22.5" customHeight="1" x14ac:dyDescent="0.45">
      <c r="A593" s="155" t="s">
        <v>7</v>
      </c>
      <c r="B593" s="89" t="s">
        <v>30</v>
      </c>
      <c r="C593" s="99" t="str">
        <f>IF(B593=0, -10, IF(B593=1, -5, "0"))</f>
        <v>0</v>
      </c>
      <c r="D593" s="117"/>
      <c r="E593" s="91"/>
      <c r="F593" s="90"/>
      <c r="G593" s="83"/>
    </row>
    <row r="594" spans="1:7" ht="22.5" customHeight="1" x14ac:dyDescent="0.4">
      <c r="A594" s="88" t="s">
        <v>113</v>
      </c>
      <c r="B594" s="89" t="s">
        <v>30</v>
      </c>
      <c r="C594" s="89"/>
      <c r="D594" s="117"/>
      <c r="E594" s="91"/>
      <c r="F594" s="90"/>
      <c r="G594" s="83"/>
    </row>
    <row r="595" spans="1:7" ht="21" x14ac:dyDescent="0.4">
      <c r="A595" s="88" t="s">
        <v>186</v>
      </c>
      <c r="B595" s="89" t="s">
        <v>30</v>
      </c>
      <c r="C595" s="89"/>
      <c r="D595" s="205"/>
      <c r="E595" s="205"/>
      <c r="F595" s="90"/>
      <c r="G595" s="83"/>
    </row>
    <row r="596" spans="1:7" ht="21" x14ac:dyDescent="0.4">
      <c r="A596" s="265" t="s">
        <v>88</v>
      </c>
      <c r="B596" s="89" t="s">
        <v>30</v>
      </c>
      <c r="C596" s="116" t="str">
        <f>IF(B596=0, -5, "0")</f>
        <v>0</v>
      </c>
      <c r="D596" s="181"/>
      <c r="E596" s="181"/>
      <c r="F596" s="90"/>
      <c r="G596" s="83"/>
    </row>
    <row r="597" spans="1:7" ht="53.25" customHeight="1" x14ac:dyDescent="0.4">
      <c r="A597" s="88" t="s">
        <v>150</v>
      </c>
      <c r="B597" s="89" t="s">
        <v>30</v>
      </c>
      <c r="C597" s="89"/>
      <c r="D597" s="117"/>
      <c r="E597" s="91"/>
      <c r="F597" s="90"/>
      <c r="G597" s="83"/>
    </row>
    <row r="598" spans="1:7" s="275" customFormat="1" ht="39.75" customHeight="1" x14ac:dyDescent="0.3">
      <c r="A598" s="352" t="s">
        <v>383</v>
      </c>
      <c r="B598" s="353"/>
      <c r="C598" s="353"/>
      <c r="D598" s="353"/>
      <c r="E598" s="353"/>
      <c r="F598" s="353"/>
      <c r="G598" s="353"/>
    </row>
    <row r="599" spans="1:7" ht="48.75" customHeight="1" x14ac:dyDescent="0.4">
      <c r="A599" s="92" t="s">
        <v>328</v>
      </c>
      <c r="B599" s="89" t="s">
        <v>30</v>
      </c>
      <c r="C599" s="181"/>
      <c r="D599" s="117"/>
      <c r="E599" s="91"/>
      <c r="F599" s="90"/>
      <c r="G599" s="83"/>
    </row>
    <row r="600" spans="1:7" ht="21" x14ac:dyDescent="0.4">
      <c r="A600" s="193" t="s">
        <v>396</v>
      </c>
      <c r="B600" s="89" t="s">
        <v>30</v>
      </c>
      <c r="C600" s="98" t="str">
        <f>IF(B600=0, -2, "0")</f>
        <v>0</v>
      </c>
      <c r="D600" s="117"/>
      <c r="E600" s="91"/>
      <c r="F600" s="90"/>
      <c r="G600" s="83"/>
    </row>
    <row r="601" spans="1:7" ht="39.75" customHeight="1" x14ac:dyDescent="0.4">
      <c r="A601" s="88" t="s">
        <v>302</v>
      </c>
      <c r="B601" s="89" t="s">
        <v>30</v>
      </c>
      <c r="C601" s="89"/>
      <c r="D601" s="117"/>
      <c r="E601" s="91"/>
      <c r="F601" s="90"/>
      <c r="G601" s="83"/>
    </row>
    <row r="602" spans="1:7" ht="21" x14ac:dyDescent="0.4">
      <c r="A602" s="106" t="s">
        <v>376</v>
      </c>
      <c r="B602" s="89" t="s">
        <v>30</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t="s">
        <v>30</v>
      </c>
      <c r="C604" s="89"/>
      <c r="D604" s="204"/>
      <c r="E604" s="91"/>
      <c r="F604" s="90"/>
      <c r="G604" s="83"/>
    </row>
    <row r="605" spans="1:7" ht="83.25" customHeight="1" x14ac:dyDescent="0.4">
      <c r="A605" s="109" t="s">
        <v>447</v>
      </c>
      <c r="B605" s="89" t="str">
        <f>IF(D605=1, 2, IF(AND(D605&lt;1,D605&gt;0), 1, IF(D605=0,"0","NA")))</f>
        <v>NA</v>
      </c>
      <c r="C605" s="89"/>
      <c r="D605" s="271" t="str">
        <f>IFERROR(E605/F605,"N.A")</f>
        <v>N.A</v>
      </c>
      <c r="E605" s="91">
        <f>COUNTIF('A3 Exploitation'!F579:F604,"ok")</f>
        <v>0</v>
      </c>
      <c r="F605" s="90">
        <f>COUNTA('A3 Exploitation'!F579:F604)</f>
        <v>0</v>
      </c>
      <c r="G605" s="83"/>
    </row>
    <row r="606" spans="1:7" ht="21" x14ac:dyDescent="0.4">
      <c r="A606" s="411" t="s">
        <v>34</v>
      </c>
      <c r="B606" s="411"/>
      <c r="C606" s="412"/>
      <c r="D606" s="296">
        <f>SUM(B592:C605)</f>
        <v>0</v>
      </c>
      <c r="E606" s="79"/>
      <c r="F606" s="83"/>
      <c r="G606" s="83"/>
    </row>
    <row r="607" spans="1:7" ht="21" x14ac:dyDescent="0.4">
      <c r="A607" s="411" t="s">
        <v>33</v>
      </c>
      <c r="B607" s="411"/>
      <c r="C607" s="411"/>
      <c r="D607" s="295" t="e">
        <f>D606/(COUNT(B592:C597,B599:C605)*2)</f>
        <v>#DIV/0!</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0</v>
      </c>
      <c r="E609" s="203"/>
      <c r="F609" s="203"/>
      <c r="G609" s="83"/>
    </row>
    <row r="610" spans="1:7" ht="22.5" x14ac:dyDescent="0.45">
      <c r="A610" s="422" t="s">
        <v>170</v>
      </c>
      <c r="B610" s="423"/>
      <c r="C610" s="424"/>
      <c r="D610" s="305" t="e">
        <f>D609/(COUNT(B579:C587,B592:C605)*2)</f>
        <v>#DIV/0!</v>
      </c>
      <c r="E610" s="79"/>
      <c r="F610" s="83"/>
      <c r="G610" s="83"/>
    </row>
    <row r="611" spans="1:7" ht="21" x14ac:dyDescent="0.4">
      <c r="A611" s="104"/>
      <c r="B611" s="83"/>
      <c r="C611" s="83"/>
      <c r="G611" s="83"/>
    </row>
    <row r="612" spans="1:7" ht="19.5" customHeight="1" x14ac:dyDescent="0.45">
      <c r="A612" s="351" t="s">
        <v>8</v>
      </c>
      <c r="B612" s="351"/>
      <c r="C612" s="351"/>
      <c r="D612" s="351"/>
      <c r="E612" s="351"/>
      <c r="F612" s="351"/>
      <c r="G612" s="83"/>
    </row>
    <row r="613" spans="1:7" ht="22.5" x14ac:dyDescent="0.4">
      <c r="A613" s="105">
        <f>B11</f>
        <v>0</v>
      </c>
      <c r="B613" s="83"/>
      <c r="C613" s="83"/>
      <c r="D613" s="95"/>
      <c r="E613" s="95"/>
      <c r="F613" s="95"/>
      <c r="G613" s="83"/>
    </row>
    <row r="614" spans="1:7" ht="21" x14ac:dyDescent="0.4">
      <c r="A614" s="359" t="s">
        <v>28</v>
      </c>
      <c r="B614" s="360" t="s">
        <v>29</v>
      </c>
      <c r="C614" s="360"/>
      <c r="D614" s="360" t="s">
        <v>42</v>
      </c>
      <c r="E614" s="361" t="s">
        <v>266</v>
      </c>
      <c r="F614" s="361" t="s">
        <v>301</v>
      </c>
      <c r="G614" s="83"/>
    </row>
    <row r="615" spans="1:7" ht="18.75" customHeight="1" x14ac:dyDescent="0.4">
      <c r="A615" s="359"/>
      <c r="B615" s="283" t="s">
        <v>32</v>
      </c>
      <c r="C615" s="283" t="s">
        <v>31</v>
      </c>
      <c r="D615" s="360"/>
      <c r="E615" s="361"/>
      <c r="F615" s="361"/>
      <c r="G615" s="83"/>
    </row>
    <row r="616" spans="1:7" ht="18.75" customHeight="1" x14ac:dyDescent="0.4">
      <c r="A616" s="239"/>
      <c r="B616" s="240"/>
      <c r="C616" s="240"/>
      <c r="D616" s="240"/>
      <c r="E616" s="236"/>
      <c r="F616" s="236"/>
      <c r="G616" s="83"/>
    </row>
    <row r="617" spans="1:7" ht="24.75" x14ac:dyDescent="0.4">
      <c r="A617" s="241" t="s">
        <v>90</v>
      </c>
      <c r="B617" s="95"/>
      <c r="C617" s="406"/>
      <c r="D617" s="406"/>
      <c r="E617" s="406"/>
      <c r="F617" s="407"/>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411" t="s">
        <v>34</v>
      </c>
      <c r="B627" s="411"/>
      <c r="C627" s="411"/>
      <c r="D627" s="296">
        <f>SUM(B618:C626)</f>
        <v>0</v>
      </c>
      <c r="E627" s="432"/>
      <c r="F627" s="413"/>
      <c r="G627" s="83"/>
    </row>
    <row r="628" spans="1:7" ht="21" x14ac:dyDescent="0.4">
      <c r="A628" s="411" t="s">
        <v>33</v>
      </c>
      <c r="B628" s="411"/>
      <c r="C628" s="411"/>
      <c r="D628" s="295" t="e">
        <f>D627/(COUNT(B618:C626)*2)</f>
        <v>#DIV/0!</v>
      </c>
      <c r="E628" s="433"/>
      <c r="F628" s="387"/>
      <c r="G628" s="83"/>
    </row>
    <row r="629" spans="1:7" ht="21" x14ac:dyDescent="0.4">
      <c r="A629" s="104"/>
      <c r="B629" s="83"/>
      <c r="C629" s="431"/>
      <c r="D629" s="431"/>
      <c r="E629" s="431"/>
      <c r="F629" s="431"/>
      <c r="G629" s="83"/>
    </row>
    <row r="630" spans="1:7" ht="18.75" customHeight="1" x14ac:dyDescent="0.4">
      <c r="A630" s="241" t="s">
        <v>23</v>
      </c>
      <c r="B630" s="95"/>
      <c r="C630" s="87"/>
      <c r="D630" s="87"/>
      <c r="E630" s="87"/>
      <c r="F630" s="87"/>
      <c r="G630" s="83"/>
    </row>
    <row r="631" spans="1:7" ht="21" x14ac:dyDescent="0.4">
      <c r="A631" s="88" t="s">
        <v>83</v>
      </c>
      <c r="B631" s="89" t="s">
        <v>30</v>
      </c>
      <c r="C631" s="89"/>
      <c r="D631" s="130"/>
      <c r="E631" s="91"/>
      <c r="F631" s="90"/>
      <c r="G631" s="83"/>
    </row>
    <row r="632" spans="1:7" ht="24.75" customHeight="1" x14ac:dyDescent="0.45">
      <c r="A632" s="155" t="s">
        <v>50</v>
      </c>
      <c r="B632" s="89" t="s">
        <v>30</v>
      </c>
      <c r="C632" s="99" t="str">
        <f>IF(B632=0, -10, IF(B632=1, -5, "0"))</f>
        <v>0</v>
      </c>
      <c r="D632" s="100"/>
      <c r="E632" s="91"/>
      <c r="F632" s="90"/>
      <c r="G632" s="83"/>
    </row>
    <row r="633" spans="1:7" ht="21" x14ac:dyDescent="0.4">
      <c r="A633" s="88" t="s">
        <v>186</v>
      </c>
      <c r="B633" s="89" t="s">
        <v>30</v>
      </c>
      <c r="C633" s="89"/>
      <c r="D633" s="146"/>
      <c r="E633" s="91"/>
      <c r="F633" s="90"/>
      <c r="G633" s="83"/>
    </row>
    <row r="634" spans="1:7" ht="21" x14ac:dyDescent="0.4">
      <c r="A634" s="88" t="s">
        <v>12</v>
      </c>
      <c r="B634" s="89" t="s">
        <v>30</v>
      </c>
      <c r="C634" s="89"/>
      <c r="D634" s="90"/>
      <c r="E634" s="91"/>
      <c r="F634" s="90"/>
      <c r="G634" s="83"/>
    </row>
    <row r="635" spans="1:7" ht="21" x14ac:dyDescent="0.4">
      <c r="A635" s="109" t="s">
        <v>91</v>
      </c>
      <c r="B635" s="89" t="s">
        <v>30</v>
      </c>
      <c r="C635" s="89"/>
      <c r="D635" s="42"/>
      <c r="E635" s="91"/>
      <c r="F635" s="90"/>
      <c r="G635" s="83"/>
    </row>
    <row r="636" spans="1:7" ht="21" x14ac:dyDescent="0.4">
      <c r="A636" s="138" t="s">
        <v>419</v>
      </c>
      <c r="B636" s="89" t="s">
        <v>30</v>
      </c>
      <c r="C636" s="99"/>
      <c r="D636" s="42"/>
      <c r="E636" s="91"/>
      <c r="F636" s="90"/>
      <c r="G636" s="83"/>
    </row>
    <row r="637" spans="1:7" ht="22.5" customHeight="1" x14ac:dyDescent="0.4">
      <c r="A637" s="138" t="s">
        <v>418</v>
      </c>
      <c r="B637" s="89" t="s">
        <v>30</v>
      </c>
      <c r="C637" s="99"/>
      <c r="D637" s="42"/>
      <c r="E637" s="91"/>
      <c r="F637" s="90"/>
      <c r="G637" s="83"/>
    </row>
    <row r="638" spans="1:7" ht="21" customHeight="1" x14ac:dyDescent="0.4">
      <c r="A638" s="88" t="s">
        <v>132</v>
      </c>
      <c r="B638" s="89" t="s">
        <v>30</v>
      </c>
      <c r="C638" s="89"/>
      <c r="D638" s="215"/>
      <c r="E638" s="91"/>
      <c r="F638" s="90"/>
      <c r="G638" s="83"/>
    </row>
    <row r="639" spans="1:7" ht="22.5" x14ac:dyDescent="0.4">
      <c r="A639" s="366" t="s">
        <v>34</v>
      </c>
      <c r="B639" s="367"/>
      <c r="C639" s="368"/>
      <c r="D639" s="289">
        <f>SUM(B631:C638)</f>
        <v>0</v>
      </c>
      <c r="E639" s="216"/>
      <c r="F639" s="216"/>
      <c r="G639" s="214"/>
    </row>
    <row r="640" spans="1:7" ht="22.5" x14ac:dyDescent="0.4">
      <c r="A640" s="284" t="s">
        <v>33</v>
      </c>
      <c r="B640" s="285"/>
      <c r="C640" s="285"/>
      <c r="D640" s="287" t="e">
        <f>D639/(COUNT(B631:C638)*2)</f>
        <v>#DIV/0!</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06"/>
      <c r="D642" s="406"/>
      <c r="E642" s="406"/>
      <c r="F642" s="407"/>
      <c r="G642" s="83"/>
    </row>
    <row r="643" spans="1:16382" ht="20.25" customHeight="1" x14ac:dyDescent="0.4">
      <c r="A643" s="88" t="s">
        <v>83</v>
      </c>
      <c r="B643" s="89" t="s">
        <v>30</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t="s">
        <v>30</v>
      </c>
      <c r="C644" s="99" t="str">
        <f>IF(B644=0, -10, IF(B644=1, -5, "0"))</f>
        <v>0</v>
      </c>
      <c r="D644" s="135"/>
      <c r="E644" s="91"/>
      <c r="F644" s="90"/>
      <c r="G644" s="83"/>
    </row>
    <row r="645" spans="1:16382" ht="21" x14ac:dyDescent="0.4">
      <c r="A645" s="88" t="s">
        <v>188</v>
      </c>
      <c r="B645" s="89" t="s">
        <v>30</v>
      </c>
      <c r="C645" s="89"/>
      <c r="D645" s="42"/>
      <c r="E645" s="88"/>
      <c r="F645" s="90"/>
      <c r="G645" s="83"/>
    </row>
    <row r="646" spans="1:16382" ht="21" x14ac:dyDescent="0.4">
      <c r="A646" s="88" t="s">
        <v>222</v>
      </c>
      <c r="B646" s="89" t="s">
        <v>30</v>
      </c>
      <c r="C646" s="89"/>
      <c r="D646" s="42"/>
      <c r="E646" s="91"/>
      <c r="F646" s="90"/>
      <c r="G646" s="83"/>
    </row>
    <row r="647" spans="1:16382" ht="34.5" customHeight="1" x14ac:dyDescent="0.4">
      <c r="A647" s="138" t="s">
        <v>419</v>
      </c>
      <c r="B647" s="89" t="s">
        <v>30</v>
      </c>
      <c r="C647" s="89"/>
      <c r="D647" s="42"/>
      <c r="E647" s="91"/>
      <c r="F647" s="90"/>
      <c r="G647" s="83"/>
    </row>
    <row r="648" spans="1:16382" ht="45" x14ac:dyDescent="0.4">
      <c r="A648" s="170" t="s">
        <v>457</v>
      </c>
      <c r="B648" s="89" t="s">
        <v>30</v>
      </c>
      <c r="C648" s="99" t="str">
        <f>IF(B648=0, -10, "0")</f>
        <v>0</v>
      </c>
      <c r="D648" s="42"/>
      <c r="E648" s="91"/>
      <c r="F648" s="90"/>
      <c r="G648" s="83"/>
    </row>
    <row r="649" spans="1:16382" ht="21" x14ac:dyDescent="0.4">
      <c r="A649" s="138" t="s">
        <v>418</v>
      </c>
      <c r="B649" s="89" t="s">
        <v>30</v>
      </c>
      <c r="C649" s="99"/>
      <c r="D649" s="42"/>
      <c r="E649" s="91"/>
      <c r="F649" s="90"/>
      <c r="G649" s="83"/>
    </row>
    <row r="650" spans="1:16382" ht="22.5" x14ac:dyDescent="0.4">
      <c r="A650" s="366" t="s">
        <v>34</v>
      </c>
      <c r="B650" s="367"/>
      <c r="C650" s="368"/>
      <c r="D650" s="288">
        <f>SUM(B643:C649)</f>
        <v>0</v>
      </c>
      <c r="E650" s="216"/>
      <c r="F650" s="216"/>
      <c r="G650" s="83"/>
    </row>
    <row r="651" spans="1:16382" ht="21" x14ac:dyDescent="0.4">
      <c r="A651" s="288" t="s">
        <v>33</v>
      </c>
      <c r="B651" s="297"/>
      <c r="C651" s="297"/>
      <c r="D651" s="287" t="e">
        <f>D650/(COUNT(B643:C649)*2)</f>
        <v>#DIV/0!</v>
      </c>
      <c r="E651" s="83"/>
      <c r="F651" s="83"/>
      <c r="G651" s="83"/>
    </row>
    <row r="652" spans="1:16382" ht="22.5" x14ac:dyDescent="0.3">
      <c r="A652" s="428"/>
      <c r="B652" s="428"/>
      <c r="C652" s="428"/>
      <c r="D652" s="428"/>
      <c r="E652" s="428"/>
      <c r="F652" s="428"/>
      <c r="G652" s="428"/>
    </row>
    <row r="653" spans="1:16382" ht="24.75" x14ac:dyDescent="0.4">
      <c r="A653" s="241" t="s">
        <v>26</v>
      </c>
      <c r="B653" s="406"/>
      <c r="C653" s="406"/>
      <c r="D653" s="406"/>
      <c r="E653" s="406"/>
      <c r="F653" s="407"/>
      <c r="G653" s="79"/>
    </row>
    <row r="654" spans="1:16382" ht="21" x14ac:dyDescent="0.4">
      <c r="A654" s="109" t="s">
        <v>223</v>
      </c>
      <c r="B654" s="89" t="s">
        <v>30</v>
      </c>
      <c r="C654" s="89"/>
      <c r="D654" s="111"/>
      <c r="E654" s="91"/>
      <c r="F654" s="90"/>
      <c r="G654" s="79"/>
    </row>
    <row r="655" spans="1:16382" ht="21" x14ac:dyDescent="0.4">
      <c r="A655" s="138" t="s">
        <v>419</v>
      </c>
      <c r="B655" s="89" t="s">
        <v>30</v>
      </c>
      <c r="C655" s="99"/>
      <c r="D655" s="111"/>
      <c r="E655" s="91"/>
      <c r="F655" s="90"/>
      <c r="G655" s="79"/>
    </row>
    <row r="656" spans="1:16382" ht="21" x14ac:dyDescent="0.4">
      <c r="A656" s="138" t="s">
        <v>418</v>
      </c>
      <c r="B656" s="89" t="s">
        <v>30</v>
      </c>
      <c r="C656" s="99"/>
      <c r="D656" s="111"/>
      <c r="E656" s="91"/>
      <c r="F656" s="90"/>
      <c r="G656" s="79"/>
    </row>
    <row r="657" spans="1:7" ht="22.5" x14ac:dyDescent="0.45">
      <c r="A657" s="155" t="s">
        <v>92</v>
      </c>
      <c r="B657" s="89" t="s">
        <v>30</v>
      </c>
      <c r="C657" s="99" t="str">
        <f>IF(B657=0, -10, IF(B657=1, -5, "0"))</f>
        <v>0</v>
      </c>
      <c r="D657" s="205"/>
      <c r="E657" s="205"/>
      <c r="F657" s="90"/>
      <c r="G657" s="79"/>
    </row>
    <row r="658" spans="1:7" ht="42" x14ac:dyDescent="0.4">
      <c r="A658" s="88" t="s">
        <v>189</v>
      </c>
      <c r="B658" s="89" t="s">
        <v>30</v>
      </c>
      <c r="C658" s="89"/>
      <c r="D658" s="205"/>
      <c r="E658" s="205"/>
      <c r="F658" s="90"/>
      <c r="G658" s="172"/>
    </row>
    <row r="659" spans="1:7" ht="45" x14ac:dyDescent="0.4">
      <c r="A659" s="170" t="s">
        <v>325</v>
      </c>
      <c r="B659" s="89" t="s">
        <v>30</v>
      </c>
      <c r="C659" s="99" t="str">
        <f>IF(B659=0, -10, "0")</f>
        <v>0</v>
      </c>
      <c r="D659" s="205"/>
      <c r="E659" s="205"/>
      <c r="F659" s="90"/>
      <c r="G659" s="79"/>
    </row>
    <row r="660" spans="1:7" ht="42" x14ac:dyDescent="0.4">
      <c r="A660" s="88" t="s">
        <v>150</v>
      </c>
      <c r="B660" s="89" t="s">
        <v>30</v>
      </c>
      <c r="C660" s="89"/>
      <c r="D660" s="111"/>
      <c r="E660" s="91"/>
      <c r="F660" s="90"/>
      <c r="G660" s="79"/>
    </row>
    <row r="661" spans="1:7" ht="21" x14ac:dyDescent="0.4">
      <c r="A661" s="403" t="s">
        <v>310</v>
      </c>
      <c r="B661" s="404"/>
      <c r="C661" s="404"/>
      <c r="D661" s="404"/>
      <c r="E661" s="404"/>
      <c r="F661" s="405"/>
      <c r="G661" s="79"/>
    </row>
    <row r="662" spans="1:7" ht="21" x14ac:dyDescent="0.4">
      <c r="A662" s="92" t="s">
        <v>328</v>
      </c>
      <c r="B662" s="89" t="s">
        <v>30</v>
      </c>
      <c r="C662" s="205"/>
      <c r="D662" s="111"/>
      <c r="E662" s="91"/>
      <c r="F662" s="90"/>
      <c r="G662" s="79"/>
    </row>
    <row r="663" spans="1:7" ht="21" x14ac:dyDescent="0.4">
      <c r="A663" s="88" t="s">
        <v>302</v>
      </c>
      <c r="B663" s="89" t="s">
        <v>30</v>
      </c>
      <c r="C663" s="89"/>
      <c r="D663" s="111"/>
      <c r="E663" s="91"/>
      <c r="F663" s="90"/>
      <c r="G663" s="79"/>
    </row>
    <row r="664" spans="1:7" ht="27.75" customHeight="1" x14ac:dyDescent="0.4">
      <c r="A664" s="106" t="s">
        <v>376</v>
      </c>
      <c r="B664" s="89" t="s">
        <v>30</v>
      </c>
      <c r="C664" s="89"/>
      <c r="D664" s="111"/>
      <c r="E664" s="91"/>
      <c r="F664" s="90"/>
      <c r="G664" s="83"/>
    </row>
    <row r="665" spans="1:7" ht="21" x14ac:dyDescent="0.4">
      <c r="A665" s="266" t="s">
        <v>317</v>
      </c>
      <c r="B665" s="89" t="s">
        <v>30</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t="s">
        <v>30</v>
      </c>
      <c r="C667" s="99"/>
      <c r="D667" s="42"/>
      <c r="E667" s="42"/>
      <c r="F667" s="90"/>
      <c r="G667" s="83"/>
    </row>
    <row r="668" spans="1:7" ht="88.5" customHeight="1" x14ac:dyDescent="0.4">
      <c r="A668" s="88" t="s">
        <v>422</v>
      </c>
      <c r="B668" s="89" t="str">
        <f>IF(D668=1, 2, IF(AND(D668&lt;1,D668&gt;0), 1, IF(D668=0,"0","NA")))</f>
        <v>NA</v>
      </c>
      <c r="C668" s="89"/>
      <c r="D668" s="271" t="str">
        <f>IFERROR(E668/F668,"N.A")</f>
        <v>N.A</v>
      </c>
      <c r="E668" s="42">
        <f>COUNTIF('A3 Exploitation'!F618:F667,"ok")</f>
        <v>0</v>
      </c>
      <c r="F668" s="90">
        <f>COUNTA('A3 Exploitation'!F618:F667)</f>
        <v>0</v>
      </c>
      <c r="G668" s="83"/>
    </row>
    <row r="669" spans="1:7" ht="21" x14ac:dyDescent="0.4">
      <c r="A669" s="288" t="s">
        <v>34</v>
      </c>
      <c r="B669" s="288"/>
      <c r="C669" s="288"/>
      <c r="D669" s="288">
        <f>SUM(B654:C668)</f>
        <v>0</v>
      </c>
      <c r="E669" s="79"/>
      <c r="F669" s="83"/>
      <c r="G669" s="83"/>
    </row>
    <row r="670" spans="1:7" ht="21" x14ac:dyDescent="0.4">
      <c r="A670" s="284" t="s">
        <v>33</v>
      </c>
      <c r="B670" s="285"/>
      <c r="C670" s="286"/>
      <c r="D670" s="287" t="e">
        <f>D669/(COUNT(B654:C668)*2)</f>
        <v>#DIV/0!</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0</v>
      </c>
      <c r="E672" s="79"/>
      <c r="F672" s="83"/>
      <c r="G672" s="83"/>
    </row>
    <row r="673" spans="1:7" ht="22.5" x14ac:dyDescent="0.45">
      <c r="A673" s="301" t="s">
        <v>171</v>
      </c>
      <c r="B673" s="311"/>
      <c r="C673" s="312"/>
      <c r="D673" s="305" t="e">
        <f>D672/(COUNT(B654:C668,B631:C638,B643:C649,B618:C626)*2)</f>
        <v>#DIV/0!</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51" t="s">
        <v>355</v>
      </c>
      <c r="B676" s="351"/>
      <c r="C676" s="351"/>
      <c r="D676" s="351"/>
      <c r="E676" s="351"/>
      <c r="F676" s="351"/>
      <c r="G676" s="83"/>
    </row>
    <row r="677" spans="1:7" ht="21" x14ac:dyDescent="0.4">
      <c r="A677" s="169">
        <f>B11</f>
        <v>0</v>
      </c>
      <c r="B677" s="83"/>
      <c r="C677" s="83"/>
      <c r="D677" s="83"/>
      <c r="E677" s="79"/>
      <c r="F677" s="83"/>
      <c r="G677" s="83"/>
    </row>
    <row r="678" spans="1:7" ht="21.75" customHeight="1" x14ac:dyDescent="0.4">
      <c r="A678" s="359" t="s">
        <v>28</v>
      </c>
      <c r="B678" s="360" t="s">
        <v>29</v>
      </c>
      <c r="C678" s="360"/>
      <c r="D678" s="360" t="s">
        <v>42</v>
      </c>
      <c r="E678" s="361" t="s">
        <v>266</v>
      </c>
      <c r="F678" s="361" t="s">
        <v>301</v>
      </c>
      <c r="G678" s="83"/>
    </row>
    <row r="679" spans="1:7" ht="21" x14ac:dyDescent="0.4">
      <c r="A679" s="359"/>
      <c r="B679" s="283" t="s">
        <v>32</v>
      </c>
      <c r="C679" s="283" t="s">
        <v>31</v>
      </c>
      <c r="D679" s="360"/>
      <c r="E679" s="361"/>
      <c r="F679" s="361"/>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t="s">
        <v>30</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t="s">
        <v>30</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t="s">
        <v>30</v>
      </c>
      <c r="C697" s="99"/>
      <c r="D697" s="88"/>
      <c r="E697" s="91"/>
      <c r="F697" s="90"/>
      <c r="G697" s="83"/>
    </row>
    <row r="698" spans="1:7" ht="42" x14ac:dyDescent="0.4">
      <c r="A698" s="177" t="s">
        <v>458</v>
      </c>
      <c r="B698" s="89" t="s">
        <v>30</v>
      </c>
      <c r="C698" s="99"/>
      <c r="D698" s="88"/>
      <c r="E698" s="91"/>
      <c r="F698" s="90"/>
      <c r="G698" s="83"/>
    </row>
    <row r="699" spans="1:7" ht="21" x14ac:dyDescent="0.4">
      <c r="A699" s="177" t="s">
        <v>420</v>
      </c>
      <c r="B699" s="89" t="s">
        <v>30</v>
      </c>
      <c r="C699" s="99"/>
      <c r="D699" s="204"/>
      <c r="E699" s="91"/>
      <c r="F699" s="90"/>
      <c r="G699" s="83"/>
    </row>
    <row r="700" spans="1:7" ht="89.25" customHeight="1" x14ac:dyDescent="0.45">
      <c r="A700" s="92" t="s">
        <v>422</v>
      </c>
      <c r="B700" s="89" t="str">
        <f>IF(D700=1, 2, IF(AND(D700&lt;1,D700&gt;0), 1, IF(D700=0,"0","NA")))</f>
        <v>NA</v>
      </c>
      <c r="C700" s="89"/>
      <c r="D700" s="271" t="str">
        <f>IFERROR(E700/F700,"N.A")</f>
        <v>N.A</v>
      </c>
      <c r="E700" s="206">
        <f>COUNTIF('A3 Exploitation'!F681:F699,"ok")</f>
        <v>0</v>
      </c>
      <c r="F700" s="90">
        <f>COUNTA('A3 Exploitation'!F681:F699)</f>
        <v>0</v>
      </c>
      <c r="G700" s="83"/>
    </row>
    <row r="701" spans="1:7" ht="22.5" x14ac:dyDescent="0.45">
      <c r="A701" s="301" t="s">
        <v>427</v>
      </c>
      <c r="B701" s="311"/>
      <c r="C701" s="312"/>
      <c r="D701" s="304">
        <f>SUM(B681:C700)</f>
        <v>0</v>
      </c>
      <c r="E701" s="79"/>
      <c r="F701" s="83"/>
      <c r="G701" s="83"/>
    </row>
    <row r="702" spans="1:7" ht="22.5" x14ac:dyDescent="0.45">
      <c r="A702" s="301" t="s">
        <v>428</v>
      </c>
      <c r="B702" s="311"/>
      <c r="C702" s="312"/>
      <c r="D702" s="305" t="e">
        <f>D701/(COUNT(B681:C700)*2)</f>
        <v>#DIV/0!</v>
      </c>
      <c r="G702" s="83"/>
    </row>
    <row r="703" spans="1:7" ht="21" x14ac:dyDescent="0.4">
      <c r="A703" s="172"/>
      <c r="B703" s="217"/>
      <c r="C703" s="217"/>
      <c r="G703" s="184"/>
    </row>
    <row r="704" spans="1:7" ht="21" customHeight="1" x14ac:dyDescent="0.4">
      <c r="A704" s="427" t="s">
        <v>459</v>
      </c>
      <c r="B704" s="427"/>
      <c r="C704" s="427"/>
      <c r="D704" s="427"/>
      <c r="E704" s="427"/>
      <c r="F704" s="427"/>
      <c r="G704" s="184"/>
    </row>
    <row r="705" spans="1:7" ht="21" customHeight="1" x14ac:dyDescent="0.4">
      <c r="A705" s="169">
        <f>B11</f>
        <v>0</v>
      </c>
      <c r="B705" s="83"/>
      <c r="C705" s="83"/>
      <c r="D705" s="183"/>
      <c r="E705" s="183"/>
      <c r="F705" s="183"/>
      <c r="G705" s="184"/>
    </row>
    <row r="706" spans="1:7" ht="21" x14ac:dyDescent="0.4">
      <c r="A706" s="434" t="s">
        <v>28</v>
      </c>
      <c r="B706" s="397" t="s">
        <v>29</v>
      </c>
      <c r="C706" s="397"/>
      <c r="D706" s="360" t="s">
        <v>42</v>
      </c>
      <c r="E706" s="361" t="s">
        <v>266</v>
      </c>
      <c r="F706" s="361" t="s">
        <v>301</v>
      </c>
      <c r="G706" s="184"/>
    </row>
    <row r="707" spans="1:7" ht="21" x14ac:dyDescent="0.4">
      <c r="A707" s="359"/>
      <c r="B707" s="283" t="s">
        <v>32</v>
      </c>
      <c r="C707" s="283" t="s">
        <v>31</v>
      </c>
      <c r="D707" s="360"/>
      <c r="E707" s="361"/>
      <c r="F707" s="361"/>
      <c r="G707" s="184"/>
    </row>
    <row r="708" spans="1:7" ht="22.5" x14ac:dyDescent="0.4">
      <c r="A708" s="239"/>
      <c r="B708" s="240"/>
      <c r="C708" s="240"/>
      <c r="D708" s="240"/>
      <c r="E708" s="236"/>
      <c r="F708" s="236"/>
      <c r="G708" s="83"/>
    </row>
    <row r="709" spans="1:7" ht="24.75" x14ac:dyDescent="0.4">
      <c r="A709" s="400" t="s">
        <v>305</v>
      </c>
      <c r="B709" s="401"/>
      <c r="C709" s="401"/>
      <c r="D709" s="401"/>
      <c r="E709" s="401"/>
      <c r="F709" s="402"/>
      <c r="G709" s="184"/>
    </row>
    <row r="710" spans="1:7" ht="21" x14ac:dyDescent="0.4">
      <c r="A710" s="109" t="s">
        <v>220</v>
      </c>
      <c r="B710" s="185" t="s">
        <v>30</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t="s">
        <v>30</v>
      </c>
      <c r="C712" s="159" t="str">
        <f>IF(B712=0, -5, "0")</f>
        <v>0</v>
      </c>
      <c r="D712" s="42"/>
      <c r="E712" s="179"/>
      <c r="F712" s="135"/>
      <c r="G712" s="184"/>
    </row>
    <row r="713" spans="1:7" ht="21" x14ac:dyDescent="0.4">
      <c r="A713" s="109" t="s">
        <v>296</v>
      </c>
      <c r="B713" s="185" t="s">
        <v>30</v>
      </c>
      <c r="C713" s="185"/>
      <c r="D713" s="42"/>
      <c r="E713" s="179"/>
      <c r="F713" s="135"/>
      <c r="G713" s="184"/>
    </row>
    <row r="714" spans="1:7" ht="22.5" x14ac:dyDescent="0.4">
      <c r="A714" s="182" t="s">
        <v>321</v>
      </c>
      <c r="B714" s="185" t="s">
        <v>30</v>
      </c>
      <c r="C714" s="185"/>
      <c r="D714" s="192"/>
      <c r="E714" s="192"/>
      <c r="F714" s="135"/>
      <c r="G714" s="184"/>
    </row>
    <row r="715" spans="1:7" ht="21" x14ac:dyDescent="0.4">
      <c r="A715" s="284" t="s">
        <v>34</v>
      </c>
      <c r="B715" s="429"/>
      <c r="C715" s="430"/>
      <c r="D715" s="289">
        <f>SUM(B710:C714)</f>
        <v>0</v>
      </c>
      <c r="E715" s="79"/>
      <c r="F715" s="83"/>
      <c r="G715" s="83"/>
    </row>
    <row r="716" spans="1:7" ht="21" x14ac:dyDescent="0.4">
      <c r="A716" s="284" t="s">
        <v>33</v>
      </c>
      <c r="B716" s="429"/>
      <c r="C716" s="430"/>
      <c r="D716" s="298" t="e">
        <f>D715/(COUNT(B710:C714)*2)</f>
        <v>#DIV/0!</v>
      </c>
      <c r="E716" s="79"/>
      <c r="F716" s="83"/>
      <c r="G716" s="83"/>
    </row>
    <row r="717" spans="1:7" ht="21" x14ac:dyDescent="0.4">
      <c r="A717" s="125"/>
      <c r="B717" s="250"/>
      <c r="C717" s="250"/>
      <c r="D717" s="173"/>
      <c r="E717" s="260"/>
      <c r="F717" s="261"/>
      <c r="G717" s="83"/>
    </row>
    <row r="718" spans="1:7" ht="24.75" x14ac:dyDescent="0.4">
      <c r="A718" s="400" t="s">
        <v>306</v>
      </c>
      <c r="B718" s="401"/>
      <c r="C718" s="401"/>
      <c r="D718" s="401"/>
      <c r="E718" s="401"/>
      <c r="F718" s="402"/>
      <c r="G718" s="83"/>
    </row>
    <row r="719" spans="1:7" ht="21" x14ac:dyDescent="0.4">
      <c r="A719" s="186" t="s">
        <v>3</v>
      </c>
      <c r="B719" s="185" t="s">
        <v>30</v>
      </c>
      <c r="C719" s="185"/>
      <c r="D719" s="42"/>
      <c r="E719" s="91"/>
      <c r="F719" s="135"/>
    </row>
    <row r="720" spans="1:7" ht="21" x14ac:dyDescent="0.4">
      <c r="A720" s="186" t="s">
        <v>27</v>
      </c>
      <c r="B720" s="185" t="s">
        <v>30</v>
      </c>
      <c r="C720" s="185"/>
      <c r="D720" s="42"/>
      <c r="E720" s="91"/>
      <c r="F720" s="135"/>
    </row>
    <row r="721" spans="1:7" ht="72.75" customHeight="1" x14ac:dyDescent="0.4">
      <c r="A721" s="174" t="s">
        <v>422</v>
      </c>
      <c r="B721" s="89" t="str">
        <f>IF(D721=1, 2, IF(AND(D721&lt;1,D721&gt;0), 1, IF(D721=0,"0","NA")))</f>
        <v>NA</v>
      </c>
      <c r="C721" s="89"/>
      <c r="D721" s="271" t="str">
        <f>IFERROR(E721/F721,"N.A")</f>
        <v>N.A</v>
      </c>
      <c r="E721" s="42">
        <f>COUNTIF('A3 Exploitation'!F710:F720,"ok")</f>
        <v>0</v>
      </c>
      <c r="F721" s="135">
        <f>COUNTA('A3 Exploitation'!F710:F720)</f>
        <v>0</v>
      </c>
    </row>
    <row r="722" spans="1:7" ht="21" x14ac:dyDescent="0.3">
      <c r="A722" s="284" t="s">
        <v>34</v>
      </c>
      <c r="B722" s="284"/>
      <c r="C722" s="288"/>
      <c r="D722" s="299">
        <f>SUM(B719:C721)</f>
        <v>0</v>
      </c>
    </row>
    <row r="723" spans="1:7" ht="21" x14ac:dyDescent="0.4">
      <c r="A723" s="284" t="s">
        <v>33</v>
      </c>
      <c r="B723" s="285"/>
      <c r="C723" s="286"/>
      <c r="D723" s="300" t="e">
        <f>D722/(COUNT(B719:C721)*2)</f>
        <v>#DIV/0!</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0</v>
      </c>
      <c r="G725" s="83"/>
    </row>
    <row r="726" spans="1:7" ht="22.5" x14ac:dyDescent="0.45">
      <c r="A726" s="301" t="s">
        <v>430</v>
      </c>
      <c r="B726" s="311"/>
      <c r="C726" s="312"/>
      <c r="D726" s="305" t="e">
        <f>D725/(COUNT(B719:C721,B710:C714)*2)</f>
        <v>#DIV/0!</v>
      </c>
      <c r="E726" s="79"/>
      <c r="F726" s="83"/>
    </row>
    <row r="727" spans="1:7" x14ac:dyDescent="0.3">
      <c r="A727" s="2"/>
    </row>
    <row r="728" spans="1:7" s="3" customFormat="1" ht="22.5" x14ac:dyDescent="0.45">
      <c r="A728" s="251" t="s">
        <v>422</v>
      </c>
      <c r="B728" s="25"/>
      <c r="C728" s="25"/>
      <c r="D728" s="273" t="e">
        <f>AVERAGE(D721,D700,D668,D605,D565,D525,D471,D424,D366,D299,D244,D185,D129,D43)</f>
        <v>#DIV/0!</v>
      </c>
      <c r="E728" s="72"/>
      <c r="F728" s="73"/>
      <c r="G728" s="67"/>
    </row>
    <row r="729" spans="1:7" ht="24.75" x14ac:dyDescent="0.3">
      <c r="A729" s="326" t="s">
        <v>423</v>
      </c>
      <c r="B729" s="322"/>
      <c r="C729" s="323"/>
      <c r="D729" s="327">
        <f>SUM(D725,D701,D672,D609,D569,D526,D475,D428,D370,D303,D248,D186,D130,D47)</f>
        <v>0</v>
      </c>
      <c r="E729" s="3"/>
      <c r="F729" s="3"/>
    </row>
    <row r="730" spans="1:7" ht="24.75" x14ac:dyDescent="0.3">
      <c r="A730" s="326" t="s">
        <v>276</v>
      </c>
      <c r="B730" s="322"/>
      <c r="C730" s="323"/>
      <c r="D730" s="328" t="e">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vKzYHxvdFMxMiMWLo+f+Tk7pTsiAioBzMVSbjEctV2u2oSLR/20Ms7DJ5XYWO2WI1YfU2A4YcAajd4Vo7C+swA==" saltValue="SNW+y8RNFvncHDqBd3Jvqw==" spinCount="100000" sheet="1" formatCells="0" formatColumns="0" formatRows="0"/>
  <mergeCells count="157">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65:F165"/>
    <mergeCell ref="A166:F166"/>
    <mergeCell ref="A176:F176"/>
    <mergeCell ref="A177:F177"/>
    <mergeCell ref="B186:C186"/>
    <mergeCell ref="A135:A136"/>
    <mergeCell ref="B135:C135"/>
    <mergeCell ref="D135:D136"/>
    <mergeCell ref="E135:E136"/>
    <mergeCell ref="F135:F136"/>
    <mergeCell ref="A139:F139"/>
    <mergeCell ref="A132:F132"/>
    <mergeCell ref="A133:F134"/>
    <mergeCell ref="A64:G64"/>
    <mergeCell ref="A65:F65"/>
    <mergeCell ref="A83:G83"/>
    <mergeCell ref="A84:F84"/>
    <mergeCell ref="A103:F103"/>
    <mergeCell ref="A104:F104"/>
    <mergeCell ref="A147:F14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s>
  <dataValidations count="4">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40" zoomScale="80" zoomScaleNormal="90" zoomScaleSheetLayoutView="80" workbookViewId="0">
      <selection activeCell="L11" sqref="L11"/>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45"/>
      <c r="E1" s="445"/>
      <c r="F1" s="445"/>
      <c r="G1" s="445"/>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46" t="s">
        <v>46</v>
      </c>
      <c r="B6" s="446"/>
      <c r="C6" s="446"/>
      <c r="D6" s="446"/>
      <c r="E6" s="446"/>
      <c r="F6" s="446"/>
      <c r="G6" s="66"/>
    </row>
    <row r="7" spans="1:7" s="2" customFormat="1" ht="21.75" customHeight="1" x14ac:dyDescent="0.45">
      <c r="A7" s="447" t="str">
        <f>'Page de garde'!D18</f>
        <v>ENNASR 1</v>
      </c>
      <c r="B7" s="447"/>
      <c r="C7" s="447"/>
      <c r="D7" s="447"/>
      <c r="E7" s="447"/>
      <c r="F7" s="447"/>
      <c r="G7" s="66"/>
    </row>
    <row r="8" spans="1:7" s="2" customFormat="1" ht="24" x14ac:dyDescent="0.45">
      <c r="A8" s="329" t="s">
        <v>39</v>
      </c>
      <c r="B8" s="448" t="str">
        <f>'A1 Exploitation'!B9:F9</f>
        <v>M Souheil DRAOUI</v>
      </c>
      <c r="C8" s="448"/>
      <c r="D8" s="448"/>
      <c r="E8" s="448"/>
      <c r="F8" s="448"/>
      <c r="G8" s="66"/>
    </row>
    <row r="9" spans="1:7" s="2" customFormat="1" ht="24" x14ac:dyDescent="0.45">
      <c r="A9" s="330" t="s">
        <v>41</v>
      </c>
      <c r="B9" s="449" t="str">
        <f>'A1 Exploitation'!B10:F10</f>
        <v>Directeur magasin M Aymen ABBASI</v>
      </c>
      <c r="C9" s="449"/>
      <c r="D9" s="449"/>
      <c r="E9" s="449"/>
      <c r="F9" s="449"/>
      <c r="G9" s="66"/>
    </row>
    <row r="10" spans="1:7" s="2" customFormat="1" ht="24" x14ac:dyDescent="0.45">
      <c r="A10" s="329" t="s">
        <v>40</v>
      </c>
      <c r="B10" s="444">
        <f>'A1 Exploitation'!B11:F11</f>
        <v>43574</v>
      </c>
      <c r="C10" s="444"/>
      <c r="D10" s="444"/>
      <c r="E10" s="444"/>
      <c r="F10" s="444"/>
      <c r="G10" s="66"/>
    </row>
    <row r="11" spans="1:7" s="2" customFormat="1" ht="24" x14ac:dyDescent="0.45">
      <c r="A11" s="329" t="s">
        <v>250</v>
      </c>
      <c r="B11" s="450" t="e">
        <f>D199</f>
        <v>#DIV/0!</v>
      </c>
      <c r="C11" s="450"/>
      <c r="D11" s="450"/>
      <c r="E11" s="450"/>
      <c r="F11" s="450"/>
      <c r="G11" s="66"/>
    </row>
    <row r="12" spans="1:7" s="2" customFormat="1" ht="22.5" x14ac:dyDescent="0.45">
      <c r="A12" s="1"/>
      <c r="D12" s="379"/>
      <c r="E12" s="379"/>
      <c r="F12" s="379"/>
      <c r="G12" s="379"/>
    </row>
    <row r="13" spans="1:7" s="2" customFormat="1" ht="11.25" customHeight="1" x14ac:dyDescent="0.3">
      <c r="A13" s="451" t="s">
        <v>28</v>
      </c>
      <c r="B13" s="452" t="s">
        <v>29</v>
      </c>
      <c r="C13" s="452"/>
      <c r="D13" s="452" t="s">
        <v>42</v>
      </c>
      <c r="E13" s="452" t="s">
        <v>160</v>
      </c>
      <c r="F13" s="452" t="s">
        <v>161</v>
      </c>
    </row>
    <row r="14" spans="1:7" s="2" customFormat="1" ht="12.75" customHeight="1" x14ac:dyDescent="0.3">
      <c r="A14" s="451"/>
      <c r="B14" s="336" t="s">
        <v>32</v>
      </c>
      <c r="C14" s="336" t="s">
        <v>31</v>
      </c>
      <c r="D14" s="452"/>
      <c r="E14" s="452"/>
      <c r="F14" s="452"/>
      <c r="G14" s="65"/>
    </row>
    <row r="15" spans="1:7" x14ac:dyDescent="0.3">
      <c r="A15" s="465"/>
      <c r="B15" s="466"/>
      <c r="C15" s="466"/>
      <c r="D15" s="466"/>
      <c r="E15" s="466"/>
      <c r="F15" s="466"/>
    </row>
    <row r="16" spans="1:7" ht="19.5" x14ac:dyDescent="0.4">
      <c r="A16" s="458" t="s">
        <v>0</v>
      </c>
      <c r="B16" s="459"/>
      <c r="C16" s="459"/>
      <c r="D16" s="459"/>
      <c r="E16" s="459"/>
      <c r="F16" s="459"/>
      <c r="G16" s="67" t="s">
        <v>297</v>
      </c>
    </row>
    <row r="17" spans="1:7" ht="16.5" customHeight="1" x14ac:dyDescent="0.3">
      <c r="A17" s="4" t="s">
        <v>225</v>
      </c>
      <c r="B17" s="42" t="s">
        <v>30</v>
      </c>
      <c r="C17" s="42"/>
      <c r="D17" s="43"/>
      <c r="E17" s="42"/>
      <c r="F17" s="42"/>
      <c r="G17" s="67" t="s">
        <v>298</v>
      </c>
    </row>
    <row r="18" spans="1:7" ht="16.5" customHeight="1" x14ac:dyDescent="0.3">
      <c r="A18" s="4" t="s">
        <v>67</v>
      </c>
      <c r="B18" s="42" t="s">
        <v>30</v>
      </c>
      <c r="C18" s="42"/>
      <c r="D18" s="43"/>
      <c r="E18" s="42"/>
      <c r="F18" s="42"/>
    </row>
    <row r="19" spans="1:7" x14ac:dyDescent="0.3">
      <c r="A19" s="4" t="s">
        <v>68</v>
      </c>
      <c r="B19" s="42" t="s">
        <v>30</v>
      </c>
      <c r="C19" s="42"/>
      <c r="D19" s="43"/>
      <c r="E19" s="43"/>
      <c r="F19" s="42"/>
    </row>
    <row r="20" spans="1:7" x14ac:dyDescent="0.3">
      <c r="A20" s="4" t="s">
        <v>129</v>
      </c>
      <c r="B20" s="42" t="s">
        <v>30</v>
      </c>
      <c r="C20" s="42"/>
      <c r="D20" s="44"/>
      <c r="E20" s="42"/>
      <c r="F20" s="42"/>
    </row>
    <row r="21" spans="1:7" x14ac:dyDescent="0.3">
      <c r="A21" s="16" t="s">
        <v>460</v>
      </c>
      <c r="B21" s="42" t="s">
        <v>30</v>
      </c>
      <c r="C21" s="42"/>
      <c r="D21" s="45"/>
      <c r="E21" s="42"/>
      <c r="F21" s="42"/>
    </row>
    <row r="22" spans="1:7" x14ac:dyDescent="0.3">
      <c r="A22" s="460" t="s">
        <v>34</v>
      </c>
      <c r="B22" s="454"/>
      <c r="C22" s="455"/>
      <c r="D22" s="334">
        <f>SUM(B17:C21)</f>
        <v>0</v>
      </c>
    </row>
    <row r="23" spans="1:7" x14ac:dyDescent="0.3">
      <c r="A23" s="453" t="s">
        <v>251</v>
      </c>
      <c r="B23" s="456"/>
      <c r="C23" s="457"/>
      <c r="D23" s="332" t="e">
        <f>D22/(COUNT(B17:C21)*2)</f>
        <v>#DIV/0!</v>
      </c>
    </row>
    <row r="24" spans="1:7" x14ac:dyDescent="0.3">
      <c r="A24" s="8"/>
      <c r="B24" s="9"/>
      <c r="C24" s="9"/>
      <c r="D24" s="10"/>
    </row>
    <row r="25" spans="1:7" ht="19.5" x14ac:dyDescent="0.4">
      <c r="A25" s="461" t="s">
        <v>4</v>
      </c>
      <c r="B25" s="462"/>
      <c r="C25" s="462"/>
      <c r="D25" s="462"/>
      <c r="E25" s="462"/>
      <c r="F25" s="462"/>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53" t="s">
        <v>34</v>
      </c>
      <c r="B33" s="456"/>
      <c r="C33" s="457"/>
      <c r="D33" s="331">
        <f>SUM(B26:C32)</f>
        <v>0</v>
      </c>
    </row>
    <row r="34" spans="1:6" x14ac:dyDescent="0.3">
      <c r="A34" s="453" t="s">
        <v>251</v>
      </c>
      <c r="B34" s="456"/>
      <c r="C34" s="457"/>
      <c r="D34" s="332" t="e">
        <f>D33/(COUNT(B26:C32)*2)</f>
        <v>#DIV/0!</v>
      </c>
    </row>
    <row r="35" spans="1:6" x14ac:dyDescent="0.3">
      <c r="A35" s="8"/>
      <c r="B35" s="9"/>
      <c r="C35" s="9"/>
      <c r="D35" s="10"/>
    </row>
    <row r="36" spans="1:6" ht="19.5" x14ac:dyDescent="0.4">
      <c r="A36" s="461" t="s">
        <v>180</v>
      </c>
      <c r="B36" s="462"/>
      <c r="C36" s="462"/>
      <c r="D36" s="462"/>
      <c r="E36" s="462"/>
      <c r="F36" s="462"/>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53" t="s">
        <v>34</v>
      </c>
      <c r="B42" s="456"/>
      <c r="C42" s="457"/>
      <c r="D42" s="331">
        <f>SUM(B37:C41)</f>
        <v>0</v>
      </c>
    </row>
    <row r="43" spans="1:6" x14ac:dyDescent="0.3">
      <c r="A43" s="453" t="s">
        <v>251</v>
      </c>
      <c r="B43" s="456"/>
      <c r="C43" s="457"/>
      <c r="D43" s="332" t="e">
        <f>D42/(COUNT(B37:C41)*2)</f>
        <v>#DIV/0!</v>
      </c>
    </row>
    <row r="44" spans="1:6" x14ac:dyDescent="0.3">
      <c r="A44" s="19"/>
      <c r="B44" s="20"/>
      <c r="C44" s="20"/>
      <c r="D44" s="21"/>
    </row>
    <row r="45" spans="1:6" ht="19.5" x14ac:dyDescent="0.4">
      <c r="A45" s="463" t="s">
        <v>19</v>
      </c>
      <c r="B45" s="464"/>
      <c r="C45" s="464"/>
      <c r="D45" s="464"/>
      <c r="E45" s="464"/>
      <c r="F45" s="464"/>
    </row>
    <row r="46" spans="1:6" x14ac:dyDescent="0.3">
      <c r="A46" s="4" t="s">
        <v>226</v>
      </c>
      <c r="B46" s="42" t="s">
        <v>30</v>
      </c>
      <c r="C46" s="42"/>
      <c r="D46" s="46"/>
      <c r="E46" s="42"/>
      <c r="F46" s="42"/>
    </row>
    <row r="47" spans="1:6" x14ac:dyDescent="0.3">
      <c r="A47" s="4" t="s">
        <v>70</v>
      </c>
      <c r="B47" s="42" t="s">
        <v>30</v>
      </c>
      <c r="C47" s="42"/>
      <c r="D47" s="46"/>
      <c r="E47" s="42"/>
      <c r="F47" s="42"/>
    </row>
    <row r="48" spans="1:6" x14ac:dyDescent="0.3">
      <c r="A48" s="4" t="s">
        <v>192</v>
      </c>
      <c r="B48" s="42" t="s">
        <v>30</v>
      </c>
      <c r="C48" s="42"/>
      <c r="D48" s="43"/>
      <c r="E48" s="42"/>
      <c r="F48" s="42"/>
    </row>
    <row r="49" spans="1:6" x14ac:dyDescent="0.3">
      <c r="A49" s="4" t="s">
        <v>22</v>
      </c>
      <c r="B49" s="42" t="s">
        <v>30</v>
      </c>
      <c r="C49" s="42"/>
      <c r="D49" s="43"/>
      <c r="E49" s="42"/>
      <c r="F49" s="42"/>
    </row>
    <row r="50" spans="1:6" x14ac:dyDescent="0.3">
      <c r="A50" s="4" t="s">
        <v>71</v>
      </c>
      <c r="B50" s="42" t="s">
        <v>30</v>
      </c>
      <c r="C50" s="42"/>
      <c r="D50" s="76"/>
      <c r="E50" s="42"/>
      <c r="F50" s="42"/>
    </row>
    <row r="51" spans="1:6" ht="18" x14ac:dyDescent="0.35">
      <c r="A51" s="14" t="s">
        <v>252</v>
      </c>
      <c r="B51" s="42" t="s">
        <v>30</v>
      </c>
      <c r="C51" s="4" t="str">
        <f>IF(B51=0, -5, "0")</f>
        <v>0</v>
      </c>
      <c r="D51" s="46"/>
      <c r="E51" s="42"/>
      <c r="F51" s="42"/>
    </row>
    <row r="52" spans="1:6" x14ac:dyDescent="0.3">
      <c r="A52" s="453" t="s">
        <v>34</v>
      </c>
      <c r="B52" s="456"/>
      <c r="C52" s="457"/>
      <c r="D52" s="331">
        <f>SUM(B46:C51)</f>
        <v>0</v>
      </c>
    </row>
    <row r="53" spans="1:6" x14ac:dyDescent="0.3">
      <c r="A53" s="453" t="s">
        <v>251</v>
      </c>
      <c r="B53" s="456"/>
      <c r="C53" s="457"/>
      <c r="D53" s="332" t="e">
        <f>D52/(COUNT(B46:C51)*2)</f>
        <v>#DIV/0!</v>
      </c>
    </row>
    <row r="54" spans="1:6" x14ac:dyDescent="0.3">
      <c r="A54" s="8"/>
      <c r="B54" s="9"/>
      <c r="C54" s="9"/>
      <c r="D54" s="10"/>
    </row>
    <row r="55" spans="1:6" ht="19.5" x14ac:dyDescent="0.4">
      <c r="A55" s="461" t="s">
        <v>8</v>
      </c>
      <c r="B55" s="462"/>
      <c r="C55" s="462"/>
      <c r="D55" s="462"/>
      <c r="E55" s="462"/>
      <c r="F55" s="462"/>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x14ac:dyDescent="0.3">
      <c r="A58" s="5" t="s">
        <v>205</v>
      </c>
      <c r="B58" s="42" t="s">
        <v>30</v>
      </c>
      <c r="C58" s="42"/>
      <c r="D58" s="43"/>
      <c r="E58" s="43"/>
      <c r="F58" s="42"/>
    </row>
    <row r="59" spans="1:6" x14ac:dyDescent="0.3">
      <c r="A59" s="5" t="s">
        <v>79</v>
      </c>
      <c r="B59" s="42" t="s">
        <v>30</v>
      </c>
      <c r="C59" s="42"/>
      <c r="D59" s="46"/>
      <c r="E59" s="42"/>
      <c r="F59" s="42"/>
    </row>
    <row r="60" spans="1:6" ht="36" x14ac:dyDescent="0.35">
      <c r="A60" s="15" t="s">
        <v>182</v>
      </c>
      <c r="B60" s="42" t="s">
        <v>30</v>
      </c>
      <c r="C60" s="4" t="str">
        <f>IF(B60=0, -5, "0")</f>
        <v>0</v>
      </c>
      <c r="D60" s="43"/>
      <c r="E60" s="42"/>
      <c r="F60" s="42"/>
    </row>
    <row r="61" spans="1:6" ht="18" x14ac:dyDescent="0.35">
      <c r="A61" s="14" t="s">
        <v>253</v>
      </c>
      <c r="B61" s="42" t="s">
        <v>30</v>
      </c>
      <c r="C61" s="4" t="str">
        <f>IF(B61=0, -5, "0")</f>
        <v>0</v>
      </c>
      <c r="D61" s="43"/>
      <c r="E61" s="42"/>
      <c r="F61" s="42"/>
    </row>
    <row r="62" spans="1:6" x14ac:dyDescent="0.3">
      <c r="A62" s="4" t="s">
        <v>249</v>
      </c>
      <c r="B62" s="42" t="s">
        <v>30</v>
      </c>
      <c r="C62" s="42"/>
      <c r="D62" s="46"/>
      <c r="E62" s="42"/>
      <c r="F62" s="42"/>
    </row>
    <row r="63" spans="1:6" x14ac:dyDescent="0.3">
      <c r="A63" s="453" t="s">
        <v>34</v>
      </c>
      <c r="B63" s="456"/>
      <c r="C63" s="457"/>
      <c r="D63" s="331">
        <f>SUM(B56:C62)</f>
        <v>0</v>
      </c>
    </row>
    <row r="64" spans="1:6" x14ac:dyDescent="0.3">
      <c r="A64" s="453" t="s">
        <v>251</v>
      </c>
      <c r="B64" s="456"/>
      <c r="C64" s="457"/>
      <c r="D64" s="332" t="e">
        <f>D63/(COUNT(B56:C62)*2)</f>
        <v>#DIV/0!</v>
      </c>
    </row>
    <row r="65" spans="1:6" x14ac:dyDescent="0.3">
      <c r="A65" s="8"/>
      <c r="B65" s="9"/>
      <c r="C65" s="9"/>
      <c r="D65" s="10"/>
    </row>
    <row r="66" spans="1:6" ht="19.5" x14ac:dyDescent="0.4">
      <c r="A66" s="461" t="s">
        <v>111</v>
      </c>
      <c r="B66" s="462"/>
      <c r="C66" s="462"/>
      <c r="D66" s="462"/>
      <c r="E66" s="462"/>
      <c r="F66" s="462"/>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53" t="s">
        <v>34</v>
      </c>
      <c r="B84" s="456"/>
      <c r="C84" s="457"/>
      <c r="D84" s="331">
        <f>SUM(B67:C83)</f>
        <v>0</v>
      </c>
    </row>
    <row r="85" spans="1:6" x14ac:dyDescent="0.3">
      <c r="A85" s="453" t="s">
        <v>251</v>
      </c>
      <c r="B85" s="456"/>
      <c r="C85" s="457"/>
      <c r="D85" s="332" t="e">
        <f>D84/(COUNT(B67:C83)*2)</f>
        <v>#DIV/0!</v>
      </c>
    </row>
    <row r="86" spans="1:6" x14ac:dyDescent="0.3">
      <c r="A86" s="8"/>
      <c r="B86" s="9"/>
      <c r="C86" s="9"/>
      <c r="D86" s="10"/>
    </row>
    <row r="87" spans="1:6" ht="19.5" x14ac:dyDescent="0.4">
      <c r="A87" s="461" t="s">
        <v>172</v>
      </c>
      <c r="B87" s="462"/>
      <c r="C87" s="462"/>
      <c r="D87" s="462"/>
      <c r="E87" s="462"/>
      <c r="F87" s="462"/>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53" t="s">
        <v>34</v>
      </c>
      <c r="B102" s="456"/>
      <c r="C102" s="457"/>
      <c r="D102" s="331">
        <f>SUM(B88:C101)</f>
        <v>0</v>
      </c>
    </row>
    <row r="103" spans="1:6" x14ac:dyDescent="0.3">
      <c r="A103" s="453" t="s">
        <v>251</v>
      </c>
      <c r="B103" s="456"/>
      <c r="C103" s="457"/>
      <c r="D103" s="332" t="e">
        <f>D102/(COUNT(B88:C101)*2)</f>
        <v>#DIV/0!</v>
      </c>
    </row>
    <row r="104" spans="1:6" x14ac:dyDescent="0.3">
      <c r="A104" s="8"/>
      <c r="B104" s="9"/>
      <c r="C104" s="9"/>
      <c r="D104" s="10"/>
    </row>
    <row r="105" spans="1:6" x14ac:dyDescent="0.3">
      <c r="A105" s="19"/>
      <c r="B105" s="20"/>
      <c r="C105" s="20"/>
      <c r="D105" s="21"/>
    </row>
    <row r="106" spans="1:6" ht="19.5" x14ac:dyDescent="0.4">
      <c r="A106" s="461" t="s">
        <v>173</v>
      </c>
      <c r="B106" s="462"/>
      <c r="C106" s="462"/>
      <c r="D106" s="462"/>
      <c r="E106" s="462"/>
      <c r="F106" s="462"/>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53" t="s">
        <v>34</v>
      </c>
      <c r="B118" s="456"/>
      <c r="C118" s="457"/>
      <c r="D118" s="331">
        <f>SUM(B107:C117)</f>
        <v>0</v>
      </c>
    </row>
    <row r="119" spans="1:6" x14ac:dyDescent="0.3">
      <c r="A119" s="453" t="s">
        <v>251</v>
      </c>
      <c r="B119" s="456"/>
      <c r="C119" s="457"/>
      <c r="D119" s="332" t="e">
        <f>D118/(COUNT(B107:C117)*2)</f>
        <v>#DIV/0!</v>
      </c>
    </row>
    <row r="120" spans="1:6" x14ac:dyDescent="0.3">
      <c r="A120" s="8"/>
      <c r="B120" s="9"/>
      <c r="C120" s="9"/>
      <c r="D120" s="10"/>
    </row>
    <row r="121" spans="1:6" ht="19.5" x14ac:dyDescent="0.4">
      <c r="A121" s="461" t="s">
        <v>156</v>
      </c>
      <c r="B121" s="462"/>
      <c r="C121" s="462"/>
      <c r="D121" s="462"/>
      <c r="E121" s="462"/>
      <c r="F121" s="462"/>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53" t="s">
        <v>34</v>
      </c>
      <c r="B133" s="456"/>
      <c r="C133" s="457"/>
      <c r="D133" s="331">
        <f>SUM(B122:C132)</f>
        <v>0</v>
      </c>
    </row>
    <row r="134" spans="1:6" x14ac:dyDescent="0.3">
      <c r="A134" s="453" t="s">
        <v>251</v>
      </c>
      <c r="B134" s="456"/>
      <c r="C134" s="457"/>
      <c r="D134" s="333" t="e">
        <f>D133/(COUNT(B122:C132)*2)</f>
        <v>#DIV/0!</v>
      </c>
    </row>
    <row r="135" spans="1:6" x14ac:dyDescent="0.3">
      <c r="A135" s="8"/>
      <c r="B135" s="9"/>
      <c r="C135" s="9"/>
      <c r="D135" s="13"/>
    </row>
    <row r="136" spans="1:6" ht="19.5" x14ac:dyDescent="0.4">
      <c r="A136" s="461" t="s">
        <v>61</v>
      </c>
      <c r="B136" s="462"/>
      <c r="C136" s="462"/>
      <c r="D136" s="462"/>
      <c r="E136" s="462"/>
      <c r="F136" s="462"/>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3" t="s">
        <v>34</v>
      </c>
      <c r="B149" s="456"/>
      <c r="C149" s="457"/>
      <c r="D149" s="331">
        <f>SUM(B137:C148)</f>
        <v>0</v>
      </c>
    </row>
    <row r="150" spans="1:6" x14ac:dyDescent="0.3">
      <c r="A150" s="453" t="s">
        <v>251</v>
      </c>
      <c r="B150" s="456"/>
      <c r="C150" s="457"/>
      <c r="D150" s="332" t="e">
        <f>D149/(COUNT(B137:C148)*2)</f>
        <v>#DIV/0!</v>
      </c>
    </row>
    <row r="151" spans="1:6" x14ac:dyDescent="0.3">
      <c r="A151" s="8"/>
      <c r="B151" s="9"/>
      <c r="C151" s="9"/>
      <c r="D151" s="10"/>
    </row>
    <row r="152" spans="1:6" ht="19.5" x14ac:dyDescent="0.4">
      <c r="A152" s="461" t="s">
        <v>178</v>
      </c>
      <c r="B152" s="462"/>
      <c r="C152" s="462"/>
      <c r="D152" s="462"/>
      <c r="E152" s="462"/>
      <c r="F152" s="462"/>
    </row>
    <row r="153" spans="1:6" x14ac:dyDescent="0.3">
      <c r="A153" s="22" t="s">
        <v>235</v>
      </c>
      <c r="B153" s="42" t="s">
        <v>30</v>
      </c>
      <c r="C153" s="42"/>
      <c r="D153" s="43"/>
      <c r="E153" s="42"/>
      <c r="F153" s="42"/>
    </row>
    <row r="154" spans="1:6" x14ac:dyDescent="0.3">
      <c r="A154" s="4" t="s">
        <v>127</v>
      </c>
      <c r="B154" s="42" t="s">
        <v>30</v>
      </c>
      <c r="C154" s="42"/>
      <c r="D154" s="43"/>
      <c r="E154" s="42"/>
      <c r="F154" s="42"/>
    </row>
    <row r="155" spans="1:6" ht="18" x14ac:dyDescent="0.35">
      <c r="A155" s="14" t="s">
        <v>262</v>
      </c>
      <c r="B155" s="42" t="s">
        <v>30</v>
      </c>
      <c r="C155" s="4" t="str">
        <f>IF(B155=0, -5, "0")</f>
        <v>0</v>
      </c>
      <c r="D155" s="43"/>
      <c r="E155" s="42"/>
      <c r="F155" s="42"/>
    </row>
    <row r="156" spans="1:6" ht="18" x14ac:dyDescent="0.35">
      <c r="A156" s="14" t="s">
        <v>263</v>
      </c>
      <c r="B156" s="42" t="s">
        <v>30</v>
      </c>
      <c r="C156" s="4" t="str">
        <f>IF(B156=0, -5, "0")</f>
        <v>0</v>
      </c>
      <c r="D156" s="43"/>
      <c r="E156" s="42"/>
      <c r="F156" s="42"/>
    </row>
    <row r="157" spans="1:6" ht="18" x14ac:dyDescent="0.35">
      <c r="A157" s="14" t="s">
        <v>264</v>
      </c>
      <c r="B157" s="42" t="s">
        <v>30</v>
      </c>
      <c r="C157" s="4" t="str">
        <f>IF(B157=0, -5, "0")</f>
        <v>0</v>
      </c>
      <c r="D157" s="43"/>
      <c r="E157" s="42"/>
      <c r="F157" s="42"/>
    </row>
    <row r="158" spans="1:6" ht="33" x14ac:dyDescent="0.3">
      <c r="A158" s="30" t="s">
        <v>166</v>
      </c>
      <c r="B158" s="42" t="s">
        <v>30</v>
      </c>
      <c r="C158" s="42"/>
      <c r="D158" s="61"/>
      <c r="E158" s="42"/>
      <c r="F158" s="42"/>
    </row>
    <row r="159" spans="1:6" x14ac:dyDescent="0.3">
      <c r="A159" s="29" t="s">
        <v>275</v>
      </c>
      <c r="B159" s="42" t="s">
        <v>30</v>
      </c>
      <c r="C159" s="42"/>
      <c r="D159" s="62"/>
      <c r="E159" s="42"/>
      <c r="F159" s="42"/>
    </row>
    <row r="160" spans="1:6" x14ac:dyDescent="0.3">
      <c r="A160" s="29" t="s">
        <v>137</v>
      </c>
      <c r="B160" s="42" t="s">
        <v>30</v>
      </c>
      <c r="C160" s="42"/>
      <c r="D160" s="62"/>
      <c r="E160" s="42"/>
      <c r="F160" s="42"/>
    </row>
    <row r="161" spans="1:6" x14ac:dyDescent="0.3">
      <c r="A161" s="453" t="s">
        <v>34</v>
      </c>
      <c r="B161" s="454"/>
      <c r="C161" s="455"/>
      <c r="D161" s="334">
        <f>SUM(B153:C160)</f>
        <v>0</v>
      </c>
    </row>
    <row r="162" spans="1:6" x14ac:dyDescent="0.3">
      <c r="A162" s="453" t="s">
        <v>251</v>
      </c>
      <c r="B162" s="456"/>
      <c r="C162" s="457"/>
      <c r="D162" s="332" t="e">
        <f>D161/(COUNT(B153:C160)*2)</f>
        <v>#DIV/0!</v>
      </c>
    </row>
    <row r="163" spans="1:6" x14ac:dyDescent="0.3">
      <c r="A163" s="8"/>
      <c r="B163" s="9"/>
      <c r="C163" s="11"/>
      <c r="D163" s="12"/>
    </row>
    <row r="164" spans="1:6" ht="19.5" x14ac:dyDescent="0.4">
      <c r="A164" s="461" t="s">
        <v>64</v>
      </c>
      <c r="B164" s="462"/>
      <c r="C164" s="462"/>
      <c r="D164" s="462"/>
      <c r="E164" s="462"/>
      <c r="F164" s="462"/>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53" t="s">
        <v>34</v>
      </c>
      <c r="B169" s="456"/>
      <c r="C169" s="457"/>
      <c r="D169" s="331">
        <f>SUM(B165:C168)</f>
        <v>0</v>
      </c>
    </row>
    <row r="170" spans="1:6" x14ac:dyDescent="0.3">
      <c r="A170" s="453" t="s">
        <v>251</v>
      </c>
      <c r="B170" s="456"/>
      <c r="C170" s="457"/>
      <c r="D170" s="332" t="e">
        <f>D169/(COUNT(B165:C168)*2)</f>
        <v>#DIV/0!</v>
      </c>
    </row>
    <row r="171" spans="1:6" x14ac:dyDescent="0.3">
      <c r="A171" s="8"/>
      <c r="B171" s="9"/>
      <c r="C171" s="9"/>
      <c r="D171" s="10"/>
    </row>
    <row r="172" spans="1:6" ht="19.5" x14ac:dyDescent="0.4">
      <c r="A172" s="467" t="s">
        <v>15</v>
      </c>
      <c r="B172" s="468"/>
      <c r="C172" s="468"/>
      <c r="D172" s="468"/>
      <c r="E172" s="468"/>
      <c r="F172" s="468"/>
    </row>
    <row r="173" spans="1:6" x14ac:dyDescent="0.3">
      <c r="A173" s="4" t="s">
        <v>152</v>
      </c>
      <c r="B173" s="42" t="s">
        <v>30</v>
      </c>
      <c r="C173" s="42"/>
      <c r="D173" s="63"/>
      <c r="E173" s="42"/>
      <c r="F173" s="42"/>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53" t="s">
        <v>34</v>
      </c>
      <c r="B177" s="456"/>
      <c r="C177" s="457"/>
      <c r="D177" s="331">
        <f>SUM(B173:C176)</f>
        <v>0</v>
      </c>
    </row>
    <row r="178" spans="1:7" x14ac:dyDescent="0.3">
      <c r="A178" s="453" t="s">
        <v>251</v>
      </c>
      <c r="B178" s="456"/>
      <c r="C178" s="457"/>
      <c r="D178" s="332" t="e">
        <f>D177/(COUNT(B173:C176)*2)</f>
        <v>#DIV/0!</v>
      </c>
    </row>
    <row r="179" spans="1:7" x14ac:dyDescent="0.3">
      <c r="A179" s="8"/>
      <c r="B179" s="9"/>
      <c r="C179" s="9"/>
      <c r="D179" s="10"/>
    </row>
    <row r="180" spans="1:7" ht="19.5" x14ac:dyDescent="0.4">
      <c r="A180" s="461" t="s">
        <v>65</v>
      </c>
      <c r="B180" s="462"/>
      <c r="C180" s="462"/>
      <c r="D180" s="462"/>
      <c r="E180" s="462"/>
      <c r="F180" s="462"/>
    </row>
    <row r="181" spans="1:7" x14ac:dyDescent="0.3">
      <c r="A181" s="16" t="s">
        <v>270</v>
      </c>
      <c r="B181" s="42" t="s">
        <v>30</v>
      </c>
      <c r="C181" s="42"/>
      <c r="D181" s="43"/>
      <c r="E181" s="43"/>
      <c r="F181" s="42"/>
    </row>
    <row r="182" spans="1:7" x14ac:dyDescent="0.3">
      <c r="A182" s="16" t="s">
        <v>181</v>
      </c>
      <c r="B182" s="42" t="s">
        <v>30</v>
      </c>
      <c r="C182" s="42"/>
      <c r="D182" s="43"/>
      <c r="E182" s="28"/>
      <c r="F182" s="42"/>
    </row>
    <row r="183" spans="1:7" ht="35.25" customHeight="1" x14ac:dyDescent="0.3">
      <c r="A183" s="4" t="s">
        <v>75</v>
      </c>
      <c r="B183" s="42" t="s">
        <v>30</v>
      </c>
      <c r="C183" s="42"/>
      <c r="D183" s="43"/>
      <c r="E183" s="42"/>
      <c r="F183" s="42"/>
    </row>
    <row r="184" spans="1:7" x14ac:dyDescent="0.3">
      <c r="A184" s="4" t="s">
        <v>199</v>
      </c>
      <c r="B184" s="42" t="s">
        <v>30</v>
      </c>
      <c r="C184" s="42"/>
      <c r="D184" s="43"/>
      <c r="E184" s="42"/>
      <c r="F184" s="42"/>
    </row>
    <row r="185" spans="1:7" x14ac:dyDescent="0.3">
      <c r="A185" s="4" t="s">
        <v>265</v>
      </c>
      <c r="B185" s="42" t="s">
        <v>30</v>
      </c>
      <c r="C185" s="42"/>
      <c r="D185" s="43"/>
      <c r="E185" s="42"/>
      <c r="F185" s="42"/>
    </row>
    <row r="186" spans="1:7" x14ac:dyDescent="0.3">
      <c r="A186" s="453" t="s">
        <v>34</v>
      </c>
      <c r="B186" s="456"/>
      <c r="C186" s="457"/>
      <c r="D186" s="331">
        <f>SUM(B181:C185)</f>
        <v>0</v>
      </c>
    </row>
    <row r="187" spans="1:7" x14ac:dyDescent="0.3">
      <c r="A187" s="453" t="s">
        <v>251</v>
      </c>
      <c r="B187" s="456"/>
      <c r="C187" s="457"/>
      <c r="D187" s="332" t="e">
        <f>D186/(COUNT(B181:C185)*2)</f>
        <v>#DIV/0!</v>
      </c>
    </row>
    <row r="188" spans="1:7" x14ac:dyDescent="0.3">
      <c r="A188" s="8"/>
      <c r="B188" s="9"/>
      <c r="C188" s="9"/>
      <c r="D188" s="10"/>
    </row>
    <row r="189" spans="1:7" ht="19.5" x14ac:dyDescent="0.4">
      <c r="A189" s="461" t="s">
        <v>177</v>
      </c>
      <c r="B189" s="462"/>
      <c r="C189" s="462"/>
      <c r="D189" s="462"/>
      <c r="E189" s="462"/>
      <c r="F189" s="462"/>
    </row>
    <row r="190" spans="1:7" x14ac:dyDescent="0.3">
      <c r="A190" s="16" t="s">
        <v>308</v>
      </c>
      <c r="B190" s="42" t="s">
        <v>30</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t="s">
        <v>30</v>
      </c>
      <c r="C192" s="42"/>
      <c r="D192" s="42"/>
      <c r="E192" s="42"/>
      <c r="F192" s="42"/>
    </row>
    <row r="193" spans="1:6" x14ac:dyDescent="0.3">
      <c r="A193" s="23" t="s">
        <v>159</v>
      </c>
      <c r="B193" s="42" t="s">
        <v>30</v>
      </c>
      <c r="C193" s="42"/>
      <c r="D193" s="42"/>
      <c r="E193" s="42"/>
      <c r="F193" s="42"/>
    </row>
    <row r="194" spans="1:6" x14ac:dyDescent="0.3">
      <c r="A194" s="453" t="s">
        <v>34</v>
      </c>
      <c r="B194" s="456"/>
      <c r="C194" s="457"/>
      <c r="D194" s="335">
        <f>SUM(B190:C193)</f>
        <v>0</v>
      </c>
    </row>
    <row r="195" spans="1:6" x14ac:dyDescent="0.3">
      <c r="A195" s="453" t="s">
        <v>251</v>
      </c>
      <c r="B195" s="456"/>
      <c r="C195" s="457"/>
      <c r="D195" s="332" t="e">
        <f>D194/(COUNT(B190:C193)*2)</f>
        <v>#DIV/0!</v>
      </c>
    </row>
    <row r="197" spans="1:6" ht="18" x14ac:dyDescent="0.35">
      <c r="A197" s="26" t="s">
        <v>422</v>
      </c>
      <c r="B197" s="25"/>
      <c r="C197" s="25"/>
      <c r="D197" s="75" t="e">
        <f>E197/F197</f>
        <v>#DIV/0!</v>
      </c>
      <c r="E197" s="72">
        <f>COUNTIF('A3 Technique'!F17:F193,"ok")</f>
        <v>0</v>
      </c>
      <c r="F197" s="73">
        <f>COUNTA('A3 Technique'!F17:F193)</f>
        <v>0</v>
      </c>
    </row>
    <row r="198" spans="1:6" ht="22.5" x14ac:dyDescent="0.3">
      <c r="A198" s="321" t="s">
        <v>423</v>
      </c>
      <c r="B198" s="322"/>
      <c r="C198" s="323"/>
      <c r="D198" s="324">
        <f>SUM(D194,D186,D177,D169,D161,D63,D52,D33,D22,D118,D149,D133,D102,D84,D42)</f>
        <v>0</v>
      </c>
    </row>
    <row r="199" spans="1:6" ht="22.5" x14ac:dyDescent="0.3">
      <c r="A199" s="321" t="s">
        <v>276</v>
      </c>
      <c r="B199" s="322"/>
      <c r="C199" s="323"/>
      <c r="D199" s="325" t="e">
        <f>D198/(COUNT(B190:C193,B181:C185,B173:C176,B165:C168,B153:C160,B56:C62,B46:C51,B26:C32,B17:C21,B107:C117,B137:C148,B122:C132,B88:C101,B67:C83,B37:C41)*2)</f>
        <v>#DIV/0!</v>
      </c>
    </row>
  </sheetData>
  <sheetProtection algorithmName="SHA-512" hashValue="QURR5GMcqs/u4LxCMfePNNDsLrFO5Ptf0efa15v/mR9BPZo1Kba6sJryXgxnswOZLV1n7+oI32juczRHJTl01w==" saltValue="LkZASp1/f4sbbn36Zy5nGA==" spinCount="100000" sheet="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QLC</cp:lastModifiedBy>
  <cp:lastPrinted>2019-01-11T11:00:47Z</cp:lastPrinted>
  <dcterms:created xsi:type="dcterms:W3CDTF">2015-10-03T07:44:26Z</dcterms:created>
  <dcterms:modified xsi:type="dcterms:W3CDTF">2020-06-13T16:18:58Z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