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Ennasr 2\2017\octobre\"/>
    </mc:Choice>
  </mc:AlternateContent>
  <bookViews>
    <workbookView xWindow="0" yWindow="0" windowWidth="20490" windowHeight="7620" tabRatio="998" activeTab="6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Technique'!$A$1:$F$184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D54" i="32" s="1"/>
  <c r="D55" i="32" s="1"/>
  <c r="C51" i="32"/>
  <c r="A44" i="32"/>
  <c r="C33" i="32"/>
  <c r="C28" i="32"/>
  <c r="D23" i="32"/>
  <c r="D24" i="32" s="1"/>
  <c r="A17" i="32"/>
  <c r="A8" i="32"/>
  <c r="A7" i="33" s="1"/>
  <c r="B8" i="31"/>
  <c r="D449" i="32" l="1"/>
  <c r="D450" i="32" s="1"/>
  <c r="B132" i="29" s="1"/>
  <c r="D54" i="34"/>
  <c r="D55" i="34" s="1"/>
  <c r="D186" i="34"/>
  <c r="D187" i="34" s="1"/>
  <c r="D229" i="34"/>
  <c r="D230" i="34" s="1"/>
  <c r="D242" i="34"/>
  <c r="D186" i="32"/>
  <c r="D187" i="32" s="1"/>
  <c r="D37" i="34"/>
  <c r="D110" i="34"/>
  <c r="D111" i="34" s="1"/>
  <c r="D37" i="32"/>
  <c r="D387" i="32"/>
  <c r="D146" i="32"/>
  <c r="D147" i="32" s="1"/>
  <c r="D276" i="32"/>
  <c r="D294" i="32"/>
  <c r="D295" i="32" s="1"/>
  <c r="D337" i="32"/>
  <c r="D338" i="32" s="1"/>
  <c r="D357" i="32"/>
  <c r="D358" i="32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387" i="34"/>
  <c r="D390" i="34" s="1"/>
  <c r="D391" i="34" s="1"/>
  <c r="B105" i="29" s="1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245" i="32"/>
  <c r="D246" i="32" s="1"/>
  <c r="B76" i="29" s="1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388" i="34" l="1"/>
  <c r="D149" i="34"/>
  <c r="D150" i="34" s="1"/>
  <c r="B63" i="29" s="1"/>
  <c r="D307" i="32"/>
  <c r="D308" i="32" s="1"/>
  <c r="B90" i="29" s="1"/>
  <c r="D110" i="30"/>
  <c r="D111" i="30" s="1"/>
  <c r="D242" i="30"/>
  <c r="D360" i="32"/>
  <c r="D361" i="32" s="1"/>
  <c r="B97" i="29" s="1"/>
  <c r="D96" i="32"/>
  <c r="D97" i="32" s="1"/>
  <c r="B55" i="29" s="1"/>
  <c r="D245" i="34"/>
  <c r="D246" i="34" s="1"/>
  <c r="B77" i="29" s="1"/>
  <c r="D145" i="31"/>
  <c r="D146" i="31" s="1"/>
  <c r="D117" i="31"/>
  <c r="D118" i="31" s="1"/>
  <c r="D101" i="31"/>
  <c r="D102" i="31" s="1"/>
  <c r="D83" i="31"/>
  <c r="D84" i="31" s="1"/>
  <c r="D62" i="31"/>
  <c r="D63" i="31" s="1"/>
  <c r="D449" i="30"/>
  <c r="D450" i="30" s="1"/>
  <c r="B131" i="29" s="1"/>
  <c r="D409" i="30"/>
  <c r="D410" i="30" s="1"/>
  <c r="B110" i="29" s="1"/>
  <c r="D357" i="30"/>
  <c r="D337" i="30"/>
  <c r="D338" i="30" s="1"/>
  <c r="D294" i="30"/>
  <c r="D295" i="30" s="1"/>
  <c r="D276" i="30"/>
  <c r="D277" i="30" s="1"/>
  <c r="D206" i="30"/>
  <c r="D207" i="30" s="1"/>
  <c r="D146" i="30"/>
  <c r="D147" i="30" s="1"/>
  <c r="D81" i="30"/>
  <c r="D82" i="30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179" i="31"/>
  <c r="D243" i="30"/>
  <c r="D358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D387" i="16" s="1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462" i="32" l="1"/>
  <c r="D463" i="32" s="1"/>
  <c r="D360" i="30"/>
  <c r="D361" i="30" s="1"/>
  <c r="B96" i="29" s="1"/>
  <c r="D449" i="16"/>
  <c r="D132" i="17"/>
  <c r="D133" i="17" s="1"/>
  <c r="D307" i="30"/>
  <c r="D308" i="30" s="1"/>
  <c r="B89" i="29" s="1"/>
  <c r="D388" i="30"/>
  <c r="D279" i="30"/>
  <c r="D280" i="30" s="1"/>
  <c r="B82" i="29" s="1"/>
  <c r="D245" i="30"/>
  <c r="D246" i="30" s="1"/>
  <c r="B75" i="29" s="1"/>
  <c r="D189" i="30"/>
  <c r="D190" i="30" s="1"/>
  <c r="B68" i="29" s="1"/>
  <c r="D96" i="30"/>
  <c r="D97" i="30" s="1"/>
  <c r="B54" i="29" s="1"/>
  <c r="D40" i="30"/>
  <c r="D41" i="30" s="1"/>
  <c r="B47" i="29" s="1"/>
  <c r="D145" i="17"/>
  <c r="D146" i="17" s="1"/>
  <c r="D117" i="17"/>
  <c r="D118" i="17" s="1"/>
  <c r="D101" i="17"/>
  <c r="D102" i="17" s="1"/>
  <c r="D450" i="16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88" i="16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40" i="16"/>
  <c r="D62" i="17"/>
  <c r="D206" i="16"/>
  <c r="D207" i="16" s="1"/>
  <c r="D54" i="16"/>
  <c r="D55" i="16" s="1"/>
  <c r="B9" i="17"/>
  <c r="B10" i="17"/>
  <c r="D462" i="30" l="1"/>
  <c r="D463" i="30" s="1"/>
  <c r="B12" i="30" s="1"/>
  <c r="D279" i="16"/>
  <c r="D280" i="16" s="1"/>
  <c r="D360" i="16"/>
  <c r="D361" i="16" s="1"/>
  <c r="B11" i="31"/>
  <c r="B145" i="29"/>
  <c r="D41" i="16"/>
  <c r="B46" i="29" s="1"/>
  <c r="B33" i="29" l="1"/>
  <c r="B25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C222" i="16"/>
  <c r="D229" i="16" s="1"/>
  <c r="D230" i="16" s="1"/>
  <c r="A193" i="16"/>
  <c r="D245" i="16" l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189" i="16"/>
  <c r="D190" i="16" s="1"/>
  <c r="B67" i="29" s="1"/>
  <c r="D164" i="16"/>
  <c r="A17" i="16"/>
  <c r="D97" i="16" l="1"/>
  <c r="B53" i="29" s="1"/>
  <c r="D82" i="16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s="1"/>
  <c r="D135" i="16" s="1"/>
  <c r="D146" i="16" l="1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MH-Quali</author>
  </authors>
  <commentList>
    <comment ref="A425" authorId="0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<sst xmlns="http://schemas.openxmlformats.org/spreadsheetml/2006/main" count="3056" uniqueCount="459">
  <si>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</si>
  <si>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</si>
  <si>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</si>
  <si>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</si>
  <si>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</si>
  <si>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</si>
  <si>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</si>
  <si>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</si>
  <si>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</si>
  <si>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</si>
  <si>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</si>
  <si>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</si>
  <si>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</si>
  <si>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</si>
  <si>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</si>
  <si>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</si>
  <si>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</si>
  <si>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</si>
  <si>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</si>
  <si>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</si>
  <si>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</si>
  <si>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</si>
  <si>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</si>
  <si>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</si>
  <si>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</si>
  <si>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</si>
  <si>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</si>
  <si>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</si>
  <si>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</si>
  <si>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</si>
  <si>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</si>
  <si>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</si>
  <si>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</si>
  <si>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</si>
  <si>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</si>
  <si>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</si>
  <si>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</si>
  <si>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</si>
  <si>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</si>
  <si>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</si>
  <si>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</si>
  <si>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</si>
  <si>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</si>
  <si>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</si>
  <si>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</si>
  <si>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</si>
  <si>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</si>
  <si>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</si>
  <si>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</si>
  <si>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</si>
  <si>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</si>
  <si>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</si>
  <si>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</si>
  <si>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</si>
  <si>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</si>
  <si>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</si>
  <si>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</si>
  <si>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</si>
  <si>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</si>
  <si>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</si>
  <si>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</si>
  <si>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</si>
  <si>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</si>
  <si>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</si>
  <si>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</si>
  <si>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</si>
  <si>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</si>
  <si>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</si>
  <si>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</si>
  <si>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</si>
  <si>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</si>
  <si>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</si>
  <si>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</si>
  <si>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</si>
  <si>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</si>
  <si>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</si>
  <si>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</si>
  <si>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</si>
  <si>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</si>
  <si>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</si>
  <si>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</si>
  <si>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</si>
  <si>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</si>
  <si>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</si>
  <si>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</si>
  <si>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</si>
  <si>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</si>
  <si>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</si>
  <si>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</si>
  <si>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</si>
  <si>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</si>
  <si>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</si>
  <si>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</si>
  <si>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</si>
  <si>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</si>
  <si>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</si>
  <si>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</si>
  <si>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</si>
  <si>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</si>
  <si>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</si>
  <si>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</si>
  <si>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</si>
  <si>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</si>
  <si>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</si>
  <si>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</si>
  <si>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</si>
  <si>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</si>
  <si>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</si>
  <si>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</si>
  <si>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</si>
  <si>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</si>
  <si>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</si>
  <si>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</si>
  <si>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</si>
  <si>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</si>
  <si>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</si>
  <si>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</si>
  <si>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</si>
  <si>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</si>
  <si>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</si>
  <si>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</si>
  <si>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</si>
  <si>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</si>
  <si>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</si>
  <si>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</si>
  <si>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</si>
  <si>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</si>
  <si>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</si>
  <si>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</si>
  <si>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</si>
  <si>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</si>
  <si>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</si>
  <si>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</si>
  <si>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</si>
  <si>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</si>
  <si>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</si>
  <si>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</si>
  <si>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</si>
  <si>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</si>
  <si>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</si>
  <si>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</si>
  <si>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</si>
  <si>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</si>
  <si>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</si>
  <si>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</si>
  <si>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</si>
  <si>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</si>
  <si>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</si>
  <si>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</si>
  <si>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</si>
  <si>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</si>
  <si>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</si>
  <si>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</si>
  <si>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</si>
  <si>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</si>
  <si>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</si>
  <si>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</si>
  <si>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</si>
  <si>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</si>
  <si>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</si>
  <si>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</si>
  <si>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</si>
  <si>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</si>
  <si>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</si>
  <si>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</si>
  <si>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</si>
  <si>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</si>
  <si>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</si>
  <si>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</si>
  <si>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</si>
  <si>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</si>
  <si>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</si>
  <si>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</si>
  <si>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</si>
  <si>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</si>
  <si>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</si>
  <si>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</si>
  <si>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</si>
  <si>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</si>
  <si>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</si>
  <si>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</si>
  <si>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</si>
  <si>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</si>
  <si>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</si>
  <si>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</si>
  <si>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</si>
  <si>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</si>
  <si>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</si>
  <si>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</si>
  <si>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</si>
  <si>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</si>
  <si>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</si>
  <si>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</si>
  <si>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</si>
  <si>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</si>
  <si>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</si>
  <si>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</si>
  <si>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</si>
  <si>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</si>
  <si>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</si>
  <si>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</si>
  <si>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</si>
  <si>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</si>
  <si>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</si>
  <si>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</si>
  <si>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</si>
  <si>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</si>
  <si>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</si>
  <si>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</si>
  <si>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</si>
  <si>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</si>
  <si>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</si>
  <si>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</si>
  <si>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</si>
  <si>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</si>
  <si>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</si>
  <si>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</si>
  <si>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</si>
  <si>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</si>
  <si>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</si>
  <si>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</si>
  <si>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</si>
  <si>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</si>
  <si>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</si>
  <si>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</si>
  <si>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</si>
  <si>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</si>
  <si>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</si>
  <si>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</si>
  <si>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</si>
  <si>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</si>
  <si>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</si>
  <si>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</si>
  <si>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</si>
  <si>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</si>
  <si>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</si>
  <si>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</si>
  <si>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</si>
  <si>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</si>
  <si>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</si>
  <si>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</si>
  <si>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</si>
  <si>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</si>
  <si>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</si>
  <si>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</si>
  <si>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</si>
  <si>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</si>
  <si>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</si>
  <si>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</si>
  <si>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</si>
  <si>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</si>
  <si>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</si>
  <si>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</si>
  <si>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</si>
  <si>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</si>
  <si>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</si>
  <si>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</si>
  <si>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</si>
  <si>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</si>
  <si>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</si>
  <si>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</si>
  <si>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</si>
  <si>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</si>
  <si>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</si>
  <si>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</si>
  <si>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</si>
  <si>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</si>
  <si>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</si>
  <si>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</si>
  <si>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</si>
  <si>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</si>
  <si>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</si>
  <si>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</si>
  <si>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</si>
  <si>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</si>
  <si>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</si>
  <si>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</si>
  <si>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</si>
  <si>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</si>
  <si>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</si>
  <si>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</si>
  <si>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</si>
  <si>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</si>
  <si>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</si>
  <si>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</si>
  <si>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</si>
  <si>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</si>
  <si>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</si>
  <si>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</si>
  <si>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</si>
  <si>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</si>
  <si>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</si>
  <si>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</si>
  <si>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</si>
  <si>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</si>
  <si>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</si>
  <si>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</si>
  <si>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</si>
  <si>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</si>
  <si>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</si>
  <si>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</si>
  <si>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</si>
  <si>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</si>
  <si>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</si>
  <si>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</si>
  <si>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</si>
  <si>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</si>
  <si>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</si>
  <si>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</si>
  <si>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</si>
  <si>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</si>
  <si>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</si>
  <si>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</si>
  <si>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</si>
  <si>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</si>
  <si>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</si>
  <si>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</si>
  <si>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</si>
  <si>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</si>
  <si>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</si>
  <si>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</si>
  <si>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</si>
  <si>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</si>
  <si>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</si>
  <si>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</si>
  <si>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</si>
  <si>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</si>
  <si>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</si>
  <si>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</si>
  <si>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</si>
  <si>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</si>
  <si>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</si>
  <si>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</si>
  <si>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</si>
  <si>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</si>
  <si>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</si>
  <si>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</si>
  <si>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</si>
  <si>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</si>
  <si>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</si>
  <si>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</si>
  <si>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</si>
  <si>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</si>
  <si>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</si>
  <si>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</si>
  <si>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</si>
  <si>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</si>
  <si>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</si>
  <si>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</si>
  <si>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</si>
  <si>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</si>
  <si>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</si>
  <si>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</si>
  <si>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</si>
  <si>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</si>
  <si>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</si>
  <si>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</si>
  <si>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</si>
  <si>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</si>
  <si>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</si>
  <si>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</si>
  <si>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</si>
  <si>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</si>
  <si>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</si>
  <si>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</si>
  <si>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</si>
  <si>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</si>
  <si>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</si>
  <si>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</si>
  <si>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</si>
  <si>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</si>
  <si>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</si>
  <si>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</si>
  <si>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</si>
  <si>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</si>
  <si>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</si>
  <si>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</si>
  <si>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</si>
  <si>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</si>
  <si>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Les citrouilles découpées n'étaient ni munies par des étiquettes ni par une affiche prix.</t>
  </si>
  <si>
    <t>Correct.</t>
  </si>
  <si>
    <t>Correct</t>
  </si>
  <si>
    <t>M. Bilel HAMDI</t>
  </si>
  <si>
    <t>Taux de réalisation du plan d'action précédent</t>
  </si>
  <si>
    <t>Durée d'exposition des produits</t>
  </si>
  <si>
    <t>M. Riadh (Directeur magasin)</t>
  </si>
  <si>
    <t>Ennasr 2</t>
  </si>
  <si>
    <t>Le sol du magasin présentait des taches à plusieurs endroits.</t>
  </si>
  <si>
    <t>Absence d'une zone pour le retrait.</t>
  </si>
  <si>
    <t>Les plateaux de cuisson présentaient des souillures persistantes.</t>
  </si>
  <si>
    <t>Le meuble froid d'exposition des gâteaux n'était pas propre.</t>
  </si>
  <si>
    <t xml:space="preserve">Le kaak aux fenouils était étiqueté par une étiquette de kaak aux sésames. L’étiquette de kaak aux fenouils ne comportait pas la liste des ingrédients.
</t>
  </si>
  <si>
    <t>Vérifier l'identification des produits avant étiquetage.</t>
  </si>
  <si>
    <t>L'emplacement du meuble d'exposition des pains était à coté du présentoir FLEG.</t>
  </si>
  <si>
    <t>Utilisation d’un demi-flacon de produit de nettoyage pour le conditionnement de sucre.</t>
  </si>
  <si>
    <t>La durée de vie des bonbons dragées était dépassée depuis 01/07/2017.</t>
  </si>
  <si>
    <t>La propreté des meubles était insatisfaisante.</t>
  </si>
  <si>
    <t>Certaines lampes n’étaient pas fonctionnelles au niveau des meubles d’exposition PLS et d’autres étaient absentes.</t>
  </si>
  <si>
    <t>Remplacer ces lampes.</t>
  </si>
  <si>
    <t>Vérifier le dégivrage au niveau des meubles des aliments surgelés.</t>
  </si>
  <si>
    <t>T°(affichée)=-17°C</t>
  </si>
  <si>
    <t>Absence d'aération au niveau du secteur chaud de la pâtisserie.</t>
  </si>
  <si>
    <t>les plateaux de cuisson étaient usés.</t>
  </si>
  <si>
    <t>HR=31% ;correct</t>
  </si>
  <si>
    <t>Le distributeur de savon liquide était abimé.</t>
  </si>
  <si>
    <t>Certaines lampes n'étaient pas fonctionnelles au niveau du présentoir.</t>
  </si>
  <si>
    <t>Une lampe du meuble d'exposition des pains n'était pas fonctionnelle.</t>
  </si>
  <si>
    <t>Absence d'enregistrement des paramètres de décontamination des fruits.</t>
  </si>
  <si>
    <t>Le contrôle des poids était effectué pour un seul échantillon au lieu de quatre pour chaque catégorie de pain.</t>
  </si>
  <si>
    <t>Utiliser une pelle de grade alimentaire pour le conditionnement de sucre.</t>
  </si>
  <si>
    <t>La vérification mensuelle des chambres froides n'était pas effectuée pour le mois de juin. Une formation a eu lieu sur site.</t>
  </si>
  <si>
    <t>Imprimer la fiche d'enregistrement des décontaminations des œufs et fruits et la remplir régulièrement.</t>
  </si>
  <si>
    <t>Les emballages étaient stockés dans des cartons ondulés. Ces derniers pourraient être à l'origine de plusieurs nuisibles.</t>
  </si>
  <si>
    <t>Nous rappelons que si la DLC d'un produit alimentaire comportait le mois et l'année seulement, le produit serait retiré avant le premier du mois et de l'année indiqués comme DLC.</t>
  </si>
  <si>
    <t>La benne à ordures était entreposé à coté de la porte du quai de réception.</t>
  </si>
  <si>
    <t>Le contrôle à la réception pour les produits de l'entrepôt Carrefour n'était pas enregistré.</t>
  </si>
  <si>
    <t>La liste des ingrédients des mini-pains aux raisins ne comportait pas la mention des raisins. Le nom mentionné du produit était viennoiserie.
Vérifier l'étiquetage des produits stockés.</t>
  </si>
  <si>
    <t>Les endives exposées étaient flétries.</t>
  </si>
  <si>
    <t>Présence de cartons ondulés dans la chambre froide PLS.</t>
  </si>
  <si>
    <t xml:space="preserve">L’affiche prix comporte la mention fromage pour la préparation alimentaire PRIMO.
Condensation d'eau dans l'emballage d'une barquette de viande
</t>
  </si>
  <si>
    <t>L’étiquette des produits BFH ne comportait pas la mention du poids. Aviser le fournisseur sur ce sujet.</t>
  </si>
  <si>
    <t>Le référentiel qualité n'était présent que chez le directeur.</t>
  </si>
  <si>
    <t>Prévoir une zone spécifique</t>
  </si>
  <si>
    <t>Présence de rouille au niveau du plafond de la chambre froide.</t>
  </si>
  <si>
    <t>Présence de givre au niveau du meuble des produits surgelés.</t>
  </si>
  <si>
    <t>Prévoir un système d'aération pour ce local.</t>
  </si>
  <si>
    <t>Présence d’un espacement entre la porte de réception et le sol.
Prévoir des jointures pour augmenter l'étanchéité.</t>
  </si>
  <si>
    <t>Le quai n'était pas protégé</t>
  </si>
  <si>
    <t>Mme Samah SLAIMI</t>
  </si>
  <si>
    <t>Mme Rakia SATTAOUI</t>
  </si>
  <si>
    <t xml:space="preserve">Améliorer le rangement des enregistrements de contrôle à la réception </t>
  </si>
  <si>
    <t xml:space="preserve">Enregistrer la traçabilité des produits finis </t>
  </si>
  <si>
    <t xml:space="preserve">Absence de traçabilité pour les produits exposés : Tarte au citron 6/8 et Tarte amandine 6/8. </t>
  </si>
  <si>
    <t>La DLC est dépassée pour les produits finis exposés CAAK aux sésames et Sablé lunette aux framboises (DF 04/08 DLC 2 mois après la DF)</t>
  </si>
  <si>
    <t xml:space="preserve">Renforcer le contrôle des DLC des produits exposés </t>
  </si>
  <si>
    <t>Le plan de dératisation n'était pas disponible</t>
  </si>
  <si>
    <t>Contacter le prestataire pour préparer le plan de prévention anti-nuisible</t>
  </si>
  <si>
    <t>Le planning des formations est communiqué par e-mail</t>
  </si>
  <si>
    <t>La porte du quai de réception n'est pas étanche</t>
  </si>
  <si>
    <t xml:space="preserve">Le sol de la zone de réception est ébrechée, stagnation de l'eau de nettoyage </t>
  </si>
  <si>
    <t>Humidité 61% &lt; 65%</t>
  </si>
  <si>
    <t>Absence d'un local poubelle</t>
  </si>
  <si>
    <t>prévoir un local pour les bennes à ordures</t>
  </si>
  <si>
    <t xml:space="preserve">Le système à pédale de la poubelle du rayon fruits et légumes est défaillant </t>
  </si>
  <si>
    <t xml:space="preserve">Stagnation d'eau au niveau de la zone de réception </t>
  </si>
  <si>
    <t>Température du meuble des gâteaux 
mesurée : +4,9°C
affichée : +5,9°C</t>
  </si>
  <si>
    <t>Température du congélateur  
affichée : -17,5°C
mesurée : -18,1°C</t>
  </si>
  <si>
    <t>Des piqûres de moisissures ont été détécté le jour de l'audit au niveau du meuble des dérivés du lait</t>
  </si>
  <si>
    <t>Le produit couteaux et plateaux (fromage SOUANI) était depourvu d'étiquetage</t>
  </si>
  <si>
    <t>Le meuble frigorifique vertical des boissons gazeuses n'était pas propre</t>
  </si>
  <si>
    <t>L'évaporateur du meuble des volailles n'était pas propre</t>
  </si>
  <si>
    <t>Les tranches de citrouilles exposées présentaient des piqûres de moisissures</t>
  </si>
  <si>
    <t>Vérifier les produits exposés</t>
  </si>
  <si>
    <t>Les produits non conformes n'étaient pas isolés des produits conformes</t>
  </si>
  <si>
    <t>Isoler les produits retour/casse dans la zone prévue pour les produits non conformes</t>
  </si>
  <si>
    <t>Le rangement et la séparation des produits par catégories n'étaient pas satisfaisants. Améliorer le rangement et séparer les produits alimentaires des produits non alimentaires</t>
  </si>
  <si>
    <t>Les kiwis n'étaient pas frais</t>
  </si>
  <si>
    <t>Le siphon du laboratoire pâtisserie n'était pas protégé</t>
  </si>
  <si>
    <t>Protéger le siphon du laboratoire pâtisserie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</si>
</sst>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12" fillId="6" borderId="1" xfId="3" applyFont="1" applyFill="1" applyBorder="1" applyAlignment="1">
      <alignment horizontal="center"/>
    </xf>
    <xf numFmtId="0" fontId="19" fillId="0" borderId="1" xfId="0" applyFont="1" applyBorder="1" applyAlignment="1" applyProtection="1">
      <alignment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9" fontId="4" fillId="8" borderId="3" xfId="3" applyFont="1" applyFill="1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vertical="center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top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0.96153846153846156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9404032"/>
        <c:axId val="123874688"/>
      </c:barChart>
      <c:catAx>
        <c:axId val="7940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874688"/>
        <c:crosses val="autoZero"/>
        <c:auto val="1"/>
        <c:lblAlgn val="ctr"/>
        <c:lblOffset val="100"/>
        <c:noMultiLvlLbl val="0"/>
      </c:catAx>
      <c:valAx>
        <c:axId val="12387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94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22112"/>
        <c:axId val="125897536"/>
      </c:barChart>
      <c:catAx>
        <c:axId val="12572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897536"/>
        <c:crosses val="autoZero"/>
        <c:auto val="1"/>
        <c:lblAlgn val="ctr"/>
        <c:lblOffset val="100"/>
        <c:noMultiLvlLbl val="0"/>
      </c:catAx>
      <c:valAx>
        <c:axId val="12589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2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054912"/>
        <c:axId val="125899264"/>
      </c:barChart>
      <c:catAx>
        <c:axId val="12605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899264"/>
        <c:crosses val="autoZero"/>
        <c:auto val="1"/>
        <c:lblAlgn val="ctr"/>
        <c:lblOffset val="100"/>
        <c:noMultiLvlLbl val="0"/>
      </c:catAx>
      <c:valAx>
        <c:axId val="12589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05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055936"/>
        <c:axId val="125900992"/>
      </c:barChart>
      <c:catAx>
        <c:axId val="12605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900992"/>
        <c:crosses val="autoZero"/>
        <c:auto val="1"/>
        <c:lblAlgn val="ctr"/>
        <c:lblOffset val="100"/>
        <c:noMultiLvlLbl val="0"/>
      </c:catAx>
      <c:valAx>
        <c:axId val="12590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05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056960"/>
        <c:axId val="126377984"/>
      </c:barChart>
      <c:catAx>
        <c:axId val="12605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377984"/>
        <c:crosses val="autoZero"/>
        <c:auto val="1"/>
        <c:lblAlgn val="ctr"/>
        <c:lblOffset val="100"/>
        <c:noMultiLvlLbl val="0"/>
      </c:catAx>
      <c:valAx>
        <c:axId val="12637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05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0.66666666666666663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057984"/>
        <c:axId val="126379712"/>
      </c:barChart>
      <c:catAx>
        <c:axId val="12605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379712"/>
        <c:crosses val="autoZero"/>
        <c:auto val="1"/>
        <c:lblAlgn val="ctr"/>
        <c:lblOffset val="100"/>
        <c:noMultiLvlLbl val="0"/>
      </c:catAx>
      <c:valAx>
        <c:axId val="126379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05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0.87254901960784315</c:v>
                </c:pt>
                <c:pt idx="1">
                  <c:v>0.92241379310344829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641664"/>
        <c:axId val="126381440"/>
      </c:barChart>
      <c:catAx>
        <c:axId val="12664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381440"/>
        <c:crosses val="autoZero"/>
        <c:auto val="1"/>
        <c:lblAlgn val="ctr"/>
        <c:lblOffset val="100"/>
        <c:noMultiLvlLbl val="0"/>
      </c:catAx>
      <c:valAx>
        <c:axId val="12638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64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0.88738738738738743</c:v>
                </c:pt>
                <c:pt idx="1">
                  <c:v>0.87050359712230219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6642688"/>
        <c:axId val="126383168"/>
      </c:barChart>
      <c:catAx>
        <c:axId val="12664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383168"/>
        <c:crosses val="autoZero"/>
        <c:auto val="1"/>
        <c:lblAlgn val="ctr"/>
        <c:lblOffset val="100"/>
        <c:noMultiLvlLbl val="0"/>
      </c:catAx>
      <c:valAx>
        <c:axId val="126383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664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0.87996820349761529</c:v>
                </c:pt>
                <c:pt idx="1">
                  <c:v>0.89645869511287524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6643200"/>
        <c:axId val="126385472"/>
        <c:extLst/>
      </c:barChart>
      <c:catAx>
        <c:axId val="126643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385472"/>
        <c:crosses val="autoZero"/>
        <c:auto val="1"/>
        <c:lblAlgn val="ctr"/>
        <c:lblOffset val="100"/>
        <c:noMultiLvlLbl val="0"/>
      </c:catAx>
      <c:valAx>
        <c:axId val="1263854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64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0.65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6643712"/>
        <c:axId val="126952576"/>
        <c:extLst/>
      </c:barChart>
      <c:catAx>
        <c:axId val="12664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952576"/>
        <c:crosses val="autoZero"/>
        <c:auto val="1"/>
        <c:lblAlgn val="ctr"/>
        <c:lblOffset val="100"/>
        <c:noMultiLvlLbl val="0"/>
      </c:catAx>
      <c:valAx>
        <c:axId val="12695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64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0.8035714285714286</c:v>
                </c:pt>
                <c:pt idx="1">
                  <c:v>0.74285714285714288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4125184"/>
        <c:axId val="123876416"/>
      </c:barChart>
      <c:catAx>
        <c:axId val="12412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876416"/>
        <c:crosses val="autoZero"/>
        <c:auto val="1"/>
        <c:lblAlgn val="ctr"/>
        <c:lblOffset val="100"/>
        <c:noMultiLvlLbl val="0"/>
      </c:catAx>
      <c:valAx>
        <c:axId val="12387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412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4126720"/>
        <c:axId val="123878144"/>
      </c:barChart>
      <c:catAx>
        <c:axId val="12412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878144"/>
        <c:crosses val="autoZero"/>
        <c:auto val="1"/>
        <c:lblAlgn val="ctr"/>
        <c:lblOffset val="100"/>
        <c:noMultiLvlLbl val="0"/>
      </c:catAx>
      <c:valAx>
        <c:axId val="12387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412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4127744"/>
        <c:axId val="125649472"/>
      </c:barChart>
      <c:catAx>
        <c:axId val="12412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49472"/>
        <c:crosses val="autoZero"/>
        <c:auto val="1"/>
        <c:lblAlgn val="ctr"/>
        <c:lblOffset val="100"/>
        <c:noMultiLvlLbl val="0"/>
      </c:catAx>
      <c:valAx>
        <c:axId val="125649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412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4128768"/>
        <c:axId val="125651200"/>
      </c:barChart>
      <c:catAx>
        <c:axId val="12412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51200"/>
        <c:crosses val="autoZero"/>
        <c:auto val="1"/>
        <c:lblAlgn val="ctr"/>
        <c:lblOffset val="100"/>
        <c:noMultiLvlLbl val="0"/>
      </c:catAx>
      <c:valAx>
        <c:axId val="12565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412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0.9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19040"/>
        <c:axId val="125652928"/>
      </c:barChart>
      <c:catAx>
        <c:axId val="12571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52928"/>
        <c:crosses val="autoZero"/>
        <c:auto val="1"/>
        <c:lblAlgn val="ctr"/>
        <c:lblOffset val="100"/>
        <c:noMultiLvlLbl val="0"/>
      </c:catAx>
      <c:valAx>
        <c:axId val="12565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1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0.88461538461538458</c:v>
                </c:pt>
                <c:pt idx="1">
                  <c:v>0.6333333333333333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20064"/>
        <c:axId val="125654656"/>
      </c:barChart>
      <c:catAx>
        <c:axId val="12572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54656"/>
        <c:crosses val="autoZero"/>
        <c:auto val="1"/>
        <c:lblAlgn val="ctr"/>
        <c:lblOffset val="100"/>
        <c:noMultiLvlLbl val="0"/>
      </c:catAx>
      <c:valAx>
        <c:axId val="125654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20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0.93103448275862066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5721088"/>
        <c:axId val="125656384"/>
      </c:barChart>
      <c:catAx>
        <c:axId val="12572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656384"/>
        <c:crosses val="autoZero"/>
        <c:auto val="1"/>
        <c:lblAlgn val="ctr"/>
        <c:lblOffset val="100"/>
        <c:noMultiLvlLbl val="0"/>
      </c:catAx>
      <c:valAx>
        <c:axId val="125656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572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174528"/>
        <c:axId val="125895808"/>
      </c:barChart>
      <c:catAx>
        <c:axId val="7317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5895808"/>
        <c:crosses val="autoZero"/>
        <c:auto val="1"/>
        <c:lblAlgn val="ctr"/>
        <c:lblOffset val="100"/>
        <c:noMultiLvlLbl val="0"/>
      </c:catAx>
      <c:valAx>
        <c:axId val="12589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17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2" zoomScaleNormal="100" zoomScaleSheetLayoutView="100" workbookViewId="0">
      <selection activeCell="D39" sqref="D39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4" t="s">
        <v>378</v>
      </c>
      <c r="B18" s="254"/>
      <c r="C18" s="254"/>
      <c r="D18" s="255" t="s">
        <v>386</v>
      </c>
      <c r="E18" s="255"/>
      <c r="F18" s="255"/>
      <c r="G18" s="255"/>
      <c r="H18" s="255"/>
      <c r="I18" s="255"/>
      <c r="J18" s="255"/>
      <c r="K18" s="255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6" t="s">
        <v>350</v>
      </c>
      <c r="B21" s="256"/>
      <c r="C21" s="256"/>
      <c r="D21" s="256"/>
      <c r="E21" s="256"/>
      <c r="F21" s="256"/>
      <c r="G21" s="256"/>
      <c r="H21" s="256"/>
      <c r="I21" s="256"/>
      <c r="J21" s="256"/>
      <c r="K21" s="256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7" t="s">
        <v>352</v>
      </c>
      <c r="C23" s="257"/>
      <c r="D23" s="150"/>
      <c r="E23" s="150"/>
      <c r="F23" s="150"/>
      <c r="G23" s="150"/>
      <c r="H23" s="150"/>
      <c r="I23" s="150"/>
      <c r="J23" s="149" t="str">
        <f>D18</f>
        <v>Ennasr 2</v>
      </c>
    </row>
    <row r="24" spans="1:11" ht="33" customHeight="1" x14ac:dyDescent="0.25">
      <c r="A24" s="191" t="s">
        <v>353</v>
      </c>
      <c r="B24" s="258">
        <f>AVERAGE('A1 Exploitation'!D463,'A1 Technique'!D183)</f>
        <v>0.87996820349761529</v>
      </c>
      <c r="C24" s="258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8">
        <f>AVERAGE('A2 Exploitation'!D463,'A2 Technique'!D183)</f>
        <v>0.89645869511287524</v>
      </c>
      <c r="C25" s="258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8">
        <f>AVERAGE('A3 Exploitation'!D463,'A3 Technique'!D183)</f>
        <v>0</v>
      </c>
      <c r="C26" s="258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8">
        <f>AVERAGE('A4 Exploitation'!D463,'A4 Technique'!D183)</f>
        <v>0</v>
      </c>
      <c r="C27" s="258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7" t="s">
        <v>357</v>
      </c>
      <c r="C31" s="257"/>
      <c r="D31" s="150"/>
      <c r="E31" s="150"/>
      <c r="F31" s="150"/>
      <c r="G31" s="150"/>
      <c r="H31" s="150"/>
      <c r="I31" s="150"/>
      <c r="J31" s="149" t="str">
        <f>D18</f>
        <v>Ennasr 2</v>
      </c>
    </row>
    <row r="32" spans="1:11" ht="33" customHeight="1" x14ac:dyDescent="0.25">
      <c r="A32" s="191" t="s">
        <v>353</v>
      </c>
      <c r="B32" s="258">
        <f>'A1 Exploitation'!D463</f>
        <v>0.88738738738738743</v>
      </c>
      <c r="C32" s="258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8">
        <f>'A2 Exploitation'!D463</f>
        <v>0.87050359712230219</v>
      </c>
      <c r="C33" s="258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8">
        <f>'A3 Exploitation'!D463</f>
        <v>0</v>
      </c>
      <c r="C34" s="258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8">
        <f>'A4 Exploitation'!D463</f>
        <v>0</v>
      </c>
      <c r="C35" s="258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9" t="s">
        <v>358</v>
      </c>
      <c r="C38" s="259"/>
      <c r="D38" s="150"/>
      <c r="E38" s="150"/>
      <c r="F38" s="150"/>
      <c r="G38" s="150"/>
      <c r="H38" s="150"/>
      <c r="I38" s="150"/>
      <c r="J38" s="149" t="str">
        <f>D18</f>
        <v>Ennasr 2</v>
      </c>
    </row>
    <row r="39" spans="1:10" ht="33" customHeight="1" x14ac:dyDescent="0.25">
      <c r="A39" s="191" t="s">
        <v>353</v>
      </c>
      <c r="B39" s="258" t="e">
        <f>AVERAGE('A1 Exploitation'!D461, 'A1 Technique'!D181)</f>
        <v>#DIV/0!</v>
      </c>
      <c r="C39" s="258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8">
        <f>AVERAGE('A2 Exploitation'!D461, 'A2 Technique'!D181)</f>
        <v>0.65</v>
      </c>
      <c r="C40" s="258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8">
        <f>AVERAGE('A3 Exploitation'!D461, 'A3 Technique'!D181)</f>
        <v>0</v>
      </c>
      <c r="C41" s="258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8">
        <f>AVERAGE('A4 Exploitation'!D461, 'A4 Technique'!D181)</f>
        <v>0</v>
      </c>
      <c r="C42" s="258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7" t="s">
        <v>359</v>
      </c>
      <c r="C45" s="257"/>
      <c r="D45" s="150"/>
      <c r="E45" s="150"/>
      <c r="F45" s="150"/>
      <c r="G45" s="150"/>
      <c r="H45" s="150"/>
      <c r="I45" s="150"/>
      <c r="J45" s="149" t="str">
        <f>D18</f>
        <v>Ennasr 2</v>
      </c>
    </row>
    <row r="46" spans="1:10" ht="33" customHeight="1" x14ac:dyDescent="0.25">
      <c r="A46" s="191" t="s">
        <v>353</v>
      </c>
      <c r="B46" s="260">
        <f>'A1 Exploitation'!D41</f>
        <v>0.96153846153846156</v>
      </c>
      <c r="C46" s="260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60">
        <f>'A2 Exploitation'!D41</f>
        <v>1</v>
      </c>
      <c r="C47" s="260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60">
        <f>'A3 Exploitation'!D41</f>
        <v>0</v>
      </c>
      <c r="C48" s="260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60">
        <f>'A4 Exploitation'!D41</f>
        <v>0</v>
      </c>
      <c r="C49" s="260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7" t="s">
        <v>360</v>
      </c>
      <c r="C52" s="257"/>
      <c r="D52" s="150"/>
      <c r="E52" s="150"/>
      <c r="F52" s="150"/>
      <c r="G52" s="150"/>
      <c r="H52" s="150"/>
      <c r="I52" s="150"/>
      <c r="J52" s="149" t="str">
        <f>D18</f>
        <v>Ennasr 2</v>
      </c>
    </row>
    <row r="53" spans="1:10" ht="33" customHeight="1" x14ac:dyDescent="0.25">
      <c r="A53" s="191" t="s">
        <v>353</v>
      </c>
      <c r="B53" s="258">
        <f>'A1 Exploitation'!D97</f>
        <v>0.8035714285714286</v>
      </c>
      <c r="C53" s="258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8">
        <f>'A2 Exploitation'!D97</f>
        <v>0.74285714285714288</v>
      </c>
      <c r="C54" s="258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8">
        <f>'A3 Exploitation'!D97</f>
        <v>0</v>
      </c>
      <c r="C55" s="258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8">
        <f>'A4 Exploitation'!D97</f>
        <v>0</v>
      </c>
      <c r="C56" s="258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7" t="s">
        <v>361</v>
      </c>
      <c r="C59" s="257"/>
      <c r="D59" s="150"/>
      <c r="E59" s="150"/>
      <c r="F59" s="150"/>
      <c r="G59" s="150"/>
      <c r="H59" s="150"/>
      <c r="I59" s="150"/>
      <c r="J59" s="149" t="str">
        <f>D18</f>
        <v>Ennasr 2</v>
      </c>
    </row>
    <row r="60" spans="1:10" ht="33" customHeight="1" x14ac:dyDescent="0.25">
      <c r="A60" s="191" t="s">
        <v>353</v>
      </c>
      <c r="B60" s="258" t="e">
        <f>'A1 Exploitation'!D150</f>
        <v>#DIV/0!</v>
      </c>
      <c r="C60" s="258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8" t="e">
        <f>'A2 Exploitation'!D150</f>
        <v>#DIV/0!</v>
      </c>
      <c r="C61" s="258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8">
        <f>'A3 Exploitation'!D150</f>
        <v>0</v>
      </c>
      <c r="C62" s="258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8">
        <f>'A4 Exploitation'!D150</f>
        <v>0</v>
      </c>
      <c r="C63" s="258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7" t="s">
        <v>362</v>
      </c>
      <c r="C66" s="257"/>
      <c r="D66" s="150"/>
      <c r="E66" s="150"/>
      <c r="F66" s="150"/>
      <c r="G66" s="150"/>
      <c r="H66" s="150"/>
      <c r="I66" s="150"/>
      <c r="J66" s="149" t="str">
        <f>D18</f>
        <v>Ennasr 2</v>
      </c>
    </row>
    <row r="67" spans="1:10" ht="33" customHeight="1" x14ac:dyDescent="0.25">
      <c r="A67" s="191" t="s">
        <v>353</v>
      </c>
      <c r="B67" s="258" t="e">
        <f>'A1 Exploitation'!D190</f>
        <v>#DIV/0!</v>
      </c>
      <c r="C67" s="258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8" t="e">
        <f>'A2 Exploitation'!D190</f>
        <v>#DIV/0!</v>
      </c>
      <c r="C68" s="258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8">
        <f>'A3 Exploitation'!D190</f>
        <v>0</v>
      </c>
      <c r="C69" s="258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8">
        <f>'A4 Exploitation'!D190</f>
        <v>0</v>
      </c>
      <c r="C70" s="258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7" t="s">
        <v>363</v>
      </c>
      <c r="C73" s="257"/>
      <c r="D73" s="150"/>
      <c r="E73" s="150"/>
      <c r="F73" s="150"/>
      <c r="G73" s="150"/>
      <c r="H73" s="150"/>
      <c r="I73" s="150"/>
      <c r="J73" s="149" t="str">
        <f>D18</f>
        <v>Ennasr 2</v>
      </c>
    </row>
    <row r="74" spans="1:10" ht="33" customHeight="1" x14ac:dyDescent="0.25">
      <c r="A74" s="191" t="s">
        <v>353</v>
      </c>
      <c r="B74" s="258" t="e">
        <f>'A1 Exploitation'!D246</f>
        <v>#DIV/0!</v>
      </c>
      <c r="C74" s="258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8" t="e">
        <f>'A2 Exploitation'!D246</f>
        <v>#DIV/0!</v>
      </c>
      <c r="C75" s="258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8">
        <f>'A3 Exploitation'!D246</f>
        <v>0</v>
      </c>
      <c r="C76" s="258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8">
        <f>'A4 Exploitation'!D246</f>
        <v>0</v>
      </c>
      <c r="C77" s="258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7" t="s">
        <v>364</v>
      </c>
      <c r="C80" s="257"/>
      <c r="D80" s="150"/>
      <c r="E80" s="150"/>
      <c r="F80" s="150"/>
      <c r="G80" s="150"/>
      <c r="H80" s="150"/>
      <c r="I80" s="150"/>
      <c r="J80" s="149" t="str">
        <f>D18</f>
        <v>Ennasr 2</v>
      </c>
    </row>
    <row r="81" spans="1:10" ht="33" customHeight="1" x14ac:dyDescent="0.25">
      <c r="A81" s="191" t="s">
        <v>353</v>
      </c>
      <c r="B81" s="258">
        <f>'A1 Exploitation'!D280</f>
        <v>0.9</v>
      </c>
      <c r="C81" s="258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8">
        <f>'A2 Exploitation'!D280</f>
        <v>0.92105263157894735</v>
      </c>
      <c r="C82" s="258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8">
        <f>'A3 Exploitation'!D280</f>
        <v>0</v>
      </c>
      <c r="C83" s="258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8">
        <f>'A4 Exploitation'!D280</f>
        <v>0</v>
      </c>
      <c r="C84" s="258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7" t="s">
        <v>365</v>
      </c>
      <c r="C87" s="257"/>
      <c r="D87" s="150"/>
      <c r="E87" s="150"/>
      <c r="F87" s="150"/>
      <c r="G87" s="150"/>
      <c r="H87" s="150"/>
      <c r="I87" s="150"/>
      <c r="J87" s="149" t="str">
        <f>D18</f>
        <v>Ennasr 2</v>
      </c>
    </row>
    <row r="88" spans="1:10" ht="33" customHeight="1" x14ac:dyDescent="0.25">
      <c r="A88" s="191" t="s">
        <v>353</v>
      </c>
      <c r="B88" s="258">
        <f>'A1 Exploitation'!D308</f>
        <v>0.88461538461538458</v>
      </c>
      <c r="C88" s="258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8">
        <f>'A2 Exploitation'!D308</f>
        <v>0.6333333333333333</v>
      </c>
      <c r="C89" s="258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8">
        <f>'A3 Exploitation'!D308</f>
        <v>0</v>
      </c>
      <c r="C90" s="258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8">
        <f>'A4 Exploitation'!D308</f>
        <v>0</v>
      </c>
      <c r="C91" s="258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7" t="s">
        <v>366</v>
      </c>
      <c r="C94" s="257"/>
      <c r="D94" s="150"/>
      <c r="E94" s="150"/>
      <c r="F94" s="150"/>
      <c r="G94" s="150"/>
      <c r="H94" s="150"/>
      <c r="I94" s="150"/>
      <c r="J94" s="149" t="str">
        <f>D18</f>
        <v>Ennasr 2</v>
      </c>
    </row>
    <row r="95" spans="1:10" ht="33" customHeight="1" x14ac:dyDescent="0.25">
      <c r="A95" s="191" t="s">
        <v>353</v>
      </c>
      <c r="B95" s="258">
        <f>'A1 Exploitation'!D361</f>
        <v>0.93103448275862066</v>
      </c>
      <c r="C95" s="258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8">
        <f>'A2 Exploitation'!D361</f>
        <v>0.967741935483871</v>
      </c>
      <c r="C96" s="258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8">
        <f>'A3 Exploitation'!D361</f>
        <v>0</v>
      </c>
      <c r="C97" s="258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8">
        <f>'A4 Exploitation'!D361</f>
        <v>0</v>
      </c>
      <c r="C98" s="258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7" t="s">
        <v>367</v>
      </c>
      <c r="C101" s="257"/>
      <c r="D101" s="150"/>
      <c r="E101" s="150"/>
      <c r="F101" s="150"/>
      <c r="G101" s="150"/>
      <c r="H101" s="150"/>
      <c r="I101" s="150"/>
      <c r="J101" s="149" t="str">
        <f>D18</f>
        <v>Ennasr 2</v>
      </c>
    </row>
    <row r="102" spans="1:10" ht="33" customHeight="1" x14ac:dyDescent="0.25">
      <c r="A102" s="191" t="s">
        <v>353</v>
      </c>
      <c r="B102" s="258" t="e">
        <f>'A1 Exploitation'!D391</f>
        <v>#DIV/0!</v>
      </c>
      <c r="C102" s="258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8" t="e">
        <f>'A2 Exploitation'!D391</f>
        <v>#DIV/0!</v>
      </c>
      <c r="C103" s="258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8">
        <f>'A3 Exploitation'!D391</f>
        <v>0</v>
      </c>
      <c r="C104" s="258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8">
        <f>'A4 Exploitation'!D391</f>
        <v>0</v>
      </c>
      <c r="C105" s="258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7" t="s">
        <v>368</v>
      </c>
      <c r="C108" s="257"/>
      <c r="D108" s="150"/>
      <c r="E108" s="150"/>
      <c r="F108" s="150"/>
      <c r="G108" s="150"/>
      <c r="H108" s="150"/>
      <c r="I108" s="150"/>
      <c r="J108" s="149" t="str">
        <f>D18</f>
        <v>Ennasr 2</v>
      </c>
    </row>
    <row r="109" spans="1:10" ht="33" customHeight="1" x14ac:dyDescent="0.25">
      <c r="A109" s="191" t="s">
        <v>353</v>
      </c>
      <c r="B109" s="258">
        <f>'A1 Exploitation'!D410</f>
        <v>1</v>
      </c>
      <c r="C109" s="258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8">
        <f>'A2 Exploitation'!D410</f>
        <v>1</v>
      </c>
      <c r="C110" s="258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8">
        <f>'A3 Exploitation'!D410</f>
        <v>0</v>
      </c>
      <c r="C111" s="258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8">
        <f>'A4 Exploitation'!D410</f>
        <v>0</v>
      </c>
      <c r="C112" s="258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7" t="s">
        <v>369</v>
      </c>
      <c r="C115" s="257"/>
      <c r="D115" s="150"/>
      <c r="E115" s="150"/>
      <c r="F115" s="150"/>
      <c r="G115" s="150"/>
      <c r="H115" s="150"/>
      <c r="I115" s="150"/>
      <c r="J115" s="149" t="str">
        <f>D18</f>
        <v>Ennasr 2</v>
      </c>
    </row>
    <row r="116" spans="1:10" ht="33" customHeight="1" x14ac:dyDescent="0.25">
      <c r="A116" s="191" t="s">
        <v>353</v>
      </c>
      <c r="B116" s="258">
        <f>'A1 Exploitation'!D420</f>
        <v>1</v>
      </c>
      <c r="C116" s="258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8">
        <f>'A2 Exploitation'!D420</f>
        <v>0.75</v>
      </c>
      <c r="C117" s="258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8">
        <f>'A3 Exploitation'!D420</f>
        <v>0</v>
      </c>
      <c r="C118" s="258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8">
        <f>'A4 Exploitation'!D420</f>
        <v>0</v>
      </c>
      <c r="C119" s="258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7" t="s">
        <v>370</v>
      </c>
      <c r="C122" s="257"/>
      <c r="D122" s="150"/>
      <c r="E122" s="150"/>
      <c r="F122" s="150"/>
      <c r="G122" s="150"/>
      <c r="H122" s="150"/>
      <c r="I122" s="150"/>
      <c r="J122" s="149" t="str">
        <f>D18</f>
        <v>Ennasr 2</v>
      </c>
    </row>
    <row r="123" spans="1:10" ht="33" customHeight="1" x14ac:dyDescent="0.25">
      <c r="A123" s="191" t="s">
        <v>353</v>
      </c>
      <c r="B123" s="258">
        <f>'A1 Exploitation'!D429</f>
        <v>0.5</v>
      </c>
      <c r="C123" s="258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8">
        <f>'A2 Exploitation'!D429</f>
        <v>1</v>
      </c>
      <c r="C124" s="258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8">
        <f>'A3 Exploitation'!D429</f>
        <v>0</v>
      </c>
      <c r="C125" s="258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8">
        <f>'A4 Exploitation'!D429</f>
        <v>0</v>
      </c>
      <c r="C126" s="258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61"/>
      <c r="C127" s="261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61"/>
      <c r="C128" s="261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7" t="s">
        <v>371</v>
      </c>
      <c r="C129" s="257"/>
      <c r="D129" s="150"/>
      <c r="E129" s="150"/>
      <c r="F129" s="150"/>
      <c r="G129" s="150"/>
      <c r="H129" s="150"/>
      <c r="I129" s="150"/>
      <c r="J129" s="149" t="str">
        <f>D18</f>
        <v>Ennasr 2</v>
      </c>
    </row>
    <row r="130" spans="1:10" ht="33" customHeight="1" x14ac:dyDescent="0.25">
      <c r="A130" s="191" t="s">
        <v>353</v>
      </c>
      <c r="B130" s="258">
        <f>'A1 Exploitation'!D450</f>
        <v>0.9</v>
      </c>
      <c r="C130" s="258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8">
        <f>'A2 Exploitation'!D450</f>
        <v>1</v>
      </c>
      <c r="C131" s="258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8">
        <f>'A3 Exploitation'!D450</f>
        <v>0</v>
      </c>
      <c r="C132" s="258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8">
        <f>'A4 Exploitation'!D450</f>
        <v>0</v>
      </c>
      <c r="C133" s="258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7" t="s">
        <v>372</v>
      </c>
      <c r="C136" s="257"/>
      <c r="J136" s="149" t="str">
        <f>D18</f>
        <v>Ennasr 2</v>
      </c>
    </row>
    <row r="137" spans="1:10" ht="33" customHeight="1" x14ac:dyDescent="0.25">
      <c r="A137" s="191" t="s">
        <v>353</v>
      </c>
      <c r="B137" s="258">
        <f>'A1 Exploitation'!D459</f>
        <v>0.66666666666666663</v>
      </c>
      <c r="C137" s="258"/>
    </row>
    <row r="138" spans="1:10" ht="33" customHeight="1" x14ac:dyDescent="0.25">
      <c r="A138" s="190" t="s">
        <v>354</v>
      </c>
      <c r="B138" s="258">
        <f>'A2 Exploitation'!D459</f>
        <v>1</v>
      </c>
      <c r="C138" s="258"/>
    </row>
    <row r="139" spans="1:10" ht="33" customHeight="1" x14ac:dyDescent="0.25">
      <c r="A139" s="191" t="s">
        <v>355</v>
      </c>
      <c r="B139" s="258">
        <f>'A3 Exploitation'!D459</f>
        <v>0</v>
      </c>
      <c r="C139" s="258"/>
    </row>
    <row r="140" spans="1:10" ht="33" customHeight="1" x14ac:dyDescent="0.25">
      <c r="A140" s="191" t="s">
        <v>356</v>
      </c>
      <c r="B140" s="258">
        <f>'A4 Exploitation'!D459</f>
        <v>0</v>
      </c>
      <c r="C140" s="258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7" t="s">
        <v>373</v>
      </c>
      <c r="C143" s="257"/>
      <c r="J143" s="149" t="str">
        <f>D18</f>
        <v>Ennasr 2</v>
      </c>
    </row>
    <row r="144" spans="1:10" ht="33" customHeight="1" x14ac:dyDescent="0.25">
      <c r="A144" s="191" t="s">
        <v>353</v>
      </c>
      <c r="B144" s="258">
        <f>'A1 Technique'!D183</f>
        <v>0.87254901960784315</v>
      </c>
      <c r="C144" s="258"/>
    </row>
    <row r="145" spans="1:3" ht="33" customHeight="1" x14ac:dyDescent="0.25">
      <c r="A145" s="190" t="s">
        <v>354</v>
      </c>
      <c r="B145" s="258">
        <f>'A2 Technique'!D183</f>
        <v>0.92241379310344829</v>
      </c>
      <c r="C145" s="258"/>
    </row>
    <row r="146" spans="1:3" ht="33" customHeight="1" x14ac:dyDescent="0.25">
      <c r="A146" s="191" t="s">
        <v>355</v>
      </c>
      <c r="B146" s="258">
        <f>'A3 Technique'!D183</f>
        <v>0</v>
      </c>
      <c r="C146" s="258"/>
    </row>
    <row r="147" spans="1:3" ht="33" customHeight="1" x14ac:dyDescent="0.25">
      <c r="A147" s="191" t="s">
        <v>356</v>
      </c>
      <c r="B147" s="258">
        <f>'A4 Technique'!D183</f>
        <v>0</v>
      </c>
      <c r="C147" s="25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5" zoomScale="80" zoomScaleNormal="71" zoomScaleSheetLayoutView="80" workbookViewId="0">
      <selection activeCell="D461" sqref="D46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84"/>
      <c r="H7" s="84"/>
      <c r="I7" s="84"/>
    </row>
    <row r="8" spans="1:9" ht="29.25" x14ac:dyDescent="0.5">
      <c r="A8" s="272" t="str">
        <f>'Page de garde'!D18</f>
        <v>Ennasr 2</v>
      </c>
      <c r="B8" s="272"/>
      <c r="C8" s="272"/>
      <c r="D8" s="272"/>
      <c r="E8" s="272"/>
      <c r="F8" s="272"/>
      <c r="G8" s="85"/>
      <c r="H8" s="85"/>
      <c r="I8" s="84"/>
    </row>
    <row r="9" spans="1:9" ht="24" x14ac:dyDescent="0.45">
      <c r="A9" s="192" t="s">
        <v>44</v>
      </c>
      <c r="B9" s="273" t="s">
        <v>382</v>
      </c>
      <c r="C9" s="273"/>
      <c r="D9" s="273"/>
      <c r="E9" s="273"/>
      <c r="F9" s="274"/>
      <c r="G9" s="85"/>
      <c r="H9" s="85"/>
      <c r="I9" s="84"/>
    </row>
    <row r="10" spans="1:9" ht="24" x14ac:dyDescent="0.45">
      <c r="A10" s="193" t="s">
        <v>46</v>
      </c>
      <c r="B10" s="275" t="s">
        <v>385</v>
      </c>
      <c r="C10" s="275"/>
      <c r="D10" s="275"/>
      <c r="E10" s="275"/>
      <c r="F10" s="275"/>
      <c r="G10" s="85"/>
      <c r="H10" s="85"/>
      <c r="I10" s="84"/>
    </row>
    <row r="11" spans="1:9" ht="24" x14ac:dyDescent="0.45">
      <c r="A11" s="192" t="s">
        <v>45</v>
      </c>
      <c r="B11" s="269">
        <v>42923</v>
      </c>
      <c r="C11" s="269"/>
      <c r="D11" s="269"/>
      <c r="E11" s="269"/>
      <c r="F11" s="269"/>
      <c r="G11" s="85"/>
      <c r="H11" s="85"/>
      <c r="I11" s="84"/>
    </row>
    <row r="12" spans="1:9" ht="24" x14ac:dyDescent="0.45">
      <c r="A12" s="192" t="s">
        <v>260</v>
      </c>
      <c r="B12" s="276">
        <f>D463</f>
        <v>0.88738738738738743</v>
      </c>
      <c r="C12" s="276"/>
      <c r="D12" s="276"/>
      <c r="E12" s="276"/>
      <c r="F12" s="276"/>
      <c r="G12" s="85"/>
      <c r="H12" s="85"/>
      <c r="I12" s="84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4">
        <f>B11</f>
        <v>42923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415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 t="s">
        <v>380</v>
      </c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 t="s">
        <v>34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25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0.96153846153846156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5">
        <f>B11</f>
        <v>42923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>
        <v>2</v>
      </c>
      <c r="C47" s="95"/>
      <c r="D47" s="109"/>
      <c r="E47" s="103"/>
      <c r="F47" s="103"/>
    </row>
    <row r="48" spans="1:7" x14ac:dyDescent="0.25">
      <c r="A48" s="26" t="s">
        <v>281</v>
      </c>
      <c r="B48" s="122">
        <v>2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ht="60" x14ac:dyDescent="0.25">
      <c r="A50" s="34" t="s">
        <v>134</v>
      </c>
      <c r="B50" s="122">
        <v>1</v>
      </c>
      <c r="C50" s="95"/>
      <c r="D50" s="109" t="s">
        <v>416</v>
      </c>
      <c r="E50" s="120"/>
      <c r="F50" s="103"/>
    </row>
    <row r="51" spans="1:6" ht="18" x14ac:dyDescent="0.35">
      <c r="A51" s="54" t="s">
        <v>7</v>
      </c>
      <c r="B51" s="122">
        <v>2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2</v>
      </c>
      <c r="C52" s="96"/>
      <c r="D52" s="110"/>
      <c r="E52" s="103"/>
      <c r="F52" s="103"/>
    </row>
    <row r="53" spans="1:6" ht="46.5" x14ac:dyDescent="0.35">
      <c r="A53" s="56" t="s">
        <v>27</v>
      </c>
      <c r="B53" s="122">
        <v>1</v>
      </c>
      <c r="C53" s="161" t="str">
        <f>IF(B53=0, -5, "0")</f>
        <v>0</v>
      </c>
      <c r="D53" s="97" t="s">
        <v>410</v>
      </c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10</v>
      </c>
    </row>
    <row r="55" spans="1:6" x14ac:dyDescent="0.25">
      <c r="A55" s="199" t="s">
        <v>37</v>
      </c>
      <c r="B55" s="200"/>
      <c r="C55" s="201"/>
      <c r="D55" s="202">
        <f>D54/(COUNT(B46:C53)*2)</f>
        <v>0.83333333333333337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00">
        <v>2</v>
      </c>
      <c r="C58" s="100"/>
      <c r="D58" s="120"/>
      <c r="E58" s="103"/>
      <c r="F58" s="103"/>
    </row>
    <row r="59" spans="1:6" x14ac:dyDescent="0.25">
      <c r="A59" s="16" t="s">
        <v>193</v>
      </c>
      <c r="B59" s="122">
        <v>2</v>
      </c>
      <c r="C59" s="101"/>
      <c r="D59" s="115"/>
      <c r="E59" s="102"/>
      <c r="F59" s="125"/>
    </row>
    <row r="60" spans="1:6" ht="30" x14ac:dyDescent="0.25">
      <c r="A60" s="20" t="s">
        <v>135</v>
      </c>
      <c r="B60" s="122">
        <v>1</v>
      </c>
      <c r="C60" s="100"/>
      <c r="D60" s="99" t="s">
        <v>389</v>
      </c>
      <c r="E60" s="103"/>
      <c r="F60" s="103"/>
    </row>
    <row r="61" spans="1:6" x14ac:dyDescent="0.25">
      <c r="A61" s="20" t="s">
        <v>117</v>
      </c>
      <c r="B61" s="122">
        <v>2</v>
      </c>
      <c r="C61" s="100"/>
      <c r="D61" s="99"/>
      <c r="E61" s="103"/>
      <c r="F61" s="103"/>
    </row>
    <row r="62" spans="1:6" ht="18" x14ac:dyDescent="0.35">
      <c r="A62" s="54" t="s">
        <v>67</v>
      </c>
      <c r="B62" s="122">
        <v>2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>
        <v>2</v>
      </c>
      <c r="C64" s="161" t="str">
        <f>IF(B64=0, -5, "0")</f>
        <v>0</v>
      </c>
      <c r="D64" s="120"/>
      <c r="E64" s="103"/>
      <c r="F64" s="103"/>
    </row>
    <row r="65" spans="1:7" ht="75.75" x14ac:dyDescent="0.3">
      <c r="A65" s="40" t="s">
        <v>255</v>
      </c>
      <c r="B65" s="122">
        <v>0</v>
      </c>
      <c r="C65" s="123"/>
      <c r="D65" s="102" t="s">
        <v>407</v>
      </c>
      <c r="E65" s="102" t="s">
        <v>411</v>
      </c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>
        <v>2</v>
      </c>
      <c r="C70" s="162" t="str">
        <f>IF(B70=0, -5, "0")</f>
        <v>0</v>
      </c>
      <c r="D70" s="105"/>
      <c r="E70" s="102"/>
      <c r="F70" s="125"/>
    </row>
    <row r="71" spans="1:7" s="24" customFormat="1" ht="45" x14ac:dyDescent="0.25">
      <c r="A71" s="16" t="s">
        <v>275</v>
      </c>
      <c r="B71" s="122">
        <v>1</v>
      </c>
      <c r="C71" s="101"/>
      <c r="D71" s="105" t="s">
        <v>412</v>
      </c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ht="45" x14ac:dyDescent="0.25">
      <c r="A73" s="16" t="s">
        <v>162</v>
      </c>
      <c r="B73" s="122">
        <v>1</v>
      </c>
      <c r="C73" s="101"/>
      <c r="D73" s="109" t="s">
        <v>408</v>
      </c>
      <c r="E73" s="125"/>
      <c r="F73" s="125"/>
      <c r="G73" s="124"/>
    </row>
    <row r="74" spans="1:7" s="24" customFormat="1" x14ac:dyDescent="0.25">
      <c r="A74" s="16" t="s">
        <v>178</v>
      </c>
      <c r="B74" s="122">
        <v>2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>
        <v>2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>
        <v>2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>
        <v>2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>
        <v>2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25</v>
      </c>
    </row>
    <row r="82" spans="1:6" x14ac:dyDescent="0.25">
      <c r="A82" s="208" t="s">
        <v>37</v>
      </c>
      <c r="B82" s="209"/>
      <c r="C82" s="210"/>
      <c r="D82" s="211">
        <f>D81/(COUNT(B58:C80)*2)</f>
        <v>0.83333333333333337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6" t="s">
        <v>294</v>
      </c>
      <c r="B85" s="106">
        <v>2</v>
      </c>
      <c r="C85" s="106"/>
      <c r="D85" s="110"/>
      <c r="E85" s="103"/>
      <c r="F85" s="103"/>
    </row>
    <row r="86" spans="1:6" ht="30" x14ac:dyDescent="0.25">
      <c r="A86" s="17" t="s">
        <v>99</v>
      </c>
      <c r="B86" s="122">
        <v>1</v>
      </c>
      <c r="C86" s="106"/>
      <c r="D86" s="108" t="s">
        <v>390</v>
      </c>
      <c r="E86" s="103"/>
      <c r="F86" s="103"/>
    </row>
    <row r="87" spans="1:6" ht="18" x14ac:dyDescent="0.35">
      <c r="A87" s="54" t="s">
        <v>59</v>
      </c>
      <c r="B87" s="122">
        <v>2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2</v>
      </c>
      <c r="C88" s="106"/>
      <c r="D88" s="110"/>
      <c r="E88" s="103"/>
      <c r="F88" s="103"/>
    </row>
    <row r="89" spans="1:6" x14ac:dyDescent="0.25">
      <c r="A89" s="17" t="s">
        <v>55</v>
      </c>
      <c r="B89" s="122">
        <v>2</v>
      </c>
      <c r="C89" s="106"/>
      <c r="D89" s="111"/>
      <c r="E89" s="103"/>
      <c r="F89" s="103"/>
    </row>
    <row r="90" spans="1:6" ht="60" x14ac:dyDescent="0.25">
      <c r="A90" s="16" t="s">
        <v>277</v>
      </c>
      <c r="B90" s="122">
        <v>0</v>
      </c>
      <c r="C90" s="106"/>
      <c r="D90" s="108" t="s">
        <v>391</v>
      </c>
      <c r="E90" s="245" t="s">
        <v>392</v>
      </c>
      <c r="F90" s="103"/>
    </row>
    <row r="91" spans="1:6" ht="57.75" customHeight="1" x14ac:dyDescent="0.25">
      <c r="A91" s="17" t="s">
        <v>245</v>
      </c>
      <c r="B91" s="122">
        <v>1</v>
      </c>
      <c r="C91" s="106"/>
      <c r="D91" s="109" t="s">
        <v>393</v>
      </c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10</v>
      </c>
    </row>
    <row r="94" spans="1:6" x14ac:dyDescent="0.25">
      <c r="A94" s="199" t="s">
        <v>37</v>
      </c>
      <c r="B94" s="200"/>
      <c r="C94" s="201"/>
      <c r="D94" s="202">
        <f>D93/(COUNT(B85:C91)*2)</f>
        <v>0.7142857142857143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45</v>
      </c>
    </row>
    <row r="97" spans="1:6" x14ac:dyDescent="0.25">
      <c r="A97" s="199" t="s">
        <v>211</v>
      </c>
      <c r="B97" s="199"/>
      <c r="C97" s="199"/>
      <c r="D97" s="246">
        <f>D96/(COUNT(B85:C91,B46:C53,B58:C80)*2)</f>
        <v>0.8035714285714286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5">
        <f>B11</f>
        <v>42923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384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5">
        <f>B11</f>
        <v>42923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40">
        <f>B11</f>
        <v>42923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3">
        <f>B11</f>
        <v>42923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03"/>
      <c r="F265" s="103"/>
    </row>
    <row r="266" spans="1:7" ht="30" x14ac:dyDescent="0.25">
      <c r="A266" s="17" t="s">
        <v>5</v>
      </c>
      <c r="B266" s="123">
        <v>1</v>
      </c>
      <c r="C266" s="106"/>
      <c r="D266" s="110" t="s">
        <v>379</v>
      </c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>
        <v>1</v>
      </c>
      <c r="C268" s="106"/>
      <c r="D268" s="109" t="s">
        <v>417</v>
      </c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18</v>
      </c>
    </row>
    <row r="277" spans="1:6" x14ac:dyDescent="0.25">
      <c r="A277" s="199" t="s">
        <v>37</v>
      </c>
      <c r="B277" s="200"/>
      <c r="C277" s="201"/>
      <c r="D277" s="202">
        <f>D276/(COUNT(B264:C274)*2)</f>
        <v>0.9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18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4">
        <f>B11</f>
        <v>42923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 t="s">
        <v>381</v>
      </c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 t="s">
        <v>381</v>
      </c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 t="s">
        <v>381</v>
      </c>
      <c r="E291" s="103"/>
      <c r="F291" s="103"/>
    </row>
    <row r="292" spans="1:9" ht="45" x14ac:dyDescent="0.25">
      <c r="A292" s="16" t="s">
        <v>285</v>
      </c>
      <c r="B292" s="122">
        <v>0</v>
      </c>
      <c r="C292" s="101"/>
      <c r="D292" s="115" t="s">
        <v>394</v>
      </c>
      <c r="E292" s="102" t="s">
        <v>409</v>
      </c>
      <c r="F292" s="125"/>
      <c r="G292" s="24"/>
      <c r="H292" s="24"/>
      <c r="I292" s="24"/>
    </row>
    <row r="293" spans="1:9" x14ac:dyDescent="0.25">
      <c r="A293" s="71" t="s">
        <v>233</v>
      </c>
      <c r="B293" s="122" t="s">
        <v>34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14</v>
      </c>
    </row>
    <row r="295" spans="1:9" x14ac:dyDescent="0.25">
      <c r="A295" s="199" t="s">
        <v>37</v>
      </c>
      <c r="B295" s="200"/>
      <c r="C295" s="201"/>
      <c r="D295" s="202">
        <f>D294/(COUNT(B285:C293)*2)</f>
        <v>0.875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34.25" customHeight="1" x14ac:dyDescent="0.35">
      <c r="A299" s="54" t="s">
        <v>7</v>
      </c>
      <c r="B299" s="122">
        <v>1</v>
      </c>
      <c r="C299" s="161" t="str">
        <f>IF(B299=0, -5, "0")</f>
        <v>0</v>
      </c>
      <c r="D299" s="99" t="s">
        <v>395</v>
      </c>
      <c r="E299" s="247" t="s">
        <v>413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 t="s">
        <v>34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23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0.88461538461538458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5">
        <f>B11</f>
        <v>42923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ht="30" x14ac:dyDescent="0.25">
      <c r="A316" s="19" t="s">
        <v>13</v>
      </c>
      <c r="B316" s="122">
        <v>1</v>
      </c>
      <c r="C316" s="21"/>
      <c r="D316" s="120" t="s">
        <v>418</v>
      </c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 t="s">
        <v>380</v>
      </c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03"/>
      <c r="F318" s="103"/>
    </row>
    <row r="319" spans="1:6" x14ac:dyDescent="0.25">
      <c r="A319" s="19" t="s">
        <v>264</v>
      </c>
      <c r="B319" s="122" t="s">
        <v>34</v>
      </c>
      <c r="C319" s="22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13</v>
      </c>
    </row>
    <row r="322" spans="1:6" x14ac:dyDescent="0.25">
      <c r="A322" s="199" t="s">
        <v>37</v>
      </c>
      <c r="B322" s="200"/>
      <c r="C322" s="201"/>
      <c r="D322" s="202">
        <f>D321/(COUNT(B313:C320)*2)</f>
        <v>0.9285714285714286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1</v>
      </c>
      <c r="C326" s="106"/>
      <c r="D326" s="99" t="s">
        <v>396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90.75" customHeight="1" x14ac:dyDescent="0.35">
      <c r="A332" s="54" t="s">
        <v>109</v>
      </c>
      <c r="B332" s="123">
        <v>1</v>
      </c>
      <c r="C332" s="161" t="str">
        <f>IF(B332=0, -5, "0")</f>
        <v>0</v>
      </c>
      <c r="D332" s="99" t="s">
        <v>419</v>
      </c>
      <c r="E332" s="87"/>
      <c r="F332" s="103"/>
    </row>
    <row r="333" spans="1:6" ht="30" x14ac:dyDescent="0.25">
      <c r="A333" s="17" t="s">
        <v>188</v>
      </c>
      <c r="B333" s="123" t="s">
        <v>34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0.90909090909090906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54.75" customHeight="1" x14ac:dyDescent="0.35">
      <c r="A345" s="54" t="s">
        <v>109</v>
      </c>
      <c r="B345" s="122">
        <v>1</v>
      </c>
      <c r="C345" s="161" t="str">
        <f>IF(B345=0, -5, "0")</f>
        <v>0</v>
      </c>
      <c r="D345" s="120" t="s">
        <v>420</v>
      </c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9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0.9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 t="s">
        <v>34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54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0.93103448275862066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3">
        <f>B11</f>
        <v>42923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64" t="s">
        <v>346</v>
      </c>
      <c r="B393" s="265"/>
      <c r="C393" s="265"/>
      <c r="D393" s="265"/>
      <c r="E393" s="265"/>
      <c r="F393" s="266"/>
    </row>
    <row r="394" spans="1:7" s="119" customFormat="1" x14ac:dyDescent="0.25">
      <c r="A394" s="146">
        <f>+B11</f>
        <v>42923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 t="s">
        <v>34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 t="s">
        <v>34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 t="s">
        <v>34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6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1</v>
      </c>
      <c r="C424" s="101"/>
      <c r="D424" s="102" t="s">
        <v>414</v>
      </c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1</v>
      </c>
    </row>
    <row r="429" spans="1:7" x14ac:dyDescent="0.25">
      <c r="A429" s="199" t="s">
        <v>37</v>
      </c>
      <c r="B429" s="200"/>
      <c r="C429" s="201"/>
      <c r="D429" s="202">
        <f>D428/(COUNT(B424:C426)*2)</f>
        <v>0.5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14" ht="36" x14ac:dyDescent="0.35">
      <c r="A435" s="56" t="s">
        <v>100</v>
      </c>
      <c r="B435" s="122">
        <v>1</v>
      </c>
      <c r="C435" s="161" t="str">
        <f>IF(B435=0, -5, "0")</f>
        <v>0</v>
      </c>
      <c r="D435" s="120" t="s">
        <v>421</v>
      </c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 t="s">
        <v>34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ht="47.25" customHeigh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 t="s">
        <v>34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 t="s">
        <v>34</v>
      </c>
      <c r="C448" s="107"/>
      <c r="D448" s="130"/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9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64" t="s">
        <v>144</v>
      </c>
      <c r="B452" s="265"/>
      <c r="C452" s="265"/>
      <c r="D452" s="265"/>
      <c r="E452" s="265"/>
      <c r="F452" s="266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0</v>
      </c>
      <c r="C455" s="106"/>
      <c r="D455" s="120" t="s">
        <v>388</v>
      </c>
      <c r="E455" s="103" t="s">
        <v>422</v>
      </c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 t="s">
        <v>34</v>
      </c>
      <c r="C457" s="106"/>
      <c r="D457" s="92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4</v>
      </c>
    </row>
    <row r="459" spans="1:14" x14ac:dyDescent="0.25">
      <c r="A459" s="199" t="s">
        <v>37</v>
      </c>
      <c r="B459" s="221"/>
      <c r="C459" s="222"/>
      <c r="D459" s="223">
        <f>D458/(COUNT(B454:C456)*2)</f>
        <v>0.66666666666666663</v>
      </c>
    </row>
    <row r="461" spans="1:14" x14ac:dyDescent="0.25">
      <c r="A461" s="212" t="s">
        <v>267</v>
      </c>
      <c r="B461" s="213"/>
      <c r="C461" s="213"/>
      <c r="D461" s="240" t="e">
        <f>AVERAGE(D36,D92,D145,D185,D241,D275,D303,D356,D386,D405,D418,D427,D448,D457)</f>
        <v>#DIV/0!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197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0.88738738738738743</v>
      </c>
    </row>
  </sheetData>
  <sheetProtection algorithmName="SHA-512" hashValue="kPTxHXnhV8L4lQbX82TzkVGKpJ9pq7St4mgBaulFlP8phuFk9luQtwSzSKGcLtPvdsoyPU006SjMvwzBoZH+Zg==" saltValue="FaqMkJZhboTRGf1sClQZiQ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50:B356 B377:B386 B46:B53 B433:B448 B58:B80 B102:B109 B114:B133 B155:B162 B138:B145 B167:B185 B195:B205 B210:B228 B233:B241 B252:B259 B285:B293 B85:B92 B298:B303 B264:B275 B313:B320 B341:B345 B396:B399 B403:B405 B366:B372 B414:B418 B424:B427 B454:B457 B325:B33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5" manualBreakCount="5">
    <brk id="72" max="16383" man="1"/>
    <brk id="152" max="6" man="1"/>
    <brk id="248" max="6" man="1"/>
    <brk id="3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0" zoomScale="80" zoomScaleSheetLayoutView="80" workbookViewId="0">
      <selection activeCell="A24" sqref="A2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85"/>
      <c r="H6" s="85"/>
      <c r="I6" s="85"/>
    </row>
    <row r="7" spans="1:9" s="29" customFormat="1" ht="21.75" customHeight="1" x14ac:dyDescent="0.45">
      <c r="A7" s="272" t="str">
        <f>'A1 Exploitation'!A8:F8</f>
        <v>Ennasr 2</v>
      </c>
      <c r="B7" s="272"/>
      <c r="C7" s="272"/>
      <c r="D7" s="272"/>
      <c r="E7" s="272"/>
      <c r="F7" s="272"/>
      <c r="G7" s="85"/>
      <c r="H7" s="85"/>
      <c r="I7" s="85"/>
    </row>
    <row r="8" spans="1:9" s="29" customFormat="1" ht="24" x14ac:dyDescent="0.45">
      <c r="A8" s="192" t="s">
        <v>44</v>
      </c>
      <c r="B8" s="287" t="str">
        <f>'A1 Exploitation'!B9:F9</f>
        <v>M. Bilel HAMDI</v>
      </c>
      <c r="C8" s="287"/>
      <c r="D8" s="287"/>
      <c r="E8" s="287"/>
      <c r="F8" s="288"/>
      <c r="G8" s="85"/>
      <c r="H8" s="85"/>
      <c r="I8" s="85"/>
    </row>
    <row r="9" spans="1:9" s="29" customFormat="1" ht="24" x14ac:dyDescent="0.45">
      <c r="A9" s="193" t="s">
        <v>46</v>
      </c>
      <c r="B9" s="289" t="str">
        <f>'A1 Exploitation'!B10:F10</f>
        <v>M. Riadh (Directeur magasin)</v>
      </c>
      <c r="C9" s="289"/>
      <c r="D9" s="289"/>
      <c r="E9" s="289"/>
      <c r="F9" s="289"/>
      <c r="G9" s="85"/>
      <c r="H9" s="85"/>
      <c r="I9" s="85"/>
    </row>
    <row r="10" spans="1:9" s="29" customFormat="1" ht="24" x14ac:dyDescent="0.45">
      <c r="A10" s="192" t="s">
        <v>45</v>
      </c>
      <c r="B10" s="285">
        <f>'A1 Exploitation'!B11:F11</f>
        <v>42923</v>
      </c>
      <c r="C10" s="285"/>
      <c r="D10" s="285"/>
      <c r="E10" s="285"/>
      <c r="F10" s="285"/>
      <c r="G10" s="85"/>
      <c r="H10" s="85"/>
      <c r="I10" s="85"/>
    </row>
    <row r="11" spans="1:9" s="29" customFormat="1" ht="24" x14ac:dyDescent="0.45">
      <c r="A11" s="192" t="s">
        <v>318</v>
      </c>
      <c r="B11" s="290">
        <f>D183</f>
        <v>0.87254901960784315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4">
        <v>2</v>
      </c>
      <c r="C17" s="164"/>
      <c r="D17" s="243" t="s">
        <v>427</v>
      </c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242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ht="33" x14ac:dyDescent="0.3">
      <c r="A31" s="32" t="s">
        <v>317</v>
      </c>
      <c r="B31" s="164">
        <v>1</v>
      </c>
      <c r="C31" s="164"/>
      <c r="D31" s="165" t="s">
        <v>405</v>
      </c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5</v>
      </c>
    </row>
    <row r="33" spans="1:6" x14ac:dyDescent="0.3">
      <c r="A33" s="194" t="s">
        <v>319</v>
      </c>
      <c r="B33" s="195"/>
      <c r="C33" s="196"/>
      <c r="D33" s="198">
        <f>D32/(COUNT(B26:C31)*2)</f>
        <v>0.83333333333333337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249" t="s">
        <v>403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5" t="s">
        <v>381</v>
      </c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4">
        <v>1</v>
      </c>
      <c r="C55" s="188" t="str">
        <f>IF(B55=0, -5, "0")</f>
        <v>0</v>
      </c>
      <c r="D55" s="165" t="s">
        <v>423</v>
      </c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ht="49.5" x14ac:dyDescent="0.3">
      <c r="A58" s="42" t="s">
        <v>96</v>
      </c>
      <c r="B58" s="164">
        <v>0</v>
      </c>
      <c r="C58" s="164"/>
      <c r="D58" s="165" t="s">
        <v>424</v>
      </c>
      <c r="E58" s="165" t="s">
        <v>399</v>
      </c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 t="s">
        <v>400</v>
      </c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ht="66" x14ac:dyDescent="0.3">
      <c r="A61" s="32" t="s">
        <v>317</v>
      </c>
      <c r="B61" s="164">
        <v>0</v>
      </c>
      <c r="C61" s="164"/>
      <c r="D61" s="165" t="s">
        <v>397</v>
      </c>
      <c r="E61" s="164" t="s">
        <v>398</v>
      </c>
      <c r="F61" s="164"/>
    </row>
    <row r="62" spans="1:6" x14ac:dyDescent="0.3">
      <c r="A62" s="194" t="s">
        <v>38</v>
      </c>
      <c r="B62" s="195"/>
      <c r="C62" s="196"/>
      <c r="D62" s="197">
        <f>SUM(B55:C61)</f>
        <v>9</v>
      </c>
    </row>
    <row r="63" spans="1:6" x14ac:dyDescent="0.3">
      <c r="A63" s="194" t="s">
        <v>319</v>
      </c>
      <c r="B63" s="195"/>
      <c r="C63" s="196"/>
      <c r="D63" s="198">
        <f>D62/(COUNT(B55:C61)*2)</f>
        <v>0.6428571428571429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2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2</v>
      </c>
      <c r="C68" s="171"/>
      <c r="D68" s="173"/>
      <c r="E68" s="173"/>
      <c r="F68" s="164"/>
    </row>
    <row r="69" spans="1:6" ht="54" customHeight="1" x14ac:dyDescent="0.4">
      <c r="A69" s="39" t="s">
        <v>269</v>
      </c>
      <c r="B69" s="170">
        <v>0</v>
      </c>
      <c r="C69" s="171"/>
      <c r="D69" s="180" t="s">
        <v>401</v>
      </c>
      <c r="E69" s="180" t="s">
        <v>425</v>
      </c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>
        <v>2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>
        <v>2</v>
      </c>
      <c r="C76" s="188" t="str">
        <f>IF(B76=0, -5, "0")</f>
        <v>0</v>
      </c>
      <c r="D76" s="165" t="s">
        <v>381</v>
      </c>
      <c r="E76" s="175"/>
      <c r="F76" s="164"/>
    </row>
    <row r="77" spans="1:6" s="41" customFormat="1" x14ac:dyDescent="0.3">
      <c r="A77" s="40" t="s">
        <v>248</v>
      </c>
      <c r="B77" s="170">
        <v>1</v>
      </c>
      <c r="C77" s="176"/>
      <c r="D77" s="165" t="s">
        <v>402</v>
      </c>
      <c r="E77" s="177"/>
      <c r="F77" s="176"/>
    </row>
    <row r="78" spans="1:6" x14ac:dyDescent="0.3">
      <c r="A78" s="32" t="s">
        <v>187</v>
      </c>
      <c r="B78" s="170">
        <v>2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>
        <v>2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>
        <v>2</v>
      </c>
      <c r="C81" s="188" t="str">
        <f>IF(B81=0, -5, "0")</f>
        <v>0</v>
      </c>
      <c r="D81" s="177"/>
      <c r="E81" s="179"/>
      <c r="F81" s="164"/>
    </row>
    <row r="82" spans="1:6" ht="33" x14ac:dyDescent="0.3">
      <c r="A82" s="32" t="s">
        <v>89</v>
      </c>
      <c r="B82" s="170">
        <v>1</v>
      </c>
      <c r="C82" s="164"/>
      <c r="D82" s="248" t="s">
        <v>406</v>
      </c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16</v>
      </c>
    </row>
    <row r="84" spans="1:6" x14ac:dyDescent="0.3">
      <c r="A84" s="194" t="s">
        <v>319</v>
      </c>
      <c r="B84" s="195"/>
      <c r="C84" s="196"/>
      <c r="D84" s="198">
        <f>D83/(COUNT(B66:C82)*2)</f>
        <v>0.8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33.75" x14ac:dyDescent="0.35">
      <c r="A139" s="54" t="s">
        <v>326</v>
      </c>
      <c r="B139" s="164">
        <v>1</v>
      </c>
      <c r="C139" s="188" t="str">
        <f>IF(B139=0, -5, "0")</f>
        <v>0</v>
      </c>
      <c r="D139" s="165" t="s">
        <v>404</v>
      </c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5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ht="36" customHeight="1" x14ac:dyDescent="0.3">
      <c r="A143" s="147" t="s">
        <v>348</v>
      </c>
      <c r="B143" s="164">
        <v>2</v>
      </c>
      <c r="C143" s="164"/>
      <c r="D143" s="244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15</v>
      </c>
    </row>
    <row r="146" spans="1:6" x14ac:dyDescent="0.3">
      <c r="A146" s="194" t="s">
        <v>319</v>
      </c>
      <c r="B146" s="195"/>
      <c r="C146" s="196"/>
      <c r="D146" s="198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4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4">
        <v>2</v>
      </c>
      <c r="C157" s="164"/>
      <c r="D157" s="184"/>
      <c r="E157" s="164"/>
      <c r="F157" s="164"/>
    </row>
    <row r="158" spans="1:6" ht="66" x14ac:dyDescent="0.3">
      <c r="A158" s="32" t="s">
        <v>91</v>
      </c>
      <c r="B158" s="164">
        <v>1</v>
      </c>
      <c r="C158" s="164"/>
      <c r="D158" s="250" t="s">
        <v>426</v>
      </c>
      <c r="E158" s="165"/>
      <c r="F158" s="164"/>
    </row>
    <row r="159" spans="1:6" ht="33" x14ac:dyDescent="0.3">
      <c r="A159" s="58" t="s">
        <v>207</v>
      </c>
      <c r="B159" s="164">
        <v>1</v>
      </c>
      <c r="C159" s="164"/>
      <c r="D159" s="165" t="s">
        <v>387</v>
      </c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4" t="s">
        <v>34</v>
      </c>
      <c r="C165" s="164"/>
      <c r="D165" s="165"/>
      <c r="E165" s="183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6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5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6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383</v>
      </c>
      <c r="B181" s="80"/>
      <c r="C181" s="80"/>
      <c r="D181" s="163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89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0.87254901960784315</v>
      </c>
    </row>
  </sheetData>
  <sheetProtection algorithmName="SHA-512" hashValue="gHSmXb4BJjVMWHnOXGSJUFMhDBHytdXz0wmzHa9PQuTA2K3qgRpbpsaNS/KyViEG+sN8sMyXgUI/omC1ZTV/Hg==" saltValue="PI+pUoggzgfXS32gzhRKqA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21:B131 B17:B21 B26:B31 B36:B40 B45:B50 B174:B177 B165:B169 B87:B100 B106:B116 B55:B61 B149:B152 B157:B160 B137:B144 B66:B82">
      <formula1>$B$1:$B$4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4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46" zoomScale="71" zoomScaleNormal="71" zoomScaleSheetLayoutView="71" workbookViewId="0">
      <selection activeCell="D469" sqref="D469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0"/>
      <c r="H7" s="230"/>
      <c r="I7" s="230"/>
    </row>
    <row r="8" spans="1:9" ht="29.25" x14ac:dyDescent="0.45">
      <c r="A8" s="272" t="str">
        <f>'Page de garde'!D18</f>
        <v>Ennasr 2</v>
      </c>
      <c r="B8" s="272"/>
      <c r="C8" s="272"/>
      <c r="D8" s="272"/>
      <c r="E8" s="272"/>
      <c r="F8" s="272"/>
      <c r="G8" s="231"/>
      <c r="H8" s="231"/>
      <c r="I8" s="230"/>
    </row>
    <row r="9" spans="1:9" ht="24" x14ac:dyDescent="0.45">
      <c r="A9" s="192" t="s">
        <v>44</v>
      </c>
      <c r="B9" s="273" t="s">
        <v>428</v>
      </c>
      <c r="C9" s="273"/>
      <c r="D9" s="273"/>
      <c r="E9" s="273"/>
      <c r="F9" s="274"/>
      <c r="G9" s="231"/>
      <c r="H9" s="231"/>
      <c r="I9" s="230"/>
    </row>
    <row r="10" spans="1:9" ht="24" x14ac:dyDescent="0.45">
      <c r="A10" s="193" t="s">
        <v>46</v>
      </c>
      <c r="B10" s="275" t="s">
        <v>429</v>
      </c>
      <c r="C10" s="275"/>
      <c r="D10" s="275"/>
      <c r="E10" s="275"/>
      <c r="F10" s="275"/>
      <c r="G10" s="231"/>
      <c r="H10" s="231"/>
      <c r="I10" s="230"/>
    </row>
    <row r="11" spans="1:9" ht="24" x14ac:dyDescent="0.45">
      <c r="A11" s="192" t="s">
        <v>45</v>
      </c>
      <c r="B11" s="269">
        <v>43014</v>
      </c>
      <c r="C11" s="269"/>
      <c r="D11" s="269"/>
      <c r="E11" s="269"/>
      <c r="F11" s="269"/>
      <c r="G11" s="231"/>
      <c r="H11" s="231"/>
      <c r="I11" s="230"/>
    </row>
    <row r="12" spans="1:9" ht="24" x14ac:dyDescent="0.45">
      <c r="A12" s="192" t="s">
        <v>260</v>
      </c>
      <c r="B12" s="276">
        <f>D463</f>
        <v>0.87050359712230219</v>
      </c>
      <c r="C12" s="276"/>
      <c r="D12" s="276"/>
      <c r="E12" s="276"/>
      <c r="F12" s="276"/>
      <c r="G12" s="231"/>
      <c r="H12" s="231"/>
      <c r="I12" s="230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4">
        <f>B11</f>
        <v>43014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1" t="s">
        <v>10</v>
      </c>
      <c r="B19" s="122">
        <v>2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2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2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2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2</v>
      </c>
      <c r="C32" s="122"/>
      <c r="D32" s="109" t="s">
        <v>430</v>
      </c>
      <c r="E32" s="103"/>
      <c r="F32" s="103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2</v>
      </c>
      <c r="C36" s="107"/>
      <c r="D36" s="92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18</v>
      </c>
    </row>
    <row r="38" spans="1:7" x14ac:dyDescent="0.25">
      <c r="A38" s="199" t="s">
        <v>37</v>
      </c>
      <c r="B38" s="200"/>
      <c r="C38" s="201"/>
      <c r="D38" s="202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26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5">
        <f>B11</f>
        <v>43014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2" t="s">
        <v>34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2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2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2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2</v>
      </c>
      <c r="C50" s="122"/>
      <c r="D50" s="109"/>
      <c r="E50" s="103"/>
      <c r="F50" s="103"/>
    </row>
    <row r="51" spans="1:6" ht="18" x14ac:dyDescent="0.35">
      <c r="A51" s="54" t="s">
        <v>7</v>
      </c>
      <c r="B51" s="122">
        <v>2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2</v>
      </c>
      <c r="C52" s="96"/>
      <c r="D52" s="110"/>
      <c r="E52" s="103"/>
      <c r="F52" s="103"/>
    </row>
    <row r="53" spans="1:6" ht="36" x14ac:dyDescent="0.35">
      <c r="A53" s="56" t="s">
        <v>27</v>
      </c>
      <c r="B53" s="122">
        <v>2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14</v>
      </c>
    </row>
    <row r="55" spans="1:6" x14ac:dyDescent="0.25">
      <c r="A55" s="199" t="s">
        <v>37</v>
      </c>
      <c r="B55" s="200"/>
      <c r="C55" s="201"/>
      <c r="D55" s="202">
        <f>D54/(COUNT(B46:C53)*2)</f>
        <v>1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2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2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2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2</v>
      </c>
      <c r="C61" s="122"/>
      <c r="D61" s="99"/>
      <c r="E61" s="103"/>
      <c r="F61" s="103"/>
    </row>
    <row r="62" spans="1:6" ht="18" x14ac:dyDescent="0.35">
      <c r="A62" s="54" t="s">
        <v>67</v>
      </c>
      <c r="B62" s="122">
        <v>2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2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>
        <v>2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2</v>
      </c>
      <c r="C65" s="123"/>
      <c r="D65" s="102"/>
      <c r="E65" s="125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25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03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30" x14ac:dyDescent="0.25">
      <c r="A70" s="73" t="s">
        <v>161</v>
      </c>
      <c r="B70" s="122">
        <v>0</v>
      </c>
      <c r="C70" s="162">
        <f>IF(B70=0, -5, "0")</f>
        <v>-5</v>
      </c>
      <c r="D70" s="105" t="s">
        <v>432</v>
      </c>
      <c r="E70" s="102" t="s">
        <v>431</v>
      </c>
      <c r="F70" s="125"/>
    </row>
    <row r="71" spans="1:6" s="124" customFormat="1" x14ac:dyDescent="0.25">
      <c r="A71" s="121" t="s">
        <v>275</v>
      </c>
      <c r="B71" s="122">
        <v>2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2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2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2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>
        <v>2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>
        <v>2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2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2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2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2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31</v>
      </c>
    </row>
    <row r="82" spans="1:6" x14ac:dyDescent="0.25">
      <c r="A82" s="208" t="s">
        <v>37</v>
      </c>
      <c r="B82" s="209"/>
      <c r="C82" s="210"/>
      <c r="D82" s="211">
        <f>D81/(COUNT(B58:C80)*2)</f>
        <v>0.77500000000000002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2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2</v>
      </c>
      <c r="C86" s="122"/>
      <c r="D86" s="108"/>
      <c r="E86" s="103"/>
      <c r="F86" s="103"/>
    </row>
    <row r="87" spans="1:6" ht="45" x14ac:dyDescent="0.35">
      <c r="A87" s="54" t="s">
        <v>59</v>
      </c>
      <c r="B87" s="122">
        <v>0</v>
      </c>
      <c r="C87" s="161">
        <f>IF(B87=0, -5, "0")</f>
        <v>-5</v>
      </c>
      <c r="D87" s="109" t="s">
        <v>433</v>
      </c>
      <c r="E87" s="87" t="s">
        <v>434</v>
      </c>
      <c r="F87" s="103"/>
    </row>
    <row r="88" spans="1:6" ht="30" x14ac:dyDescent="0.25">
      <c r="A88" s="20" t="s">
        <v>235</v>
      </c>
      <c r="B88" s="122">
        <v>2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2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2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2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2</v>
      </c>
      <c r="C92" s="107"/>
      <c r="D92" s="251">
        <v>1</v>
      </c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7</v>
      </c>
    </row>
    <row r="94" spans="1:6" x14ac:dyDescent="0.25">
      <c r="A94" s="199" t="s">
        <v>37</v>
      </c>
      <c r="B94" s="200"/>
      <c r="C94" s="201"/>
      <c r="D94" s="202">
        <f>D93/(COUNT(B85:C91)*2)</f>
        <v>0.4375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52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0.74285714285714288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5">
        <f>B11</f>
        <v>43014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25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03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22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5">
        <f>B11</f>
        <v>43014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2" t="s">
        <v>34</v>
      </c>
      <c r="C155" s="122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22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120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 t="s">
        <v>34</v>
      </c>
      <c r="C167" s="122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22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22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22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 t="s">
        <v>34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 t="s">
        <v>34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 t="s">
        <v>34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 t="s">
        <v>34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40">
        <f>B11</f>
        <v>43014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22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22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22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 t="s">
        <v>34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 t="s">
        <v>34</v>
      </c>
      <c r="C215" s="122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 t="s">
        <v>34</v>
      </c>
      <c r="C220" s="122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22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 t="s">
        <v>34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22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 t="s">
        <v>34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 t="s">
        <v>34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3">
        <f>B11</f>
        <v>43014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2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2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2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2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2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2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2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>
        <v>1</v>
      </c>
      <c r="C267" s="161" t="str">
        <f>IF(B267=0, -5, "0")</f>
        <v>0</v>
      </c>
      <c r="D267" s="109" t="s">
        <v>456</v>
      </c>
      <c r="E267" s="103"/>
      <c r="F267" s="103"/>
    </row>
    <row r="268" spans="1:7" ht="30" x14ac:dyDescent="0.25">
      <c r="A268" s="121" t="s">
        <v>102</v>
      </c>
      <c r="B268" s="123">
        <v>0</v>
      </c>
      <c r="C268" s="122"/>
      <c r="D268" s="109" t="s">
        <v>451</v>
      </c>
      <c r="E268" s="120" t="s">
        <v>452</v>
      </c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19</v>
      </c>
    </row>
    <row r="277" spans="1:6" x14ac:dyDescent="0.25">
      <c r="A277" s="199" t="s">
        <v>37</v>
      </c>
      <c r="B277" s="200"/>
      <c r="C277" s="201"/>
      <c r="D277" s="202">
        <f>D276/(COUNT(B264:C274)*2)</f>
        <v>0.86363636363636365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35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0.92105263157894735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4">
        <f>B11</f>
        <v>43014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2</v>
      </c>
      <c r="C285" s="122"/>
      <c r="D285" s="99"/>
      <c r="E285" s="103"/>
      <c r="F285" s="103"/>
    </row>
    <row r="286" spans="1:6" ht="60" x14ac:dyDescent="0.25">
      <c r="A286" s="121" t="s">
        <v>51</v>
      </c>
      <c r="B286" s="122">
        <v>1</v>
      </c>
      <c r="C286" s="122"/>
      <c r="D286" s="8" t="s">
        <v>455</v>
      </c>
      <c r="E286" s="103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03"/>
      <c r="F290" s="103"/>
    </row>
    <row r="291" spans="1:9" ht="60" x14ac:dyDescent="0.35">
      <c r="A291" s="56" t="s">
        <v>23</v>
      </c>
      <c r="B291" s="122">
        <v>0</v>
      </c>
      <c r="C291" s="161">
        <f>IF(B291=0, -5, "0")</f>
        <v>-5</v>
      </c>
      <c r="D291" s="87" t="s">
        <v>453</v>
      </c>
      <c r="E291" s="87" t="s">
        <v>454</v>
      </c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10</v>
      </c>
    </row>
    <row r="295" spans="1:9" x14ac:dyDescent="0.25">
      <c r="A295" s="199" t="s">
        <v>37</v>
      </c>
      <c r="B295" s="200"/>
      <c r="C295" s="201"/>
      <c r="D295" s="202">
        <f>D294/(COUNT(B285:C293)*2)</f>
        <v>0.5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ht="30" x14ac:dyDescent="0.25">
      <c r="A298" s="121" t="s">
        <v>104</v>
      </c>
      <c r="B298" s="122">
        <v>1</v>
      </c>
      <c r="C298" s="122"/>
      <c r="D298" s="87" t="s">
        <v>449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239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19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0.6333333333333333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5">
        <f>B11</f>
        <v>43014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2">
        <v>2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2</v>
      </c>
      <c r="C325" s="123"/>
      <c r="D325" s="105"/>
      <c r="E325" s="103"/>
      <c r="F325" s="103"/>
    </row>
    <row r="326" spans="1:6" ht="50.25" customHeight="1" x14ac:dyDescent="0.25">
      <c r="A326" s="17" t="s">
        <v>99</v>
      </c>
      <c r="B326" s="123">
        <v>1</v>
      </c>
      <c r="C326" s="122"/>
      <c r="D326" s="87" t="s">
        <v>447</v>
      </c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03"/>
      <c r="F331" s="103"/>
    </row>
    <row r="332" spans="1:6" ht="30" x14ac:dyDescent="0.35">
      <c r="A332" s="54" t="s">
        <v>109</v>
      </c>
      <c r="B332" s="123">
        <v>1</v>
      </c>
      <c r="C332" s="161" t="str">
        <f>IF(B332=0, -5, "0")</f>
        <v>0</v>
      </c>
      <c r="D332" s="87" t="s">
        <v>448</v>
      </c>
      <c r="E332" s="87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22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2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2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0.967741935483871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3">
        <f>B11</f>
        <v>43014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2" t="s">
        <v>34</v>
      </c>
      <c r="C366" s="122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6">
        <f>+B11</f>
        <v>43014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2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2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ht="45" x14ac:dyDescent="0.25">
      <c r="A414" s="18" t="s">
        <v>15</v>
      </c>
      <c r="B414" s="122">
        <v>0</v>
      </c>
      <c r="C414" s="122"/>
      <c r="D414" s="87" t="s">
        <v>435</v>
      </c>
      <c r="E414" s="87" t="s">
        <v>436</v>
      </c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38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6</v>
      </c>
    </row>
    <row r="420" spans="1:7" x14ac:dyDescent="0.25">
      <c r="A420" s="199" t="s">
        <v>37</v>
      </c>
      <c r="B420" s="200"/>
      <c r="C420" s="201"/>
      <c r="D420" s="202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39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 t="s">
        <v>34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03"/>
      <c r="F436" s="103"/>
    </row>
    <row r="437" spans="1:7" ht="30" x14ac:dyDescent="0.25">
      <c r="A437" s="17" t="s">
        <v>259</v>
      </c>
      <c r="B437" s="122">
        <v>2</v>
      </c>
      <c r="C437" s="122"/>
      <c r="D437" s="87" t="s">
        <v>437</v>
      </c>
      <c r="E437" s="120"/>
      <c r="F437" s="103"/>
    </row>
    <row r="438" spans="1:7" ht="30" x14ac:dyDescent="0.25">
      <c r="A438" s="17" t="s">
        <v>49</v>
      </c>
      <c r="B438" s="122">
        <v>2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2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2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2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2</v>
      </c>
      <c r="C448" s="107"/>
      <c r="D448" s="130">
        <v>1</v>
      </c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22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2</v>
      </c>
      <c r="C457" s="122"/>
      <c r="D457" s="92">
        <v>1</v>
      </c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1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242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0.87050359712230219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3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66" zoomScaleSheetLayoutView="100" workbookViewId="0">
      <selection activeCell="D182" sqref="D182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1"/>
      <c r="H6" s="231"/>
      <c r="I6" s="231"/>
    </row>
    <row r="7" spans="1:9" s="29" customFormat="1" ht="21.75" customHeight="1" x14ac:dyDescent="0.45">
      <c r="A7" s="272" t="str">
        <f>'A2 Exploitation'!A8:F8</f>
        <v>Ennasr 2</v>
      </c>
      <c r="B7" s="272"/>
      <c r="C7" s="272"/>
      <c r="D7" s="272"/>
      <c r="E7" s="272"/>
      <c r="F7" s="272"/>
      <c r="G7" s="231"/>
      <c r="H7" s="231"/>
      <c r="I7" s="231"/>
    </row>
    <row r="8" spans="1:9" s="29" customFormat="1" ht="24" x14ac:dyDescent="0.45">
      <c r="A8" s="192" t="s">
        <v>44</v>
      </c>
      <c r="B8" s="289" t="str">
        <f>'A2 Exploitation'!B9:F9</f>
        <v>Mme Samah SLAIMI</v>
      </c>
      <c r="C8" s="289"/>
      <c r="D8" s="289"/>
      <c r="E8" s="289"/>
      <c r="F8" s="289"/>
      <c r="G8" s="231"/>
      <c r="H8" s="231"/>
      <c r="I8" s="231"/>
    </row>
    <row r="9" spans="1:9" s="29" customFormat="1" ht="24" x14ac:dyDescent="0.45">
      <c r="A9" s="193" t="s">
        <v>46</v>
      </c>
      <c r="B9" s="289" t="str">
        <f>'A2 Exploitation'!B10:F10</f>
        <v>Mme Rakia SATTAOUI</v>
      </c>
      <c r="C9" s="289"/>
      <c r="D9" s="289"/>
      <c r="E9" s="289"/>
      <c r="F9" s="289"/>
      <c r="G9" s="231"/>
      <c r="H9" s="231"/>
      <c r="I9" s="231"/>
    </row>
    <row r="10" spans="1:9" s="29" customFormat="1" ht="24" x14ac:dyDescent="0.45">
      <c r="A10" s="192" t="s">
        <v>45</v>
      </c>
      <c r="B10" s="285">
        <f>'A2 Exploitation'!B11:F11</f>
        <v>43014</v>
      </c>
      <c r="C10" s="285"/>
      <c r="D10" s="285"/>
      <c r="E10" s="285"/>
      <c r="F10" s="285"/>
      <c r="G10" s="231"/>
      <c r="H10" s="231"/>
      <c r="I10" s="231"/>
    </row>
    <row r="11" spans="1:9" s="29" customFormat="1" ht="24" x14ac:dyDescent="0.45">
      <c r="A11" s="192" t="s">
        <v>318</v>
      </c>
      <c r="B11" s="290">
        <f>D183</f>
        <v>0.92241379310344829</v>
      </c>
      <c r="C11" s="290"/>
      <c r="D11" s="290"/>
      <c r="E11" s="290"/>
      <c r="F11" s="290"/>
      <c r="G11" s="231"/>
      <c r="H11" s="231"/>
      <c r="I11" s="231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ht="33" x14ac:dyDescent="0.3">
      <c r="A17" s="32" t="s">
        <v>296</v>
      </c>
      <c r="B17" s="164">
        <v>1</v>
      </c>
      <c r="C17" s="164"/>
      <c r="D17" s="165" t="s">
        <v>438</v>
      </c>
      <c r="E17" s="165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ht="49.5" x14ac:dyDescent="0.3">
      <c r="A19" s="32" t="s">
        <v>85</v>
      </c>
      <c r="B19" s="164">
        <v>1</v>
      </c>
      <c r="C19" s="164"/>
      <c r="D19" s="165" t="s">
        <v>439</v>
      </c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4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8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 t="s">
        <v>440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12</v>
      </c>
    </row>
    <row r="52" spans="1:6" x14ac:dyDescent="0.3">
      <c r="A52" s="194" t="s">
        <v>319</v>
      </c>
      <c r="B52" s="195"/>
      <c r="C52" s="196"/>
      <c r="D52" s="198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ht="33" x14ac:dyDescent="0.3">
      <c r="A56" s="40" t="s">
        <v>175</v>
      </c>
      <c r="B56" s="164">
        <v>1</v>
      </c>
      <c r="C56" s="164"/>
      <c r="D56" s="243" t="s">
        <v>450</v>
      </c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13</v>
      </c>
    </row>
    <row r="63" spans="1:6" x14ac:dyDescent="0.3">
      <c r="A63" s="194" t="s">
        <v>319</v>
      </c>
      <c r="B63" s="195"/>
      <c r="C63" s="196"/>
      <c r="D63" s="198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2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2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2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2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2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49.5" x14ac:dyDescent="0.35">
      <c r="A74" s="60" t="s">
        <v>203</v>
      </c>
      <c r="B74" s="170">
        <v>2</v>
      </c>
      <c r="C74" s="188" t="str">
        <f>IF(B74=0, -5, "0")</f>
        <v>0</v>
      </c>
      <c r="D74" s="252" t="s">
        <v>446</v>
      </c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>
        <v>2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2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2</v>
      </c>
      <c r="C78" s="164"/>
      <c r="D78" s="177"/>
      <c r="E78" s="175"/>
      <c r="F78" s="164"/>
    </row>
    <row r="79" spans="1:6" ht="49.5" x14ac:dyDescent="0.35">
      <c r="A79" s="56" t="s">
        <v>174</v>
      </c>
      <c r="B79" s="170">
        <v>2</v>
      </c>
      <c r="C79" s="188" t="str">
        <f>IF(B79=0, -5, "0")</f>
        <v>0</v>
      </c>
      <c r="D79" s="252" t="s">
        <v>445</v>
      </c>
      <c r="E79" s="175"/>
      <c r="F79" s="164"/>
    </row>
    <row r="80" spans="1:6" x14ac:dyDescent="0.3">
      <c r="A80" s="32" t="s">
        <v>323</v>
      </c>
      <c r="B80" s="170">
        <v>2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2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24</v>
      </c>
    </row>
    <row r="84" spans="1:6" x14ac:dyDescent="0.3">
      <c r="A84" s="194" t="s">
        <v>319</v>
      </c>
      <c r="B84" s="195"/>
      <c r="C84" s="196"/>
      <c r="D84" s="198">
        <f>D83/(COUNT(B66:C82)*2)</f>
        <v>1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16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4">
        <v>2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ht="33" x14ac:dyDescent="0.3">
      <c r="A160" s="32" t="s">
        <v>153</v>
      </c>
      <c r="B160" s="164">
        <v>0</v>
      </c>
      <c r="C160" s="164"/>
      <c r="D160" s="243" t="s">
        <v>457</v>
      </c>
      <c r="E160" s="243" t="s">
        <v>458</v>
      </c>
      <c r="F160" s="164"/>
    </row>
    <row r="161" spans="1:6" x14ac:dyDescent="0.3">
      <c r="A161" s="194" t="s">
        <v>38</v>
      </c>
      <c r="B161" s="195"/>
      <c r="C161" s="196"/>
      <c r="D161" s="197">
        <f>SUM(B157:C160)</f>
        <v>6</v>
      </c>
    </row>
    <row r="162" spans="1:6" x14ac:dyDescent="0.3">
      <c r="A162" s="194" t="s">
        <v>319</v>
      </c>
      <c r="B162" s="195"/>
      <c r="C162" s="196"/>
      <c r="D162" s="198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33" x14ac:dyDescent="0.3">
      <c r="A165" s="58" t="s">
        <v>337</v>
      </c>
      <c r="B165" s="164">
        <v>0</v>
      </c>
      <c r="C165" s="164"/>
      <c r="D165" s="243" t="s">
        <v>441</v>
      </c>
      <c r="E165" s="243" t="s">
        <v>442</v>
      </c>
      <c r="F165" s="164"/>
    </row>
    <row r="166" spans="1:6" ht="33" x14ac:dyDescent="0.3">
      <c r="A166" s="66" t="s">
        <v>232</v>
      </c>
      <c r="B166" s="164">
        <v>1</v>
      </c>
      <c r="C166" s="164"/>
      <c r="D166" s="165" t="s">
        <v>443</v>
      </c>
      <c r="E166" s="120"/>
      <c r="F166" s="164"/>
    </row>
    <row r="167" spans="1:6" ht="33" x14ac:dyDescent="0.3">
      <c r="A167" s="32" t="s">
        <v>92</v>
      </c>
      <c r="B167" s="164">
        <v>1</v>
      </c>
      <c r="C167" s="164"/>
      <c r="D167" s="165" t="s">
        <v>444</v>
      </c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6</v>
      </c>
    </row>
    <row r="171" spans="1:6" x14ac:dyDescent="0.3">
      <c r="A171" s="194" t="s">
        <v>319</v>
      </c>
      <c r="B171" s="195"/>
      <c r="C171" s="196"/>
      <c r="D171" s="198">
        <f>D170/(COUNT(B165:C169)*2)</f>
        <v>0.6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>
        <v>2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8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107</v>
      </c>
    </row>
    <row r="183" spans="1:6" ht="18" x14ac:dyDescent="0.35">
      <c r="A183" s="81" t="s">
        <v>349</v>
      </c>
      <c r="B183" s="81"/>
      <c r="C183" s="81"/>
      <c r="D183" s="253">
        <f>D182/(COUNT(B174:C177,B165:C169,B157:C160,B149:C152,B137:C144,B55:C61,B45:C50,B26:C31,B17:C21,B106:C116,#REF!,B121:C131,B87:C100,B66:C82,B36:C40)*2)</f>
        <v>0.92241379310344829</v>
      </c>
    </row>
  </sheetData>
  <sheetProtection algorithmName="SHA-512" hashValue="970KvINGQ8lO6eLc9CroIfYG8M39PhMliYGnA88lQ+M8KAZoR4pHU24jCYYGalIMd+KDiBw12UNNfkcf9j3ezA==" saltValue="7UihEeh28wGzzkX3/T5uo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4" max="5" man="1"/>
    <brk id="17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264" zoomScale="70" zoomScaleNormal="71" zoomScaleSheetLayoutView="70" workbookViewId="0">
      <selection activeCell="E264" sqref="E264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2"/>
      <c r="H7" s="232"/>
      <c r="I7" s="232"/>
    </row>
    <row r="8" spans="1:9" ht="29.25" x14ac:dyDescent="0.45">
      <c r="A8" s="272" t="str">
        <f>'Page de garde'!D18</f>
        <v>Ennasr 2</v>
      </c>
      <c r="B8" s="272"/>
      <c r="C8" s="272"/>
      <c r="D8" s="272"/>
      <c r="E8" s="272"/>
      <c r="F8" s="272"/>
      <c r="G8" s="233"/>
      <c r="H8" s="233"/>
      <c r="I8" s="232"/>
    </row>
    <row r="9" spans="1:9" ht="24" x14ac:dyDescent="0.45">
      <c r="A9" s="192" t="s">
        <v>44</v>
      </c>
      <c r="B9" s="273"/>
      <c r="C9" s="273"/>
      <c r="D9" s="273"/>
      <c r="E9" s="273"/>
      <c r="F9" s="274"/>
      <c r="G9" s="233"/>
      <c r="H9" s="233"/>
      <c r="I9" s="232"/>
    </row>
    <row r="10" spans="1:9" ht="24" x14ac:dyDescent="0.45">
      <c r="A10" s="193" t="s">
        <v>46</v>
      </c>
      <c r="B10" s="275"/>
      <c r="C10" s="275"/>
      <c r="D10" s="275"/>
      <c r="E10" s="275"/>
      <c r="F10" s="275"/>
      <c r="G10" s="233"/>
      <c r="H10" s="233"/>
      <c r="I10" s="232"/>
    </row>
    <row r="11" spans="1:9" ht="24" x14ac:dyDescent="0.45">
      <c r="A11" s="192" t="s">
        <v>45</v>
      </c>
      <c r="B11" s="269"/>
      <c r="C11" s="269"/>
      <c r="D11" s="269"/>
      <c r="E11" s="269"/>
      <c r="F11" s="269"/>
      <c r="G11" s="233"/>
      <c r="H11" s="233"/>
      <c r="I11" s="232"/>
    </row>
    <row r="12" spans="1:9" ht="24" x14ac:dyDescent="0.45">
      <c r="A12" s="192" t="s">
        <v>260</v>
      </c>
      <c r="B12" s="276">
        <f>D463</f>
        <v>0</v>
      </c>
      <c r="C12" s="276"/>
      <c r="D12" s="276"/>
      <c r="E12" s="276"/>
      <c r="F12" s="276"/>
      <c r="G12" s="233"/>
      <c r="H12" s="233"/>
      <c r="I12" s="232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3"/>
      <c r="H6" s="233"/>
      <c r="I6" s="233"/>
    </row>
    <row r="7" spans="1:9" s="29" customFormat="1" ht="21.75" customHeight="1" x14ac:dyDescent="0.45">
      <c r="A7" s="272" t="str">
        <f>'A3 Exploitation'!A8:F8</f>
        <v>Ennasr 2</v>
      </c>
      <c r="B7" s="272"/>
      <c r="C7" s="272"/>
      <c r="D7" s="272"/>
      <c r="E7" s="272"/>
      <c r="F7" s="272"/>
      <c r="G7" s="233"/>
      <c r="H7" s="233"/>
      <c r="I7" s="233"/>
    </row>
    <row r="8" spans="1:9" s="29" customFormat="1" ht="24" x14ac:dyDescent="0.45">
      <c r="A8" s="192" t="s">
        <v>44</v>
      </c>
      <c r="B8" s="291">
        <f>'A3 Exploitation'!B9:F9</f>
        <v>0</v>
      </c>
      <c r="C8" s="289"/>
      <c r="D8" s="289"/>
      <c r="E8" s="289"/>
      <c r="F8" s="289"/>
      <c r="G8" s="233"/>
      <c r="H8" s="233"/>
      <c r="I8" s="233"/>
    </row>
    <row r="9" spans="1:9" s="29" customFormat="1" ht="24" x14ac:dyDescent="0.45">
      <c r="A9" s="193" t="s">
        <v>46</v>
      </c>
      <c r="B9" s="289">
        <f>'A3 Exploitation'!B10:F10</f>
        <v>0</v>
      </c>
      <c r="C9" s="289"/>
      <c r="D9" s="289"/>
      <c r="E9" s="289"/>
      <c r="F9" s="289"/>
      <c r="G9" s="233"/>
      <c r="H9" s="233"/>
      <c r="I9" s="233"/>
    </row>
    <row r="10" spans="1:9" s="29" customFormat="1" ht="24" x14ac:dyDescent="0.45">
      <c r="A10" s="192" t="s">
        <v>45</v>
      </c>
      <c r="B10" s="285">
        <f>'A3 Exploitation'!B11:F11</f>
        <v>0</v>
      </c>
      <c r="C10" s="285"/>
      <c r="D10" s="285"/>
      <c r="E10" s="285"/>
      <c r="F10" s="285"/>
      <c r="G10" s="233"/>
      <c r="H10" s="233"/>
      <c r="I10" s="233"/>
    </row>
    <row r="11" spans="1:9" s="29" customFormat="1" ht="24" x14ac:dyDescent="0.45">
      <c r="A11" s="192" t="s">
        <v>318</v>
      </c>
      <c r="B11" s="290">
        <f>D183</f>
        <v>0</v>
      </c>
      <c r="C11" s="290"/>
      <c r="D11" s="290"/>
      <c r="E11" s="290"/>
      <c r="F11" s="290"/>
      <c r="G11" s="233"/>
      <c r="H11" s="233"/>
      <c r="I11" s="233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0"/>
      <c r="E1" s="270"/>
      <c r="F1" s="270"/>
      <c r="G1" s="270"/>
      <c r="H1" s="270"/>
      <c r="I1" s="270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71" t="s">
        <v>190</v>
      </c>
      <c r="B7" s="271"/>
      <c r="C7" s="271"/>
      <c r="D7" s="271"/>
      <c r="E7" s="271"/>
      <c r="F7" s="271"/>
      <c r="G7" s="232"/>
      <c r="H7" s="232"/>
      <c r="I7" s="232"/>
    </row>
    <row r="8" spans="1:9" ht="29.25" x14ac:dyDescent="0.45">
      <c r="A8" s="272" t="str">
        <f>'Page de garde'!D18</f>
        <v>Ennasr 2</v>
      </c>
      <c r="B8" s="272"/>
      <c r="C8" s="272"/>
      <c r="D8" s="272"/>
      <c r="E8" s="272"/>
      <c r="F8" s="272"/>
      <c r="G8" s="233"/>
      <c r="H8" s="233"/>
      <c r="I8" s="232"/>
    </row>
    <row r="9" spans="1:9" ht="24" x14ac:dyDescent="0.45">
      <c r="A9" s="192" t="s">
        <v>44</v>
      </c>
      <c r="B9" s="273"/>
      <c r="C9" s="273"/>
      <c r="D9" s="273"/>
      <c r="E9" s="273"/>
      <c r="F9" s="274"/>
      <c r="G9" s="233"/>
      <c r="H9" s="233"/>
      <c r="I9" s="232"/>
    </row>
    <row r="10" spans="1:9" ht="24" x14ac:dyDescent="0.45">
      <c r="A10" s="193" t="s">
        <v>46</v>
      </c>
      <c r="B10" s="275"/>
      <c r="C10" s="275"/>
      <c r="D10" s="275"/>
      <c r="E10" s="275"/>
      <c r="F10" s="275"/>
      <c r="G10" s="233"/>
      <c r="H10" s="233"/>
      <c r="I10" s="232"/>
    </row>
    <row r="11" spans="1:9" ht="24" x14ac:dyDescent="0.45">
      <c r="A11" s="192" t="s">
        <v>45</v>
      </c>
      <c r="B11" s="269"/>
      <c r="C11" s="269"/>
      <c r="D11" s="269"/>
      <c r="E11" s="269"/>
      <c r="F11" s="269"/>
      <c r="G11" s="233"/>
      <c r="H11" s="233"/>
      <c r="I11" s="232"/>
    </row>
    <row r="12" spans="1:9" ht="24" x14ac:dyDescent="0.45">
      <c r="A12" s="192" t="s">
        <v>260</v>
      </c>
      <c r="B12" s="276">
        <f>D463</f>
        <v>0</v>
      </c>
      <c r="C12" s="276"/>
      <c r="D12" s="276"/>
      <c r="E12" s="276"/>
      <c r="F12" s="276"/>
      <c r="G12" s="233"/>
      <c r="H12" s="233"/>
      <c r="I12" s="232"/>
    </row>
    <row r="13" spans="1:9" ht="22.5" x14ac:dyDescent="0.45">
      <c r="A13" s="28"/>
      <c r="B13" s="29"/>
      <c r="C13" s="29"/>
      <c r="D13" s="277"/>
      <c r="E13" s="277"/>
      <c r="F13" s="277"/>
      <c r="G13" s="277"/>
      <c r="H13" s="277"/>
      <c r="I13" s="3"/>
    </row>
    <row r="14" spans="1:9" ht="16.5" x14ac:dyDescent="0.3">
      <c r="A14" s="278" t="s">
        <v>32</v>
      </c>
      <c r="B14" s="279" t="s">
        <v>33</v>
      </c>
      <c r="C14" s="279"/>
      <c r="D14" s="279" t="s">
        <v>48</v>
      </c>
      <c r="E14" s="280" t="s">
        <v>331</v>
      </c>
      <c r="F14" s="279" t="s">
        <v>202</v>
      </c>
      <c r="G14" s="29"/>
      <c r="H14" s="29"/>
    </row>
    <row r="15" spans="1:9" ht="16.5" x14ac:dyDescent="0.3">
      <c r="A15" s="278"/>
      <c r="B15" s="55" t="s">
        <v>36</v>
      </c>
      <c r="C15" s="55" t="s">
        <v>35</v>
      </c>
      <c r="D15" s="279"/>
      <c r="E15" s="280"/>
      <c r="F15" s="279"/>
      <c r="G15" s="29"/>
      <c r="H15" s="29"/>
    </row>
    <row r="16" spans="1:9" ht="18" x14ac:dyDescent="0.35">
      <c r="A16" s="281" t="s">
        <v>0</v>
      </c>
      <c r="B16" s="281"/>
      <c r="C16" s="281"/>
      <c r="D16" s="281"/>
      <c r="E16" s="281"/>
      <c r="F16" s="281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2" t="s">
        <v>1</v>
      </c>
      <c r="B18" s="283"/>
      <c r="C18" s="283"/>
      <c r="D18" s="283"/>
      <c r="E18" s="283"/>
      <c r="F18" s="283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2" t="s">
        <v>18</v>
      </c>
      <c r="B26" s="263"/>
      <c r="C26" s="263"/>
      <c r="D26" s="263"/>
      <c r="E26" s="263"/>
      <c r="F26" s="263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1" t="s">
        <v>131</v>
      </c>
      <c r="B43" s="281"/>
      <c r="C43" s="281"/>
      <c r="D43" s="281"/>
      <c r="E43" s="281"/>
      <c r="F43" s="281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2" t="s">
        <v>65</v>
      </c>
      <c r="B57" s="263"/>
      <c r="C57" s="263"/>
      <c r="D57" s="263"/>
      <c r="E57" s="263"/>
      <c r="F57" s="263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2" t="s">
        <v>25</v>
      </c>
      <c r="B84" s="263"/>
      <c r="C84" s="263"/>
      <c r="D84" s="263"/>
      <c r="E84" s="263"/>
      <c r="F84" s="263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4" t="s">
        <v>123</v>
      </c>
      <c r="B99" s="265"/>
      <c r="C99" s="265"/>
      <c r="D99" s="265"/>
      <c r="E99" s="265"/>
      <c r="F99" s="266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2" t="s">
        <v>127</v>
      </c>
      <c r="B113" s="263"/>
      <c r="C113" s="263"/>
      <c r="D113" s="263"/>
      <c r="E113" s="263"/>
      <c r="F113" s="263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2" t="s">
        <v>72</v>
      </c>
      <c r="B137" s="263"/>
      <c r="C137" s="263"/>
      <c r="D137" s="263"/>
      <c r="E137" s="263"/>
      <c r="F137" s="263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4" t="s">
        <v>124</v>
      </c>
      <c r="B152" s="265"/>
      <c r="C152" s="265"/>
      <c r="D152" s="265"/>
      <c r="E152" s="265"/>
      <c r="F152" s="266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2" t="s">
        <v>128</v>
      </c>
      <c r="B166" s="263"/>
      <c r="C166" s="263"/>
      <c r="D166" s="263"/>
      <c r="E166" s="263"/>
      <c r="F166" s="263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4" t="s">
        <v>157</v>
      </c>
      <c r="B192" s="265"/>
      <c r="C192" s="265"/>
      <c r="D192" s="265"/>
      <c r="E192" s="265"/>
      <c r="F192" s="266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62" t="s">
        <v>150</v>
      </c>
      <c r="B194" s="263"/>
      <c r="C194" s="263"/>
      <c r="D194" s="263"/>
      <c r="E194" s="263"/>
      <c r="F194" s="263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2" t="s">
        <v>75</v>
      </c>
      <c r="B209" s="263"/>
      <c r="C209" s="263"/>
      <c r="D209" s="263"/>
      <c r="E209" s="263"/>
      <c r="F209" s="263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2" t="s">
        <v>181</v>
      </c>
      <c r="B232" s="263"/>
      <c r="C232" s="263"/>
      <c r="D232" s="263"/>
      <c r="E232" s="263"/>
      <c r="F232" s="263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4" t="s">
        <v>4</v>
      </c>
      <c r="B249" s="265"/>
      <c r="C249" s="265"/>
      <c r="D249" s="265"/>
      <c r="E249" s="265"/>
      <c r="F249" s="266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62" t="s">
        <v>19</v>
      </c>
      <c r="B251" s="263"/>
      <c r="C251" s="263"/>
      <c r="D251" s="263"/>
      <c r="E251" s="263"/>
      <c r="F251" s="263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2" t="s">
        <v>116</v>
      </c>
      <c r="B263" s="263"/>
      <c r="C263" s="263"/>
      <c r="D263" s="263"/>
      <c r="E263" s="263"/>
      <c r="F263" s="263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4" t="s">
        <v>21</v>
      </c>
      <c r="B282" s="265"/>
      <c r="C282" s="265"/>
      <c r="D282" s="265"/>
      <c r="E282" s="265"/>
      <c r="F282" s="266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62" t="s">
        <v>12</v>
      </c>
      <c r="B284" s="263"/>
      <c r="C284" s="263"/>
      <c r="D284" s="263"/>
      <c r="E284" s="263"/>
      <c r="F284" s="263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2" t="s">
        <v>25</v>
      </c>
      <c r="B297" s="263"/>
      <c r="C297" s="263"/>
      <c r="D297" s="263"/>
      <c r="E297" s="263"/>
      <c r="F297" s="263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4" t="s">
        <v>8</v>
      </c>
      <c r="B310" s="265"/>
      <c r="C310" s="265"/>
      <c r="D310" s="265"/>
      <c r="E310" s="265"/>
      <c r="F310" s="266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2" t="s">
        <v>25</v>
      </c>
      <c r="B324" s="263"/>
      <c r="C324" s="263"/>
      <c r="D324" s="263"/>
      <c r="E324" s="263"/>
      <c r="F324" s="263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2" t="s">
        <v>118</v>
      </c>
      <c r="B340" s="263"/>
      <c r="C340" s="263"/>
      <c r="D340" s="263"/>
      <c r="E340" s="263"/>
      <c r="F340" s="263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2" t="s">
        <v>29</v>
      </c>
      <c r="B349" s="263"/>
      <c r="C349" s="263"/>
      <c r="D349" s="263"/>
      <c r="E349" s="263"/>
      <c r="F349" s="263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64" t="s">
        <v>119</v>
      </c>
      <c r="B363" s="265"/>
      <c r="C363" s="265"/>
      <c r="D363" s="265"/>
      <c r="E363" s="265"/>
      <c r="F363" s="266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4" t="s">
        <v>346</v>
      </c>
      <c r="B393" s="265"/>
      <c r="C393" s="265"/>
      <c r="D393" s="265"/>
      <c r="E393" s="265"/>
      <c r="F393" s="266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62" t="s">
        <v>347</v>
      </c>
      <c r="B395" s="263"/>
      <c r="C395" s="263"/>
      <c r="D395" s="263"/>
      <c r="E395" s="263"/>
      <c r="F395" s="263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62" t="s">
        <v>31</v>
      </c>
      <c r="B402" s="263"/>
      <c r="C402" s="263"/>
      <c r="D402" s="263"/>
      <c r="E402" s="263"/>
      <c r="F402" s="263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4" t="s">
        <v>170</v>
      </c>
      <c r="B412" s="265"/>
      <c r="C412" s="265"/>
      <c r="D412" s="265"/>
      <c r="E412" s="265"/>
      <c r="F412" s="266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4" t="s">
        <v>82</v>
      </c>
      <c r="B422" s="265"/>
      <c r="C422" s="265"/>
      <c r="D422" s="265"/>
      <c r="E422" s="265"/>
      <c r="F422" s="266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4" t="s">
        <v>143</v>
      </c>
      <c r="B431" s="265"/>
      <c r="C431" s="265"/>
      <c r="D431" s="265"/>
      <c r="E431" s="265"/>
      <c r="F431" s="266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4" t="s">
        <v>144</v>
      </c>
      <c r="B452" s="265"/>
      <c r="C452" s="265"/>
      <c r="D452" s="265"/>
      <c r="E452" s="265"/>
      <c r="F452" s="266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72" t="s">
        <v>52</v>
      </c>
      <c r="B6" s="272"/>
      <c r="C6" s="272"/>
      <c r="D6" s="272"/>
      <c r="E6" s="272"/>
      <c r="F6" s="272"/>
      <c r="G6" s="233"/>
      <c r="H6" s="233"/>
      <c r="I6" s="233"/>
    </row>
    <row r="7" spans="1:9" s="29" customFormat="1" ht="21.75" customHeight="1" x14ac:dyDescent="0.45">
      <c r="A7" s="272" t="str">
        <f>'A4 Exploitation'!A8:F8</f>
        <v>Ennasr 2</v>
      </c>
      <c r="B7" s="272"/>
      <c r="C7" s="272"/>
      <c r="D7" s="272"/>
      <c r="E7" s="272"/>
      <c r="F7" s="272"/>
      <c r="G7" s="233"/>
      <c r="H7" s="233"/>
      <c r="I7" s="233"/>
    </row>
    <row r="8" spans="1:9" s="29" customFormat="1" ht="24" x14ac:dyDescent="0.45">
      <c r="A8" s="192" t="s">
        <v>44</v>
      </c>
      <c r="B8" s="289">
        <f>'A4 Exploitation'!B9:F9</f>
        <v>0</v>
      </c>
      <c r="C8" s="289"/>
      <c r="D8" s="289"/>
      <c r="E8" s="289"/>
      <c r="F8" s="289"/>
      <c r="G8" s="233"/>
      <c r="H8" s="233"/>
      <c r="I8" s="233"/>
    </row>
    <row r="9" spans="1:9" s="29" customFormat="1" ht="24" x14ac:dyDescent="0.45">
      <c r="A9" s="193" t="s">
        <v>46</v>
      </c>
      <c r="B9" s="289">
        <f>'A4 Exploitation'!B10:F10</f>
        <v>0</v>
      </c>
      <c r="C9" s="289"/>
      <c r="D9" s="289"/>
      <c r="E9" s="289"/>
      <c r="F9" s="289"/>
      <c r="G9" s="233"/>
      <c r="H9" s="233"/>
      <c r="I9" s="233"/>
    </row>
    <row r="10" spans="1:9" s="29" customFormat="1" ht="24" x14ac:dyDescent="0.45">
      <c r="A10" s="192" t="s">
        <v>45</v>
      </c>
      <c r="B10" s="285">
        <f>'A4 Exploitation'!B11:F11</f>
        <v>0</v>
      </c>
      <c r="C10" s="285"/>
      <c r="D10" s="285"/>
      <c r="E10" s="285"/>
      <c r="F10" s="285"/>
      <c r="G10" s="233"/>
      <c r="H10" s="233"/>
      <c r="I10" s="233"/>
    </row>
    <row r="11" spans="1:9" s="29" customFormat="1" ht="24" x14ac:dyDescent="0.45">
      <c r="A11" s="192" t="s">
        <v>318</v>
      </c>
      <c r="B11" s="290">
        <f>D183</f>
        <v>0</v>
      </c>
      <c r="C11" s="290"/>
      <c r="D11" s="290"/>
      <c r="E11" s="290"/>
      <c r="F11" s="290"/>
      <c r="G11" s="233"/>
      <c r="H11" s="233"/>
      <c r="I11" s="233"/>
    </row>
    <row r="12" spans="1:9" s="29" customFormat="1" ht="22.5" x14ac:dyDescent="0.45">
      <c r="A12" s="28"/>
      <c r="D12" s="277"/>
      <c r="E12" s="277"/>
      <c r="F12" s="277"/>
      <c r="G12" s="277"/>
      <c r="H12" s="277"/>
      <c r="I12" s="31"/>
    </row>
    <row r="13" spans="1:9" s="29" customFormat="1" ht="11.25" customHeight="1" x14ac:dyDescent="0.3">
      <c r="A13" s="278" t="s">
        <v>32</v>
      </c>
      <c r="B13" s="279" t="s">
        <v>33</v>
      </c>
      <c r="C13" s="279"/>
      <c r="D13" s="279" t="s">
        <v>48</v>
      </c>
      <c r="E13" s="280" t="s">
        <v>201</v>
      </c>
      <c r="F13" s="279" t="s">
        <v>202</v>
      </c>
    </row>
    <row r="14" spans="1:9" s="29" customFormat="1" ht="12.75" customHeight="1" x14ac:dyDescent="0.3">
      <c r="A14" s="278"/>
      <c r="B14" s="55" t="s">
        <v>36</v>
      </c>
      <c r="C14" s="55" t="s">
        <v>35</v>
      </c>
      <c r="D14" s="279"/>
      <c r="E14" s="280"/>
      <c r="F14" s="279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2017-10-14T08:15:05Z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