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CE Ennasr 2\2017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9" i="16" l="1"/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4" i="16"/>
  <c r="D23" i="16"/>
  <c r="D145" i="17" l="1"/>
  <c r="D146" i="17" s="1"/>
  <c r="D117" i="17"/>
  <c r="D118" i="17" s="1"/>
  <c r="D101" i="17"/>
  <c r="D102" i="17" s="1"/>
  <c r="D450" i="16"/>
  <c r="B130" i="29" s="1"/>
  <c r="D409" i="16"/>
  <c r="D410" i="16" s="1"/>
  <c r="D357" i="16"/>
  <c r="D346" i="16"/>
  <c r="D347" i="16" s="1"/>
  <c r="D337" i="16"/>
  <c r="D338" i="16" s="1"/>
  <c r="D276" i="16"/>
  <c r="D277" i="16" s="1"/>
  <c r="D110" i="16"/>
  <c r="D111" i="16" s="1"/>
  <c r="D388" i="16"/>
  <c r="D390" i="16"/>
  <c r="D391" i="16" s="1"/>
  <c r="B102" i="29" s="1"/>
  <c r="D358" i="16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C222" i="16"/>
  <c r="D229" i="16" s="1"/>
  <c r="D230" i="16" s="1"/>
  <c r="A193" i="16"/>
  <c r="D245" i="16" l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189" i="16"/>
  <c r="D190" i="16" s="1"/>
  <c r="B67" i="29" s="1"/>
  <c r="D164" i="16"/>
  <c r="A17" i="16"/>
  <c r="D97" i="16" l="1"/>
  <c r="B53" i="29" s="1"/>
  <c r="D82" i="16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MH-Quali</author>
  </authors>
  <commentList>
    <comment ref="A425" authorId="0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<sst xmlns="http://schemas.openxmlformats.org/spreadsheetml/2006/main" count="2931" uniqueCount="428">
  <si>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</si>
  <si>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</si>
  <si>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</si>
  <si>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</si>
  <si>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</si>
  <si>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</si>
  <si>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</si>
  <si>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</si>
  <si>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</si>
  <si>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</si>
  <si>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</si>
  <si>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</si>
  <si>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</si>
  <si>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</si>
  <si>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</si>
  <si>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</si>
  <si>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</si>
  <si>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</si>
  <si>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</si>
  <si>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</si>
  <si>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</si>
  <si>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</si>
  <si>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</si>
  <si>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</si>
  <si>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</si>
  <si>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</si>
  <si>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</si>
  <si>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</si>
  <si>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</si>
  <si>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</si>
  <si>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</si>
  <si>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</si>
  <si>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</si>
  <si>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</si>
  <si>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</si>
  <si>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</si>
  <si>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</si>
  <si>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</si>
  <si>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</si>
  <si>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</si>
  <si>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</si>
  <si>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</si>
  <si>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</si>
  <si>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</si>
  <si>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</si>
  <si>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</si>
  <si>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</si>
  <si>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</si>
  <si>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</si>
  <si>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</si>
  <si>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</si>
  <si>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</si>
  <si>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</si>
  <si>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</si>
  <si>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</si>
  <si>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</si>
  <si>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</si>
  <si>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</si>
  <si>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</si>
  <si>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</si>
  <si>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</si>
  <si>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</si>
  <si>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</si>
  <si>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</si>
  <si>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</si>
  <si>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</si>
  <si>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</si>
  <si>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</si>
  <si>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</si>
  <si>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</si>
  <si>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</si>
  <si>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</si>
  <si>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</si>
  <si>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</si>
  <si>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</si>
  <si>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</si>
  <si>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</si>
  <si>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</si>
  <si>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</si>
  <si>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</si>
  <si>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</si>
  <si>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</si>
  <si>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</si>
  <si>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</si>
  <si>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</si>
  <si>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</si>
  <si>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</si>
  <si>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</si>
  <si>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</si>
  <si>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</si>
  <si>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</si>
  <si>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</si>
  <si>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</si>
  <si>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</si>
  <si>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</si>
  <si>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</si>
  <si>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</si>
  <si>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</si>
  <si>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</si>
  <si>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</si>
  <si>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</si>
  <si>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</si>
  <si>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</si>
  <si>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</si>
  <si>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</si>
  <si>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</si>
  <si>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</si>
  <si>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</si>
  <si>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</si>
  <si>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</si>
  <si>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</si>
  <si>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</si>
  <si>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</si>
  <si>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</si>
  <si>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</si>
  <si>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</si>
  <si>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</si>
  <si>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</si>
  <si>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</si>
  <si>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</si>
  <si>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</si>
  <si>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</si>
  <si>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</si>
  <si>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</si>
  <si>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</si>
  <si>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</si>
  <si>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</si>
  <si>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</si>
  <si>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</si>
  <si>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</si>
  <si>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</si>
  <si>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</si>
  <si>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</si>
  <si>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</si>
  <si>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</si>
  <si>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</si>
  <si>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</si>
  <si>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</si>
  <si>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</si>
  <si>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</si>
  <si>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</si>
  <si>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</si>
  <si>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</si>
  <si>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</si>
  <si>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</si>
  <si>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</si>
  <si>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</si>
  <si>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</si>
  <si>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</si>
  <si>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</si>
  <si>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</si>
  <si>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</si>
  <si>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</si>
  <si>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</si>
  <si>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</si>
  <si>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</si>
  <si>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</si>
  <si>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</si>
  <si>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</si>
  <si>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</si>
  <si>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</si>
  <si>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</si>
  <si>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</si>
  <si>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</si>
  <si>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</si>
  <si>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</si>
  <si>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</si>
  <si>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</si>
  <si>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</si>
  <si>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</si>
  <si>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</si>
  <si>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</si>
  <si>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</si>
  <si>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</si>
  <si>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</si>
  <si>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</si>
  <si>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</si>
  <si>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</si>
  <si>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</si>
  <si>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</si>
  <si>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</si>
  <si>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</si>
  <si>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</si>
  <si>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</si>
  <si>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</si>
  <si>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</si>
  <si>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</si>
  <si>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</si>
  <si>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</si>
  <si>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</si>
  <si>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</si>
  <si>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</si>
  <si>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</si>
  <si>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</si>
  <si>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</si>
  <si>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</si>
  <si>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</si>
  <si>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</si>
  <si>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</si>
  <si>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</si>
  <si>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</si>
  <si>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</si>
  <si>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</si>
  <si>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</si>
  <si>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</si>
  <si>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</si>
  <si>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</si>
  <si>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</si>
  <si>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</si>
  <si>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</si>
  <si>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</si>
  <si>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</si>
  <si>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</si>
  <si>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</si>
  <si>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</si>
  <si>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</si>
  <si>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</si>
  <si>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</si>
  <si>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</si>
  <si>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</si>
  <si>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</si>
  <si>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</si>
  <si>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</si>
  <si>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</si>
  <si>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</si>
  <si>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</si>
  <si>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</si>
  <si>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</si>
  <si>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</si>
  <si>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</si>
  <si>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</si>
  <si>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</si>
  <si>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</si>
  <si>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</si>
  <si>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</si>
  <si>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</si>
  <si>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</si>
  <si>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</si>
  <si>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</si>
  <si>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</si>
  <si>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</si>
  <si>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</si>
  <si>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</si>
  <si>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</si>
  <si>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</si>
  <si>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</si>
  <si>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</si>
  <si>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</si>
  <si>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</si>
  <si>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</si>
  <si>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</si>
  <si>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</si>
  <si>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</si>
  <si>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</si>
  <si>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</si>
  <si>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</si>
  <si>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</si>
  <si>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</si>
  <si>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</si>
  <si>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</si>
  <si>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</si>
  <si>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</si>
  <si>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</si>
  <si>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</si>
  <si>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</si>
  <si>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</si>
  <si>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</si>
  <si>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</si>
  <si>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</si>
  <si>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</si>
  <si>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</si>
  <si>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</si>
  <si>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</si>
  <si>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</si>
  <si>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</si>
  <si>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</si>
  <si>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</si>
  <si>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</si>
  <si>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</si>
  <si>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</si>
  <si>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</si>
  <si>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</si>
  <si>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</si>
  <si>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</si>
  <si>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</si>
  <si>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</si>
  <si>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</si>
  <si>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</si>
  <si>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</si>
  <si>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</si>
  <si>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</si>
  <si>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</si>
  <si>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</si>
  <si>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</si>
  <si>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</si>
  <si>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</si>
  <si>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</si>
  <si>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</si>
  <si>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</si>
  <si>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</si>
  <si>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</si>
  <si>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</si>
  <si>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</si>
  <si>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</si>
  <si>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</si>
  <si>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</si>
  <si>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</si>
  <si>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</si>
  <si>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</si>
  <si>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</si>
  <si>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</si>
  <si>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</si>
  <si>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</si>
  <si>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</si>
  <si>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</si>
  <si>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</si>
  <si>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</si>
  <si>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</si>
  <si>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</si>
  <si>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</si>
  <si>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</si>
  <si>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</si>
  <si>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</si>
  <si>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</si>
  <si>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</si>
  <si>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</si>
  <si>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</si>
  <si>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</si>
  <si>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</si>
  <si>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</si>
  <si>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</si>
  <si>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</si>
  <si>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</si>
  <si>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</si>
  <si>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</si>
  <si>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</si>
  <si>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</si>
  <si>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</si>
  <si>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</si>
  <si>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</si>
  <si>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</si>
  <si>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</si>
  <si>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</si>
  <si>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</si>
  <si>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</si>
  <si>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</si>
  <si>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</si>
  <si>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</si>
  <si>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</si>
  <si>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</si>
  <si>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</si>
  <si>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</si>
  <si>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</si>
  <si>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</si>
  <si>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</si>
  <si>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</si>
  <si>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</si>
  <si>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</si>
  <si>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</si>
  <si>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</si>
  <si>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</si>
  <si>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</si>
  <si>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</si>
  <si>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</si>
  <si>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</si>
  <si>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</si>
  <si>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</si>
  <si>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</si>
  <si>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</si>
  <si>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</si>
  <si>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</si>
  <si>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</si>
  <si>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</si>
  <si>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</si>
  <si>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</si>
  <si>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</si>
  <si>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</si>
  <si>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</si>
  <si>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</si>
  <si>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Les citrouilles découpées n'étaient ni munies par des étiquettes ni par une affiche prix.</t>
  </si>
  <si>
    <t>Correct.</t>
  </si>
  <si>
    <t>Correct</t>
  </si>
  <si>
    <t>M. Bilel HAMDI</t>
  </si>
  <si>
    <t>Taux de réalisation du plan d'action précédent</t>
  </si>
  <si>
    <t>Durée d'exposition des produits</t>
  </si>
  <si>
    <t>M. Riadh (Directeur magasin)</t>
  </si>
  <si>
    <t>Ennasr 2</t>
  </si>
  <si>
    <t>Le sol du magasin présentait des taches à plusieurs endroits.</t>
  </si>
  <si>
    <t>Absence d'une zone pour le retrait.</t>
  </si>
  <si>
    <t>Les plateaux de cuisson présentaient des souillures persistantes.</t>
  </si>
  <si>
    <t>Le meuble froid d'exposition des gâteaux n'était pas propre.</t>
  </si>
  <si>
    <t xml:space="preserve">Le kaak aux fenouils était étiqueté par une étiquette de kaak aux sésames. L’étiquette de kaak aux fenouils ne comportait pas la liste des ingrédients.
</t>
  </si>
  <si>
    <t>Vérifier l'identification des produits avant étiquetage.</t>
  </si>
  <si>
    <t>L'emplacement du meuble d'exposition des pains était à coté du présentoir FLEG.</t>
  </si>
  <si>
    <t>Utilisation d’un demi-flacon de produit de nettoyage pour le conditionnement de sucre.</t>
  </si>
  <si>
    <t>La durée de vie des bonbons dragées était dépassée depuis 01/07/2017.</t>
  </si>
  <si>
    <t>La propreté des meubles était insatisfaisante.</t>
  </si>
  <si>
    <t>Certaines lampes n’étaient pas fonctionnelles au niveau des meubles d’exposition PLS et d’autres étaient absentes.</t>
  </si>
  <si>
    <t>Remplacer ces lampes.</t>
  </si>
  <si>
    <t>Vérifier le dégivrage au niveau des meubles des aliments surgelés.</t>
  </si>
  <si>
    <t>T°(affichée)=-17°C</t>
  </si>
  <si>
    <t>Absence d'aération au niveau du secteur chaud de la pâtisserie.</t>
  </si>
  <si>
    <t>les plateaux de cuisson étaient usés.</t>
  </si>
  <si>
    <t>HR=31% ;correct</t>
  </si>
  <si>
    <t>Le distributeur de savon liquide était abimé.</t>
  </si>
  <si>
    <t>Certaines lampes n'étaient pas fonctionnelles au niveau du présentoir.</t>
  </si>
  <si>
    <t>Une lampe du meuble d'exposition des pains n'était pas fonctionnelle.</t>
  </si>
  <si>
    <t>Absence d'enregistrement des paramètres de décontamination des fruits.</t>
  </si>
  <si>
    <t>Le contrôle des poids était effectué pour un seul échantillon au lieu de quatre pour chaque catégorie de pain.</t>
  </si>
  <si>
    <t>Utiliser une pelle de grade alimentaire pour le conditionnement de sucre.</t>
  </si>
  <si>
    <t>La vérification mensuelle des chambres froides n'était pas effectuée pour le mois de juin. Une formation a eu lieu sur site.</t>
  </si>
  <si>
    <t>Imprimer la fiche d'enregistrement des décontaminations des œufs et fruits et la remplir régulièrement.</t>
  </si>
  <si>
    <t>Les emballages étaient stockés dans des cartons ondulés. Ces derniers pourraient être à l'origine de plusieurs nuisibles.</t>
  </si>
  <si>
    <t>Nous rappelons que si la DLC d'un produit alimentaire comportait le mois et l'année seulement, le produit serait retiré avant le premier du mois et de l'année indiqués comme DLC.</t>
  </si>
  <si>
    <t>La benne à ordures était entreposé à coté de la porte du quai de réception.</t>
  </si>
  <si>
    <t>Le contrôle à la réception pour les produits de l'entrepôt Carrefour n'était pas enregistré.</t>
  </si>
  <si>
    <t>La liste des ingrédients des mini-pains aux raisins ne comportait pas la mention des raisins. Le nom mentionné du produit était viennoiserie.
Vérifier l'étiquetage des produits stockés.</t>
  </si>
  <si>
    <t>Les endives exposées étaient flétries.</t>
  </si>
  <si>
    <t>Présence de cartons ondulés dans la chambre froide PLS.</t>
  </si>
  <si>
    <t xml:space="preserve">L’affiche prix comporte la mention fromage pour la préparation alimentaire PRIMO.
Condensation d'eau dans l'emballage d'une barquette de viande
</t>
  </si>
  <si>
    <t>L’étiquette des produits BFH ne comportait pas la mention du poids. Aviser le fournisseur sur ce sujet.</t>
  </si>
  <si>
    <t>Le référentiel qualité n'était présent que chez le directeur.</t>
  </si>
  <si>
    <t>Prévoir une zone spécifique</t>
  </si>
  <si>
    <t>Présence de rouille au niveau du plafond de la chambre froide.</t>
  </si>
  <si>
    <t>Présence de givre au niveau du meuble des produits surgelés.</t>
  </si>
  <si>
    <t>Prévoir un système d'aération pour ce local.</t>
  </si>
  <si>
    <t>Présence d’un espacement entre la porte de réception et le sol.
Prévoir des jointures pour augmenter l'étanchéité.</t>
  </si>
  <si>
    <t>Le quai n'était pas protégé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</si>
</sst>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9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9" fontId="4" fillId="8" borderId="3" xfId="3" applyFont="1" applyFill="1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vertical="center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top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34784"/>
        <c:axId val="364643800"/>
      </c:barChart>
      <c:catAx>
        <c:axId val="36463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43800"/>
        <c:crosses val="autoZero"/>
        <c:auto val="1"/>
        <c:lblAlgn val="ctr"/>
        <c:lblOffset val="100"/>
        <c:noMultiLvlLbl val="0"/>
      </c:catAx>
      <c:valAx>
        <c:axId val="364643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3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40920"/>
        <c:axId val="303837000"/>
      </c:barChart>
      <c:catAx>
        <c:axId val="303840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7000"/>
        <c:crosses val="autoZero"/>
        <c:auto val="1"/>
        <c:lblAlgn val="ctr"/>
        <c:lblOffset val="100"/>
        <c:noMultiLvlLbl val="0"/>
      </c:catAx>
      <c:valAx>
        <c:axId val="303837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40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4648"/>
        <c:axId val="303832688"/>
      </c:barChart>
      <c:catAx>
        <c:axId val="30383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2688"/>
        <c:crosses val="autoZero"/>
        <c:auto val="1"/>
        <c:lblAlgn val="ctr"/>
        <c:lblOffset val="100"/>
        <c:noMultiLvlLbl val="0"/>
      </c:catAx>
      <c:valAx>
        <c:axId val="30383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4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1120"/>
        <c:axId val="303829160"/>
      </c:barChart>
      <c:catAx>
        <c:axId val="30383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29160"/>
        <c:crosses val="autoZero"/>
        <c:auto val="1"/>
        <c:lblAlgn val="ctr"/>
        <c:lblOffset val="100"/>
        <c:noMultiLvlLbl val="0"/>
      </c:catAx>
      <c:valAx>
        <c:axId val="303829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29552"/>
        <c:axId val="303838568"/>
      </c:barChart>
      <c:catAx>
        <c:axId val="30382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8568"/>
        <c:crosses val="autoZero"/>
        <c:auto val="1"/>
        <c:lblAlgn val="ctr"/>
        <c:lblOffset val="100"/>
        <c:noMultiLvlLbl val="0"/>
      </c:catAx>
      <c:valAx>
        <c:axId val="303838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2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5040"/>
        <c:axId val="303835432"/>
      </c:barChart>
      <c:catAx>
        <c:axId val="30383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5432"/>
        <c:crosses val="autoZero"/>
        <c:auto val="1"/>
        <c:lblAlgn val="ctr"/>
        <c:lblOffset val="100"/>
        <c:noMultiLvlLbl val="0"/>
      </c:catAx>
      <c:valAx>
        <c:axId val="303835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0.87254901960784315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1512"/>
        <c:axId val="303832296"/>
      </c:barChart>
      <c:catAx>
        <c:axId val="303831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2296"/>
        <c:crosses val="autoZero"/>
        <c:auto val="1"/>
        <c:lblAlgn val="ctr"/>
        <c:lblOffset val="100"/>
        <c:noMultiLvlLbl val="0"/>
      </c:catAx>
      <c:valAx>
        <c:axId val="303832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1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0.88738738738738743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3080"/>
        <c:axId val="303836216"/>
      </c:barChart>
      <c:catAx>
        <c:axId val="3038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6216"/>
        <c:crosses val="autoZero"/>
        <c:auto val="1"/>
        <c:lblAlgn val="ctr"/>
        <c:lblOffset val="100"/>
        <c:noMultiLvlLbl val="0"/>
      </c:catAx>
      <c:valAx>
        <c:axId val="303836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3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0.87996820349761529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03843664"/>
        <c:axId val="303841312"/>
        <c:extLst xmlns:c16r2="http://schemas.microsoft.com/office/drawing/2015/06/chart"/>
      </c:barChart>
      <c:catAx>
        <c:axId val="303843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41312"/>
        <c:crosses val="autoZero"/>
        <c:auto val="1"/>
        <c:lblAlgn val="ctr"/>
        <c:lblOffset val="100"/>
        <c:noMultiLvlLbl val="0"/>
      </c:catAx>
      <c:valAx>
        <c:axId val="3038413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4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03843272"/>
        <c:axId val="303844056"/>
        <c:extLst xmlns:c16r2="http://schemas.microsoft.com/office/drawing/2015/06/chart"/>
      </c:barChart>
      <c:catAx>
        <c:axId val="303843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44056"/>
        <c:crosses val="autoZero"/>
        <c:auto val="1"/>
        <c:lblAlgn val="ctr"/>
        <c:lblOffset val="100"/>
        <c:noMultiLvlLbl val="0"/>
      </c:catAx>
      <c:valAx>
        <c:axId val="303844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43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0.8035714285714286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46544"/>
        <c:axId val="364645368"/>
      </c:barChart>
      <c:catAx>
        <c:axId val="3646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45368"/>
        <c:crosses val="autoZero"/>
        <c:auto val="1"/>
        <c:lblAlgn val="ctr"/>
        <c:lblOffset val="100"/>
        <c:noMultiLvlLbl val="0"/>
      </c:catAx>
      <c:valAx>
        <c:axId val="364645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4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43016"/>
        <c:axId val="364644584"/>
      </c:barChart>
      <c:catAx>
        <c:axId val="364643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44584"/>
        <c:crosses val="autoZero"/>
        <c:auto val="1"/>
        <c:lblAlgn val="ctr"/>
        <c:lblOffset val="100"/>
        <c:noMultiLvlLbl val="0"/>
      </c:catAx>
      <c:valAx>
        <c:axId val="364644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43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35568"/>
        <c:axId val="364637136"/>
      </c:barChart>
      <c:catAx>
        <c:axId val="36463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37136"/>
        <c:crosses val="autoZero"/>
        <c:auto val="1"/>
        <c:lblAlgn val="ctr"/>
        <c:lblOffset val="100"/>
        <c:noMultiLvlLbl val="0"/>
      </c:catAx>
      <c:valAx>
        <c:axId val="36463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35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36352"/>
        <c:axId val="364636744"/>
      </c:barChart>
      <c:catAx>
        <c:axId val="3646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36744"/>
        <c:crosses val="autoZero"/>
        <c:auto val="1"/>
        <c:lblAlgn val="ctr"/>
        <c:lblOffset val="100"/>
        <c:noMultiLvlLbl val="0"/>
      </c:catAx>
      <c:valAx>
        <c:axId val="364636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637528"/>
        <c:axId val="364638704"/>
      </c:barChart>
      <c:catAx>
        <c:axId val="364637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638704"/>
        <c:crosses val="autoZero"/>
        <c:auto val="1"/>
        <c:lblAlgn val="ctr"/>
        <c:lblOffset val="100"/>
        <c:noMultiLvlLbl val="0"/>
      </c:catAx>
      <c:valAx>
        <c:axId val="36463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637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0.88461538461538458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40136"/>
        <c:axId val="303838176"/>
      </c:barChart>
      <c:catAx>
        <c:axId val="30384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8176"/>
        <c:crosses val="autoZero"/>
        <c:auto val="1"/>
        <c:lblAlgn val="ctr"/>
        <c:lblOffset val="100"/>
        <c:noMultiLvlLbl val="0"/>
      </c:catAx>
      <c:valAx>
        <c:axId val="30383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40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29944"/>
        <c:axId val="303839744"/>
      </c:barChart>
      <c:catAx>
        <c:axId val="303829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9744"/>
        <c:crosses val="autoZero"/>
        <c:auto val="1"/>
        <c:lblAlgn val="ctr"/>
        <c:lblOffset val="100"/>
        <c:noMultiLvlLbl val="0"/>
      </c:catAx>
      <c:valAx>
        <c:axId val="303839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29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3830728"/>
        <c:axId val="303834256"/>
      </c:barChart>
      <c:catAx>
        <c:axId val="303830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3834256"/>
        <c:crosses val="autoZero"/>
        <c:auto val="1"/>
        <c:lblAlgn val="ctr"/>
        <c:lblOffset val="100"/>
        <c:noMultiLvlLbl val="0"/>
      </c:catAx>
      <c:valAx>
        <c:axId val="30383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3830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6" t="s">
        <v>378</v>
      </c>
      <c r="B18" s="256"/>
      <c r="C18" s="256"/>
      <c r="D18" s="257" t="s">
        <v>386</v>
      </c>
      <c r="E18" s="257"/>
      <c r="F18" s="257"/>
      <c r="G18" s="257"/>
      <c r="H18" s="257"/>
      <c r="I18" s="257"/>
      <c r="J18" s="257"/>
      <c r="K18" s="257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8" t="s">
        <v>350</v>
      </c>
      <c r="B21" s="258"/>
      <c r="C21" s="258"/>
      <c r="D21" s="258"/>
      <c r="E21" s="258"/>
      <c r="F21" s="258"/>
      <c r="G21" s="258"/>
      <c r="H21" s="258"/>
      <c r="I21" s="258"/>
      <c r="J21" s="258"/>
      <c r="K21" s="25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2" t="s">
        <v>352</v>
      </c>
      <c r="C23" s="252"/>
      <c r="D23" s="150"/>
      <c r="E23" s="150"/>
      <c r="F23" s="150"/>
      <c r="G23" s="150"/>
      <c r="H23" s="150"/>
      <c r="I23" s="150"/>
      <c r="J23" s="149" t="str">
        <f>D18</f>
        <v>Ennasr 2</v>
      </c>
    </row>
    <row r="24" spans="1:11" ht="33" customHeight="1" x14ac:dyDescent="0.25">
      <c r="A24" s="191" t="s">
        <v>353</v>
      </c>
      <c r="B24" s="251">
        <f>AVERAGE('A1 Exploitation'!D463,'A1 Technique'!D183)</f>
        <v>0.87996820349761529</v>
      </c>
      <c r="C24" s="25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1">
        <f>AVERAGE('A2 Exploitation'!D463,'A2 Technique'!D183)</f>
        <v>0</v>
      </c>
      <c r="C25" s="25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1">
        <f>AVERAGE('A3 Exploitation'!D463,'A3 Technique'!D183)</f>
        <v>0</v>
      </c>
      <c r="C26" s="25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1">
        <f>AVERAGE('A4 Exploitation'!D463,'A4 Technique'!D183)</f>
        <v>0</v>
      </c>
      <c r="C27" s="25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2" t="s">
        <v>357</v>
      </c>
      <c r="C31" s="252"/>
      <c r="D31" s="150"/>
      <c r="E31" s="150"/>
      <c r="F31" s="150"/>
      <c r="G31" s="150"/>
      <c r="H31" s="150"/>
      <c r="I31" s="150"/>
      <c r="J31" s="149" t="str">
        <f>D18</f>
        <v>Ennasr 2</v>
      </c>
    </row>
    <row r="32" spans="1:11" ht="33" customHeight="1" x14ac:dyDescent="0.25">
      <c r="A32" s="191" t="s">
        <v>353</v>
      </c>
      <c r="B32" s="251">
        <f>'A1 Exploitation'!D463</f>
        <v>0.88738738738738743</v>
      </c>
      <c r="C32" s="25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1">
        <f>'A2 Exploitation'!D463</f>
        <v>0</v>
      </c>
      <c r="C33" s="25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1">
        <f>'A3 Exploitation'!D463</f>
        <v>0</v>
      </c>
      <c r="C34" s="25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1">
        <f>'A4 Exploitation'!D463</f>
        <v>0</v>
      </c>
      <c r="C35" s="25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5" t="s">
        <v>358</v>
      </c>
      <c r="C38" s="255"/>
      <c r="D38" s="150"/>
      <c r="E38" s="150"/>
      <c r="F38" s="150"/>
      <c r="G38" s="150"/>
      <c r="H38" s="150"/>
      <c r="I38" s="150"/>
      <c r="J38" s="149" t="str">
        <f>D18</f>
        <v>Ennasr 2</v>
      </c>
    </row>
    <row r="39" spans="1:10" ht="33" customHeight="1" x14ac:dyDescent="0.25">
      <c r="A39" s="191" t="s">
        <v>353</v>
      </c>
      <c r="B39" s="251" t="e">
        <f>AVERAGE('A1 Exploitation'!D461, 'A1 Technique'!D181)</f>
        <v>#DIV/0!</v>
      </c>
      <c r="C39" s="25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1">
        <f>AVERAGE('A2 Exploitation'!D461, 'A2 Technique'!D181)</f>
        <v>0</v>
      </c>
      <c r="C40" s="25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1">
        <f>AVERAGE('A3 Exploitation'!D461, 'A3 Technique'!D181)</f>
        <v>0</v>
      </c>
      <c r="C41" s="25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1">
        <f>AVERAGE('A4 Exploitation'!D461, 'A4 Technique'!D181)</f>
        <v>0</v>
      </c>
      <c r="C42" s="25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2" t="s">
        <v>359</v>
      </c>
      <c r="C45" s="252"/>
      <c r="D45" s="150"/>
      <c r="E45" s="150"/>
      <c r="F45" s="150"/>
      <c r="G45" s="150"/>
      <c r="H45" s="150"/>
      <c r="I45" s="150"/>
      <c r="J45" s="149" t="str">
        <f>D18</f>
        <v>Ennasr 2</v>
      </c>
    </row>
    <row r="46" spans="1:10" ht="33" customHeight="1" x14ac:dyDescent="0.25">
      <c r="A46" s="191" t="s">
        <v>353</v>
      </c>
      <c r="B46" s="254">
        <f>'A1 Exploitation'!D41</f>
        <v>0.96153846153846156</v>
      </c>
      <c r="C46" s="254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4">
        <f>'A2 Exploitation'!D41</f>
        <v>0</v>
      </c>
      <c r="C47" s="254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4">
        <f>'A3 Exploitation'!D41</f>
        <v>0</v>
      </c>
      <c r="C48" s="254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4">
        <f>'A4 Exploitation'!D41</f>
        <v>0</v>
      </c>
      <c r="C49" s="254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2" t="s">
        <v>360</v>
      </c>
      <c r="C52" s="252"/>
      <c r="D52" s="150"/>
      <c r="E52" s="150"/>
      <c r="F52" s="150"/>
      <c r="G52" s="150"/>
      <c r="H52" s="150"/>
      <c r="I52" s="150"/>
      <c r="J52" s="149" t="str">
        <f>D18</f>
        <v>Ennasr 2</v>
      </c>
    </row>
    <row r="53" spans="1:10" ht="33" customHeight="1" x14ac:dyDescent="0.25">
      <c r="A53" s="191" t="s">
        <v>353</v>
      </c>
      <c r="B53" s="251">
        <f>'A1 Exploitation'!D97</f>
        <v>0.8035714285714286</v>
      </c>
      <c r="C53" s="25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1">
        <f>'A2 Exploitation'!D97</f>
        <v>0</v>
      </c>
      <c r="C54" s="25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1">
        <f>'A3 Exploitation'!D97</f>
        <v>0</v>
      </c>
      <c r="C55" s="25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1">
        <f>'A4 Exploitation'!D97</f>
        <v>0</v>
      </c>
      <c r="C56" s="25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2" t="s">
        <v>361</v>
      </c>
      <c r="C59" s="252"/>
      <c r="D59" s="150"/>
      <c r="E59" s="150"/>
      <c r="F59" s="150"/>
      <c r="G59" s="150"/>
      <c r="H59" s="150"/>
      <c r="I59" s="150"/>
      <c r="J59" s="149" t="str">
        <f>D18</f>
        <v>Ennasr 2</v>
      </c>
    </row>
    <row r="60" spans="1:10" ht="33" customHeight="1" x14ac:dyDescent="0.25">
      <c r="A60" s="191" t="s">
        <v>353</v>
      </c>
      <c r="B60" s="251" t="e">
        <f>'A1 Exploitation'!D150</f>
        <v>#DIV/0!</v>
      </c>
      <c r="C60" s="25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1">
        <f>'A2 Exploitation'!D150</f>
        <v>0</v>
      </c>
      <c r="C61" s="25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1">
        <f>'A3 Exploitation'!D150</f>
        <v>0</v>
      </c>
      <c r="C62" s="25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1">
        <f>'A4 Exploitation'!D150</f>
        <v>0</v>
      </c>
      <c r="C63" s="25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2" t="s">
        <v>362</v>
      </c>
      <c r="C66" s="252"/>
      <c r="D66" s="150"/>
      <c r="E66" s="150"/>
      <c r="F66" s="150"/>
      <c r="G66" s="150"/>
      <c r="H66" s="150"/>
      <c r="I66" s="150"/>
      <c r="J66" s="149" t="str">
        <f>D18</f>
        <v>Ennasr 2</v>
      </c>
    </row>
    <row r="67" spans="1:10" ht="33" customHeight="1" x14ac:dyDescent="0.25">
      <c r="A67" s="191" t="s">
        <v>353</v>
      </c>
      <c r="B67" s="251" t="e">
        <f>'A1 Exploitation'!D190</f>
        <v>#DIV/0!</v>
      </c>
      <c r="C67" s="25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1">
        <f>'A2 Exploitation'!D190</f>
        <v>0</v>
      </c>
      <c r="C68" s="25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1">
        <f>'A3 Exploitation'!D190</f>
        <v>0</v>
      </c>
      <c r="C69" s="25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1">
        <f>'A4 Exploitation'!D190</f>
        <v>0</v>
      </c>
      <c r="C70" s="25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2" t="s">
        <v>363</v>
      </c>
      <c r="C73" s="252"/>
      <c r="D73" s="150"/>
      <c r="E73" s="150"/>
      <c r="F73" s="150"/>
      <c r="G73" s="150"/>
      <c r="H73" s="150"/>
      <c r="I73" s="150"/>
      <c r="J73" s="149" t="str">
        <f>D18</f>
        <v>Ennasr 2</v>
      </c>
    </row>
    <row r="74" spans="1:10" ht="33" customHeight="1" x14ac:dyDescent="0.25">
      <c r="A74" s="191" t="s">
        <v>353</v>
      </c>
      <c r="B74" s="251" t="e">
        <f>'A1 Exploitation'!D246</f>
        <v>#DIV/0!</v>
      </c>
      <c r="C74" s="25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1">
        <f>'A2 Exploitation'!D246</f>
        <v>0</v>
      </c>
      <c r="C75" s="25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1">
        <f>'A3 Exploitation'!D246</f>
        <v>0</v>
      </c>
      <c r="C76" s="25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1">
        <f>'A4 Exploitation'!D246</f>
        <v>0</v>
      </c>
      <c r="C77" s="25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2" t="s">
        <v>364</v>
      </c>
      <c r="C80" s="252"/>
      <c r="D80" s="150"/>
      <c r="E80" s="150"/>
      <c r="F80" s="150"/>
      <c r="G80" s="150"/>
      <c r="H80" s="150"/>
      <c r="I80" s="150"/>
      <c r="J80" s="149" t="str">
        <f>D18</f>
        <v>Ennasr 2</v>
      </c>
    </row>
    <row r="81" spans="1:10" ht="33" customHeight="1" x14ac:dyDescent="0.25">
      <c r="A81" s="191" t="s">
        <v>353</v>
      </c>
      <c r="B81" s="251">
        <f>'A1 Exploitation'!D280</f>
        <v>0.9</v>
      </c>
      <c r="C81" s="25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1">
        <f>'A2 Exploitation'!D280</f>
        <v>0</v>
      </c>
      <c r="C82" s="25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1">
        <f>'A3 Exploitation'!D280</f>
        <v>0</v>
      </c>
      <c r="C83" s="25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1">
        <f>'A4 Exploitation'!D280</f>
        <v>0</v>
      </c>
      <c r="C84" s="25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2" t="s">
        <v>365</v>
      </c>
      <c r="C87" s="252"/>
      <c r="D87" s="150"/>
      <c r="E87" s="150"/>
      <c r="F87" s="150"/>
      <c r="G87" s="150"/>
      <c r="H87" s="150"/>
      <c r="I87" s="150"/>
      <c r="J87" s="149" t="str">
        <f>D18</f>
        <v>Ennasr 2</v>
      </c>
    </row>
    <row r="88" spans="1:10" ht="33" customHeight="1" x14ac:dyDescent="0.25">
      <c r="A88" s="191" t="s">
        <v>353</v>
      </c>
      <c r="B88" s="251">
        <f>'A1 Exploitation'!D308</f>
        <v>0.88461538461538458</v>
      </c>
      <c r="C88" s="25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1">
        <f>'A2 Exploitation'!D308</f>
        <v>0</v>
      </c>
      <c r="C89" s="25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1">
        <f>'A3 Exploitation'!D308</f>
        <v>0</v>
      </c>
      <c r="C90" s="25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1">
        <f>'A4 Exploitation'!D308</f>
        <v>0</v>
      </c>
      <c r="C91" s="25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2" t="s">
        <v>366</v>
      </c>
      <c r="C94" s="252"/>
      <c r="D94" s="150"/>
      <c r="E94" s="150"/>
      <c r="F94" s="150"/>
      <c r="G94" s="150"/>
      <c r="H94" s="150"/>
      <c r="I94" s="150"/>
      <c r="J94" s="149" t="str">
        <f>D18</f>
        <v>Ennasr 2</v>
      </c>
    </row>
    <row r="95" spans="1:10" ht="33" customHeight="1" x14ac:dyDescent="0.25">
      <c r="A95" s="191" t="s">
        <v>353</v>
      </c>
      <c r="B95" s="251">
        <f>'A1 Exploitation'!D361</f>
        <v>0.93103448275862066</v>
      </c>
      <c r="C95" s="25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1">
        <f>'A2 Exploitation'!D361</f>
        <v>0</v>
      </c>
      <c r="C96" s="25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1">
        <f>'A3 Exploitation'!D361</f>
        <v>0</v>
      </c>
      <c r="C97" s="25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1">
        <f>'A4 Exploitation'!D361</f>
        <v>0</v>
      </c>
      <c r="C98" s="25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2" t="s">
        <v>367</v>
      </c>
      <c r="C101" s="252"/>
      <c r="D101" s="150"/>
      <c r="E101" s="150"/>
      <c r="F101" s="150"/>
      <c r="G101" s="150"/>
      <c r="H101" s="150"/>
      <c r="I101" s="150"/>
      <c r="J101" s="149" t="str">
        <f>D18</f>
        <v>Ennasr 2</v>
      </c>
    </row>
    <row r="102" spans="1:10" ht="33" customHeight="1" x14ac:dyDescent="0.25">
      <c r="A102" s="191" t="s">
        <v>353</v>
      </c>
      <c r="B102" s="251" t="e">
        <f>'A1 Exploitation'!D391</f>
        <v>#DIV/0!</v>
      </c>
      <c r="C102" s="25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1">
        <f>'A2 Exploitation'!D391</f>
        <v>0</v>
      </c>
      <c r="C103" s="25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1">
        <f>'A3 Exploitation'!D391</f>
        <v>0</v>
      </c>
      <c r="C104" s="25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1">
        <f>'A4 Exploitation'!D391</f>
        <v>0</v>
      </c>
      <c r="C105" s="25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2" t="s">
        <v>368</v>
      </c>
      <c r="C108" s="252"/>
      <c r="D108" s="150"/>
      <c r="E108" s="150"/>
      <c r="F108" s="150"/>
      <c r="G108" s="150"/>
      <c r="H108" s="150"/>
      <c r="I108" s="150"/>
      <c r="J108" s="149" t="str">
        <f>D18</f>
        <v>Ennasr 2</v>
      </c>
    </row>
    <row r="109" spans="1:10" ht="33" customHeight="1" x14ac:dyDescent="0.25">
      <c r="A109" s="191" t="s">
        <v>353</v>
      </c>
      <c r="B109" s="251">
        <f>'A1 Exploitation'!D410</f>
        <v>1</v>
      </c>
      <c r="C109" s="25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1">
        <f>'A2 Exploitation'!D410</f>
        <v>0</v>
      </c>
      <c r="C110" s="25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1">
        <f>'A3 Exploitation'!D410</f>
        <v>0</v>
      </c>
      <c r="C111" s="25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1">
        <f>'A4 Exploitation'!D410</f>
        <v>0</v>
      </c>
      <c r="C112" s="25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2" t="s">
        <v>369</v>
      </c>
      <c r="C115" s="252"/>
      <c r="D115" s="150"/>
      <c r="E115" s="150"/>
      <c r="F115" s="150"/>
      <c r="G115" s="150"/>
      <c r="H115" s="150"/>
      <c r="I115" s="150"/>
      <c r="J115" s="149" t="str">
        <f>D18</f>
        <v>Ennasr 2</v>
      </c>
    </row>
    <row r="116" spans="1:10" ht="33" customHeight="1" x14ac:dyDescent="0.25">
      <c r="A116" s="191" t="s">
        <v>353</v>
      </c>
      <c r="B116" s="251">
        <f>'A1 Exploitation'!D420</f>
        <v>1</v>
      </c>
      <c r="C116" s="25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1">
        <f>'A2 Exploitation'!D420</f>
        <v>0</v>
      </c>
      <c r="C117" s="25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1">
        <f>'A3 Exploitation'!D420</f>
        <v>0</v>
      </c>
      <c r="C118" s="25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1">
        <f>'A4 Exploitation'!D420</f>
        <v>0</v>
      </c>
      <c r="C119" s="25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2" t="s">
        <v>370</v>
      </c>
      <c r="C122" s="252"/>
      <c r="D122" s="150"/>
      <c r="E122" s="150"/>
      <c r="F122" s="150"/>
      <c r="G122" s="150"/>
      <c r="H122" s="150"/>
      <c r="I122" s="150"/>
      <c r="J122" s="149" t="str">
        <f>D18</f>
        <v>Ennasr 2</v>
      </c>
    </row>
    <row r="123" spans="1:10" ht="33" customHeight="1" x14ac:dyDescent="0.25">
      <c r="A123" s="191" t="s">
        <v>353</v>
      </c>
      <c r="B123" s="251">
        <f>'A1 Exploitation'!D429</f>
        <v>0.5</v>
      </c>
      <c r="C123" s="25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1">
        <f>'A2 Exploitation'!D429</f>
        <v>0</v>
      </c>
      <c r="C124" s="25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1">
        <f>'A3 Exploitation'!D429</f>
        <v>0</v>
      </c>
      <c r="C125" s="25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1">
        <f>'A4 Exploitation'!D429</f>
        <v>0</v>
      </c>
      <c r="C126" s="25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3"/>
      <c r="C127" s="253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3"/>
      <c r="C128" s="253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2" t="s">
        <v>371</v>
      </c>
      <c r="C129" s="252"/>
      <c r="D129" s="150"/>
      <c r="E129" s="150"/>
      <c r="F129" s="150"/>
      <c r="G129" s="150"/>
      <c r="H129" s="150"/>
      <c r="I129" s="150"/>
      <c r="J129" s="149" t="str">
        <f>D18</f>
        <v>Ennasr 2</v>
      </c>
    </row>
    <row r="130" spans="1:10" ht="33" customHeight="1" x14ac:dyDescent="0.25">
      <c r="A130" s="191" t="s">
        <v>353</v>
      </c>
      <c r="B130" s="251">
        <f>'A1 Exploitation'!D450</f>
        <v>0.9</v>
      </c>
      <c r="C130" s="25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1">
        <f>'A2 Exploitation'!D450</f>
        <v>0</v>
      </c>
      <c r="C131" s="25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1">
        <f>'A3 Exploitation'!D450</f>
        <v>0</v>
      </c>
      <c r="C132" s="25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1">
        <f>'A4 Exploitation'!D450</f>
        <v>0</v>
      </c>
      <c r="C133" s="25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2" t="s">
        <v>372</v>
      </c>
      <c r="C136" s="252"/>
      <c r="J136" s="149" t="str">
        <f>D18</f>
        <v>Ennasr 2</v>
      </c>
    </row>
    <row r="137" spans="1:10" ht="33" customHeight="1" x14ac:dyDescent="0.25">
      <c r="A137" s="191" t="s">
        <v>353</v>
      </c>
      <c r="B137" s="251">
        <f>'A1 Exploitation'!D459</f>
        <v>0.66666666666666663</v>
      </c>
      <c r="C137" s="251"/>
    </row>
    <row r="138" spans="1:10" ht="33" customHeight="1" x14ac:dyDescent="0.25">
      <c r="A138" s="190" t="s">
        <v>354</v>
      </c>
      <c r="B138" s="251">
        <f>'A2 Exploitation'!D459</f>
        <v>0</v>
      </c>
      <c r="C138" s="251"/>
    </row>
    <row r="139" spans="1:10" ht="33" customHeight="1" x14ac:dyDescent="0.25">
      <c r="A139" s="191" t="s">
        <v>355</v>
      </c>
      <c r="B139" s="251">
        <f>'A3 Exploitation'!D459</f>
        <v>0</v>
      </c>
      <c r="C139" s="251"/>
    </row>
    <row r="140" spans="1:10" ht="33" customHeight="1" x14ac:dyDescent="0.25">
      <c r="A140" s="191" t="s">
        <v>356</v>
      </c>
      <c r="B140" s="251">
        <f>'A4 Exploitation'!D459</f>
        <v>0</v>
      </c>
      <c r="C140" s="25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2" t="s">
        <v>373</v>
      </c>
      <c r="C143" s="252"/>
      <c r="J143" s="149" t="str">
        <f>D18</f>
        <v>Ennasr 2</v>
      </c>
    </row>
    <row r="144" spans="1:10" ht="33" customHeight="1" x14ac:dyDescent="0.25">
      <c r="A144" s="191" t="s">
        <v>353</v>
      </c>
      <c r="B144" s="251">
        <f>'A1 Technique'!D183</f>
        <v>0.87254901960784315</v>
      </c>
      <c r="C144" s="251"/>
    </row>
    <row r="145" spans="1:3" ht="33" customHeight="1" x14ac:dyDescent="0.25">
      <c r="A145" s="190" t="s">
        <v>354</v>
      </c>
      <c r="B145" s="251">
        <f>'A2 Technique'!D183</f>
        <v>0</v>
      </c>
      <c r="C145" s="251"/>
    </row>
    <row r="146" spans="1:3" ht="33" customHeight="1" x14ac:dyDescent="0.25">
      <c r="A146" s="191" t="s">
        <v>355</v>
      </c>
      <c r="B146" s="251">
        <f>'A3 Technique'!D183</f>
        <v>0</v>
      </c>
      <c r="C146" s="251"/>
    </row>
    <row r="147" spans="1:3" ht="33" customHeight="1" x14ac:dyDescent="0.25">
      <c r="A147" s="191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80" zoomScaleNormal="71" zoomScaleSheetLayoutView="8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84"/>
      <c r="H7" s="84"/>
      <c r="I7" s="84"/>
    </row>
    <row r="8" spans="1:9" ht="29.25" x14ac:dyDescent="0.5">
      <c r="A8" s="277" t="str">
        <f>'Page de garde'!D18</f>
        <v>Ennasr 2</v>
      </c>
      <c r="B8" s="277"/>
      <c r="C8" s="277"/>
      <c r="D8" s="277"/>
      <c r="E8" s="277"/>
      <c r="F8" s="277"/>
      <c r="G8" s="85"/>
      <c r="H8" s="85"/>
      <c r="I8" s="84"/>
    </row>
    <row r="9" spans="1:9" ht="24" x14ac:dyDescent="0.45">
      <c r="A9" s="192" t="s">
        <v>44</v>
      </c>
      <c r="B9" s="278" t="s">
        <v>382</v>
      </c>
      <c r="C9" s="278"/>
      <c r="D9" s="278"/>
      <c r="E9" s="278"/>
      <c r="F9" s="279"/>
      <c r="G9" s="85"/>
      <c r="H9" s="85"/>
      <c r="I9" s="84"/>
    </row>
    <row r="10" spans="1:9" ht="24" x14ac:dyDescent="0.45">
      <c r="A10" s="193" t="s">
        <v>46</v>
      </c>
      <c r="B10" s="280" t="s">
        <v>385</v>
      </c>
      <c r="C10" s="280"/>
      <c r="D10" s="280"/>
      <c r="E10" s="280"/>
      <c r="F10" s="280"/>
      <c r="G10" s="85"/>
      <c r="H10" s="85"/>
      <c r="I10" s="84"/>
    </row>
    <row r="11" spans="1:9" ht="24" x14ac:dyDescent="0.45">
      <c r="A11" s="192" t="s">
        <v>45</v>
      </c>
      <c r="B11" s="274">
        <v>42923</v>
      </c>
      <c r="C11" s="274"/>
      <c r="D11" s="274"/>
      <c r="E11" s="274"/>
      <c r="F11" s="274"/>
      <c r="G11" s="85"/>
      <c r="H11" s="85"/>
      <c r="I11" s="84"/>
    </row>
    <row r="12" spans="1:9" ht="24" x14ac:dyDescent="0.45">
      <c r="A12" s="192" t="s">
        <v>260</v>
      </c>
      <c r="B12" s="266">
        <f>D463</f>
        <v>0.88738738738738743</v>
      </c>
      <c r="C12" s="266"/>
      <c r="D12" s="266"/>
      <c r="E12" s="266"/>
      <c r="F12" s="266"/>
      <c r="G12" s="85"/>
      <c r="H12" s="85"/>
      <c r="I12" s="84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42923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415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 t="s">
        <v>380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 t="s">
        <v>34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25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42923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>
        <v>2</v>
      </c>
      <c r="C47" s="95"/>
      <c r="D47" s="109"/>
      <c r="E47" s="103"/>
      <c r="F47" s="103"/>
    </row>
    <row r="48" spans="1:7" x14ac:dyDescent="0.25">
      <c r="A48" s="26" t="s">
        <v>281</v>
      </c>
      <c r="B48" s="122">
        <v>2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ht="60" x14ac:dyDescent="0.25">
      <c r="A50" s="34" t="s">
        <v>134</v>
      </c>
      <c r="B50" s="122">
        <v>1</v>
      </c>
      <c r="C50" s="95"/>
      <c r="D50" s="109" t="s">
        <v>416</v>
      </c>
      <c r="E50" s="120"/>
      <c r="F50" s="103"/>
    </row>
    <row r="51" spans="1:6" ht="18" x14ac:dyDescent="0.35">
      <c r="A51" s="54" t="s">
        <v>7</v>
      </c>
      <c r="B51" s="122">
        <v>2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2</v>
      </c>
      <c r="C52" s="96"/>
      <c r="D52" s="110"/>
      <c r="E52" s="103"/>
      <c r="F52" s="103"/>
    </row>
    <row r="53" spans="1:6" ht="46.5" x14ac:dyDescent="0.35">
      <c r="A53" s="56" t="s">
        <v>27</v>
      </c>
      <c r="B53" s="122">
        <v>1</v>
      </c>
      <c r="C53" s="161" t="str">
        <f>IF(B53=0, -5, "0")</f>
        <v>0</v>
      </c>
      <c r="D53" s="97" t="s">
        <v>410</v>
      </c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10</v>
      </c>
    </row>
    <row r="55" spans="1:6" x14ac:dyDescent="0.25">
      <c r="A55" s="199" t="s">
        <v>37</v>
      </c>
      <c r="B55" s="200"/>
      <c r="C55" s="201"/>
      <c r="D55" s="202">
        <f>D54/(COUNT(B46:C53)*2)</f>
        <v>0.83333333333333337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00">
        <v>2</v>
      </c>
      <c r="C58" s="100"/>
      <c r="D58" s="120"/>
      <c r="E58" s="103"/>
      <c r="F58" s="103"/>
    </row>
    <row r="59" spans="1:6" x14ac:dyDescent="0.25">
      <c r="A59" s="16" t="s">
        <v>193</v>
      </c>
      <c r="B59" s="122">
        <v>2</v>
      </c>
      <c r="C59" s="101"/>
      <c r="D59" s="115"/>
      <c r="E59" s="102"/>
      <c r="F59" s="125"/>
    </row>
    <row r="60" spans="1:6" ht="30" x14ac:dyDescent="0.25">
      <c r="A60" s="20" t="s">
        <v>135</v>
      </c>
      <c r="B60" s="122">
        <v>1</v>
      </c>
      <c r="C60" s="100"/>
      <c r="D60" s="99" t="s">
        <v>389</v>
      </c>
      <c r="E60" s="103"/>
      <c r="F60" s="103"/>
    </row>
    <row r="61" spans="1:6" x14ac:dyDescent="0.25">
      <c r="A61" s="20" t="s">
        <v>117</v>
      </c>
      <c r="B61" s="122">
        <v>2</v>
      </c>
      <c r="C61" s="100"/>
      <c r="D61" s="99"/>
      <c r="E61" s="103"/>
      <c r="F61" s="103"/>
    </row>
    <row r="62" spans="1:6" ht="18" x14ac:dyDescent="0.35">
      <c r="A62" s="54" t="s">
        <v>67</v>
      </c>
      <c r="B62" s="122">
        <v>2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>
        <v>2</v>
      </c>
      <c r="C64" s="161" t="str">
        <f>IF(B64=0, -5, "0")</f>
        <v>0</v>
      </c>
      <c r="D64" s="120"/>
      <c r="E64" s="103"/>
      <c r="F64" s="103"/>
    </row>
    <row r="65" spans="1:7" ht="75.75" x14ac:dyDescent="0.3">
      <c r="A65" s="40" t="s">
        <v>255</v>
      </c>
      <c r="B65" s="122">
        <v>0</v>
      </c>
      <c r="C65" s="123"/>
      <c r="D65" s="102" t="s">
        <v>407</v>
      </c>
      <c r="E65" s="102" t="s">
        <v>411</v>
      </c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>
        <v>2</v>
      </c>
      <c r="C70" s="162" t="str">
        <f>IF(B70=0, -5, "0")</f>
        <v>0</v>
      </c>
      <c r="D70" s="105"/>
      <c r="E70" s="102"/>
      <c r="F70" s="125"/>
    </row>
    <row r="71" spans="1:7" s="24" customFormat="1" ht="45" x14ac:dyDescent="0.25">
      <c r="A71" s="16" t="s">
        <v>275</v>
      </c>
      <c r="B71" s="122">
        <v>1</v>
      </c>
      <c r="C71" s="101"/>
      <c r="D71" s="105" t="s">
        <v>412</v>
      </c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ht="45" x14ac:dyDescent="0.25">
      <c r="A73" s="16" t="s">
        <v>162</v>
      </c>
      <c r="B73" s="122">
        <v>1</v>
      </c>
      <c r="C73" s="101"/>
      <c r="D73" s="109" t="s">
        <v>408</v>
      </c>
      <c r="E73" s="125"/>
      <c r="F73" s="125"/>
      <c r="G73" s="124"/>
    </row>
    <row r="74" spans="1:7" s="24" customFormat="1" x14ac:dyDescent="0.25">
      <c r="A74" s="16" t="s">
        <v>178</v>
      </c>
      <c r="B74" s="122">
        <v>2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>
        <v>2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>
        <v>2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>
        <v>2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>
        <v>2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25</v>
      </c>
    </row>
    <row r="82" spans="1:6" x14ac:dyDescent="0.25">
      <c r="A82" s="208" t="s">
        <v>37</v>
      </c>
      <c r="B82" s="209"/>
      <c r="C82" s="210"/>
      <c r="D82" s="211">
        <f>D81/(COUNT(B58:C80)*2)</f>
        <v>0.83333333333333337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6">
        <v>2</v>
      </c>
      <c r="C85" s="106"/>
      <c r="D85" s="110"/>
      <c r="E85" s="103"/>
      <c r="F85" s="103"/>
    </row>
    <row r="86" spans="1:6" ht="30" x14ac:dyDescent="0.25">
      <c r="A86" s="17" t="s">
        <v>99</v>
      </c>
      <c r="B86" s="122">
        <v>1</v>
      </c>
      <c r="C86" s="106"/>
      <c r="D86" s="108" t="s">
        <v>390</v>
      </c>
      <c r="E86" s="103"/>
      <c r="F86" s="103"/>
    </row>
    <row r="87" spans="1:6" ht="18" x14ac:dyDescent="0.35">
      <c r="A87" s="54" t="s">
        <v>59</v>
      </c>
      <c r="B87" s="122">
        <v>2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2</v>
      </c>
      <c r="C88" s="106"/>
      <c r="D88" s="110"/>
      <c r="E88" s="103"/>
      <c r="F88" s="103"/>
    </row>
    <row r="89" spans="1:6" x14ac:dyDescent="0.25">
      <c r="A89" s="17" t="s">
        <v>55</v>
      </c>
      <c r="B89" s="122">
        <v>2</v>
      </c>
      <c r="C89" s="106"/>
      <c r="D89" s="111"/>
      <c r="E89" s="103"/>
      <c r="F89" s="103"/>
    </row>
    <row r="90" spans="1:6" ht="60" x14ac:dyDescent="0.25">
      <c r="A90" s="16" t="s">
        <v>277</v>
      </c>
      <c r="B90" s="122">
        <v>0</v>
      </c>
      <c r="C90" s="106"/>
      <c r="D90" s="108" t="s">
        <v>391</v>
      </c>
      <c r="E90" s="245" t="s">
        <v>392</v>
      </c>
      <c r="F90" s="103"/>
    </row>
    <row r="91" spans="1:6" ht="57.75" customHeight="1" x14ac:dyDescent="0.25">
      <c r="A91" s="17" t="s">
        <v>245</v>
      </c>
      <c r="B91" s="122">
        <v>1</v>
      </c>
      <c r="C91" s="106"/>
      <c r="D91" s="109" t="s">
        <v>393</v>
      </c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10</v>
      </c>
    </row>
    <row r="94" spans="1:6" x14ac:dyDescent="0.25">
      <c r="A94" s="199" t="s">
        <v>37</v>
      </c>
      <c r="B94" s="200"/>
      <c r="C94" s="201"/>
      <c r="D94" s="202">
        <f>D93/(COUNT(B85:C91)*2)</f>
        <v>0.7142857142857143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45</v>
      </c>
    </row>
    <row r="97" spans="1:6" x14ac:dyDescent="0.25">
      <c r="A97" s="199" t="s">
        <v>211</v>
      </c>
      <c r="B97" s="199"/>
      <c r="C97" s="199"/>
      <c r="D97" s="246">
        <f>D96/(COUNT(B85:C91,B46:C53,B58:C80)*2)</f>
        <v>0.8035714285714286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42923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384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42923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42923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42923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ht="30" x14ac:dyDescent="0.25">
      <c r="A266" s="17" t="s">
        <v>5</v>
      </c>
      <c r="B266" s="123">
        <v>1</v>
      </c>
      <c r="C266" s="106"/>
      <c r="D266" s="110" t="s">
        <v>379</v>
      </c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1</v>
      </c>
      <c r="C268" s="106"/>
      <c r="D268" s="109" t="s">
        <v>417</v>
      </c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18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18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42923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 t="s">
        <v>381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 t="s">
        <v>381</v>
      </c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 t="s">
        <v>381</v>
      </c>
      <c r="E291" s="103"/>
      <c r="F291" s="103"/>
    </row>
    <row r="292" spans="1:9" ht="45" x14ac:dyDescent="0.25">
      <c r="A292" s="16" t="s">
        <v>285</v>
      </c>
      <c r="B292" s="122">
        <v>0</v>
      </c>
      <c r="C292" s="101"/>
      <c r="D292" s="115" t="s">
        <v>394</v>
      </c>
      <c r="E292" s="102" t="s">
        <v>409</v>
      </c>
      <c r="F292" s="125"/>
      <c r="G292" s="24"/>
      <c r="H292" s="24"/>
      <c r="I292" s="24"/>
    </row>
    <row r="293" spans="1:9" x14ac:dyDescent="0.25">
      <c r="A293" s="71" t="s">
        <v>233</v>
      </c>
      <c r="B293" s="122" t="s">
        <v>34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14</v>
      </c>
    </row>
    <row r="295" spans="1:9" x14ac:dyDescent="0.25">
      <c r="A295" s="199" t="s">
        <v>37</v>
      </c>
      <c r="B295" s="200"/>
      <c r="C295" s="201"/>
      <c r="D295" s="202">
        <f>D294/(COUNT(B285:C293)*2)</f>
        <v>0.875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34.25" customHeight="1" x14ac:dyDescent="0.35">
      <c r="A299" s="54" t="s">
        <v>7</v>
      </c>
      <c r="B299" s="122">
        <v>1</v>
      </c>
      <c r="C299" s="161" t="str">
        <f>IF(B299=0, -5, "0")</f>
        <v>0</v>
      </c>
      <c r="D299" s="99" t="s">
        <v>395</v>
      </c>
      <c r="E299" s="247" t="s">
        <v>413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 t="s">
        <v>34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23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0.88461538461538458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42923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ht="30" x14ac:dyDescent="0.25">
      <c r="A316" s="19" t="s">
        <v>13</v>
      </c>
      <c r="B316" s="122">
        <v>1</v>
      </c>
      <c r="C316" s="21"/>
      <c r="D316" s="120" t="s">
        <v>418</v>
      </c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 t="s">
        <v>380</v>
      </c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13</v>
      </c>
    </row>
    <row r="322" spans="1:6" x14ac:dyDescent="0.25">
      <c r="A322" s="199" t="s">
        <v>37</v>
      </c>
      <c r="B322" s="200"/>
      <c r="C322" s="201"/>
      <c r="D322" s="202">
        <f>D321/(COUNT(B313:C320)*2)</f>
        <v>0.9285714285714286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1</v>
      </c>
      <c r="C326" s="106"/>
      <c r="D326" s="99" t="s">
        <v>396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90.75" customHeight="1" x14ac:dyDescent="0.35">
      <c r="A332" s="54" t="s">
        <v>109</v>
      </c>
      <c r="B332" s="123">
        <v>1</v>
      </c>
      <c r="C332" s="161" t="str">
        <f>IF(B332=0, -5, "0")</f>
        <v>0</v>
      </c>
      <c r="D332" s="99" t="s">
        <v>419</v>
      </c>
      <c r="E332" s="87"/>
      <c r="F332" s="103"/>
    </row>
    <row r="333" spans="1:6" ht="30" x14ac:dyDescent="0.25">
      <c r="A333" s="17" t="s">
        <v>188</v>
      </c>
      <c r="B333" s="123" t="s">
        <v>34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0.90909090909090906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54.75" customHeight="1" x14ac:dyDescent="0.35">
      <c r="A345" s="54" t="s">
        <v>109</v>
      </c>
      <c r="B345" s="122">
        <v>1</v>
      </c>
      <c r="C345" s="161" t="str">
        <f>IF(B345=0, -5, "0")</f>
        <v>0</v>
      </c>
      <c r="D345" s="120" t="s">
        <v>420</v>
      </c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 t="s">
        <v>34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54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0.93103448275862066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42923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9" t="s">
        <v>346</v>
      </c>
      <c r="B393" s="260"/>
      <c r="C393" s="260"/>
      <c r="D393" s="260"/>
      <c r="E393" s="260"/>
      <c r="F393" s="261"/>
    </row>
    <row r="394" spans="1:7" s="119" customFormat="1" x14ac:dyDescent="0.25">
      <c r="A394" s="146">
        <f>+B11</f>
        <v>42923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102" t="s">
        <v>414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1</v>
      </c>
    </row>
    <row r="429" spans="1:7" x14ac:dyDescent="0.25">
      <c r="A429" s="199" t="s">
        <v>37</v>
      </c>
      <c r="B429" s="200"/>
      <c r="C429" s="201"/>
      <c r="D429" s="202">
        <f>D428/(COUNT(B424:C426)*2)</f>
        <v>0.5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122">
        <v>1</v>
      </c>
      <c r="C435" s="161" t="str">
        <f>IF(B435=0, -5, "0")</f>
        <v>0</v>
      </c>
      <c r="D435" s="120" t="s">
        <v>421</v>
      </c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ht="47.25" customHeigh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 t="s">
        <v>34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 t="s">
        <v>34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9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9" t="s">
        <v>144</v>
      </c>
      <c r="B452" s="260"/>
      <c r="C452" s="260"/>
      <c r="D452" s="260"/>
      <c r="E452" s="260"/>
      <c r="F452" s="261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0</v>
      </c>
      <c r="C455" s="106"/>
      <c r="D455" s="120" t="s">
        <v>388</v>
      </c>
      <c r="E455" s="103" t="s">
        <v>422</v>
      </c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4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0.66666666666666663</v>
      </c>
    </row>
    <row r="461" spans="1:14" x14ac:dyDescent="0.25">
      <c r="A461" s="212" t="s">
        <v>267</v>
      </c>
      <c r="B461" s="213"/>
      <c r="C461" s="213"/>
      <c r="D461" s="240" t="e">
        <f>AVERAGE(D36,D92,D145,D185,D241,D275,D303,D356,D386,D405,D418,D427,D448,D457)</f>
        <v>#DIV/0!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197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0.88738738738738743</v>
      </c>
    </row>
  </sheetData>
  <sheetProtection algorithmName="SHA-512" hashValue="kPTxHXnhV8L4lQbX82TzkVGKpJ9pq7St4mgBaulFlP8phuFk9luQtwSzSKGcLtPvdsoyPU006SjMvwzBoZH+Zg==" saltValue="FaqMkJZhboTRGf1sClQZiQ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50:B356 B377:B386 B46:B53 B433:B448 B58:B80 B102:B109 B114:B133 B155:B162 B138:B145 B167:B185 B195:B205 B210:B228 B233:B241 B252:B259 B285:B293 B85:B92 B298:B303 B264:B275 B313:B320 B341:B345 B396:B399 B403:B405 B366:B372 B414:B418 B424:B427 B454:B457 B325:B33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5" manualBreakCount="5">
    <brk id="72" max="16383" man="1"/>
    <brk id="152" max="6" man="1"/>
    <brk id="248" max="6" man="1"/>
    <brk id="3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85"/>
      <c r="H6" s="85"/>
      <c r="I6" s="85"/>
    </row>
    <row r="7" spans="1:9" s="29" customFormat="1" ht="21.75" customHeight="1" x14ac:dyDescent="0.45">
      <c r="A7" s="277" t="str">
        <f>'A1 Exploitation'!A8:F8</f>
        <v>Ennasr 2</v>
      </c>
      <c r="B7" s="277"/>
      <c r="C7" s="277"/>
      <c r="D7" s="277"/>
      <c r="E7" s="277"/>
      <c r="F7" s="277"/>
      <c r="G7" s="85"/>
      <c r="H7" s="85"/>
      <c r="I7" s="85"/>
    </row>
    <row r="8" spans="1:9" s="29" customFormat="1" ht="24" x14ac:dyDescent="0.45">
      <c r="A8" s="192" t="s">
        <v>44</v>
      </c>
      <c r="B8" s="284" t="str">
        <f>'A1 Exploitation'!B9:F9</f>
        <v>M. Bilel HAMDI</v>
      </c>
      <c r="C8" s="284"/>
      <c r="D8" s="284"/>
      <c r="E8" s="284"/>
      <c r="F8" s="285"/>
      <c r="G8" s="85"/>
      <c r="H8" s="85"/>
      <c r="I8" s="85"/>
    </row>
    <row r="9" spans="1:9" s="29" customFormat="1" ht="24" x14ac:dyDescent="0.45">
      <c r="A9" s="193" t="s">
        <v>46</v>
      </c>
      <c r="B9" s="286" t="str">
        <f>'A1 Exploitation'!B10:F10</f>
        <v>M. Riadh (Directeur magasin)</v>
      </c>
      <c r="C9" s="286"/>
      <c r="D9" s="286"/>
      <c r="E9" s="286"/>
      <c r="F9" s="286"/>
      <c r="G9" s="85"/>
      <c r="H9" s="85"/>
      <c r="I9" s="85"/>
    </row>
    <row r="10" spans="1:9" s="29" customFormat="1" ht="24" x14ac:dyDescent="0.45">
      <c r="A10" s="192" t="s">
        <v>45</v>
      </c>
      <c r="B10" s="282">
        <f>'A1 Exploitation'!B11:F11</f>
        <v>42923</v>
      </c>
      <c r="C10" s="282"/>
      <c r="D10" s="282"/>
      <c r="E10" s="282"/>
      <c r="F10" s="282"/>
      <c r="G10" s="85"/>
      <c r="H10" s="85"/>
      <c r="I10" s="85"/>
    </row>
    <row r="11" spans="1:9" s="29" customFormat="1" ht="24" x14ac:dyDescent="0.45">
      <c r="A11" s="192" t="s">
        <v>318</v>
      </c>
      <c r="B11" s="287">
        <f>D183</f>
        <v>0.87254901960784315</v>
      </c>
      <c r="C11" s="287"/>
      <c r="D11" s="287"/>
      <c r="E11" s="287"/>
      <c r="F11" s="287"/>
      <c r="G11" s="85"/>
      <c r="H11" s="85"/>
      <c r="I11" s="85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2</v>
      </c>
      <c r="C17" s="164"/>
      <c r="D17" s="243" t="s">
        <v>427</v>
      </c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242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ht="33" x14ac:dyDescent="0.3">
      <c r="A31" s="32" t="s">
        <v>317</v>
      </c>
      <c r="B31" s="164">
        <v>1</v>
      </c>
      <c r="C31" s="164"/>
      <c r="D31" s="165" t="s">
        <v>405</v>
      </c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5</v>
      </c>
    </row>
    <row r="33" spans="1:6" x14ac:dyDescent="0.3">
      <c r="A33" s="194" t="s">
        <v>319</v>
      </c>
      <c r="B33" s="195"/>
      <c r="C33" s="196"/>
      <c r="D33" s="198">
        <f>D32/(COUNT(B26:C31)*2)</f>
        <v>0.83333333333333337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249" t="s">
        <v>403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5" t="s">
        <v>381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>
        <v>1</v>
      </c>
      <c r="C55" s="188" t="str">
        <f>IF(B55=0, -5, "0")</f>
        <v>0</v>
      </c>
      <c r="D55" s="165" t="s">
        <v>423</v>
      </c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49.5" x14ac:dyDescent="0.3">
      <c r="A58" s="42" t="s">
        <v>96</v>
      </c>
      <c r="B58" s="164">
        <v>0</v>
      </c>
      <c r="C58" s="164"/>
      <c r="D58" s="165" t="s">
        <v>424</v>
      </c>
      <c r="E58" s="165" t="s">
        <v>399</v>
      </c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 t="s">
        <v>400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ht="66" x14ac:dyDescent="0.3">
      <c r="A61" s="32" t="s">
        <v>317</v>
      </c>
      <c r="B61" s="164">
        <v>0</v>
      </c>
      <c r="C61" s="164"/>
      <c r="D61" s="165" t="s">
        <v>397</v>
      </c>
      <c r="E61" s="164" t="s">
        <v>398</v>
      </c>
      <c r="F61" s="164"/>
    </row>
    <row r="62" spans="1:6" x14ac:dyDescent="0.3">
      <c r="A62" s="194" t="s">
        <v>38</v>
      </c>
      <c r="B62" s="195"/>
      <c r="C62" s="196"/>
      <c r="D62" s="197">
        <f>SUM(B55:C61)</f>
        <v>9</v>
      </c>
    </row>
    <row r="63" spans="1:6" x14ac:dyDescent="0.3">
      <c r="A63" s="194" t="s">
        <v>319</v>
      </c>
      <c r="B63" s="195"/>
      <c r="C63" s="196"/>
      <c r="D63" s="198">
        <f>D62/(COUNT(B55:C61)*2)</f>
        <v>0.6428571428571429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2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2</v>
      </c>
      <c r="C68" s="171"/>
      <c r="D68" s="173"/>
      <c r="E68" s="173"/>
      <c r="F68" s="164"/>
    </row>
    <row r="69" spans="1:6" ht="54" customHeight="1" x14ac:dyDescent="0.4">
      <c r="A69" s="39" t="s">
        <v>269</v>
      </c>
      <c r="B69" s="170">
        <v>0</v>
      </c>
      <c r="C69" s="171"/>
      <c r="D69" s="180" t="s">
        <v>401</v>
      </c>
      <c r="E69" s="180" t="s">
        <v>425</v>
      </c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>
        <v>2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>
        <v>2</v>
      </c>
      <c r="C76" s="188" t="str">
        <f>IF(B76=0, -5, "0")</f>
        <v>0</v>
      </c>
      <c r="D76" s="165" t="s">
        <v>381</v>
      </c>
      <c r="E76" s="175"/>
      <c r="F76" s="164"/>
    </row>
    <row r="77" spans="1:6" s="41" customFormat="1" x14ac:dyDescent="0.3">
      <c r="A77" s="40" t="s">
        <v>248</v>
      </c>
      <c r="B77" s="170">
        <v>1</v>
      </c>
      <c r="C77" s="176"/>
      <c r="D77" s="165" t="s">
        <v>402</v>
      </c>
      <c r="E77" s="177"/>
      <c r="F77" s="176"/>
    </row>
    <row r="78" spans="1:6" x14ac:dyDescent="0.3">
      <c r="A78" s="32" t="s">
        <v>187</v>
      </c>
      <c r="B78" s="170">
        <v>2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>
        <v>2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>
        <v>2</v>
      </c>
      <c r="C81" s="188" t="str">
        <f>IF(B81=0, -5, "0")</f>
        <v>0</v>
      </c>
      <c r="D81" s="177"/>
      <c r="E81" s="179"/>
      <c r="F81" s="164"/>
    </row>
    <row r="82" spans="1:6" ht="33" x14ac:dyDescent="0.3">
      <c r="A82" s="32" t="s">
        <v>89</v>
      </c>
      <c r="B82" s="170">
        <v>1</v>
      </c>
      <c r="C82" s="164"/>
      <c r="D82" s="248" t="s">
        <v>406</v>
      </c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16</v>
      </c>
    </row>
    <row r="84" spans="1:6" x14ac:dyDescent="0.3">
      <c r="A84" s="194" t="s">
        <v>319</v>
      </c>
      <c r="B84" s="195"/>
      <c r="C84" s="196"/>
      <c r="D84" s="198">
        <f>D83/(COUNT(B66:C82)*2)</f>
        <v>0.8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33.75" x14ac:dyDescent="0.35">
      <c r="A139" s="54" t="s">
        <v>326</v>
      </c>
      <c r="B139" s="164">
        <v>1</v>
      </c>
      <c r="C139" s="188" t="str">
        <f>IF(B139=0, -5, "0")</f>
        <v>0</v>
      </c>
      <c r="D139" s="165" t="s">
        <v>404</v>
      </c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5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36" customHeight="1" x14ac:dyDescent="0.3">
      <c r="A143" s="147" t="s">
        <v>348</v>
      </c>
      <c r="B143" s="164">
        <v>2</v>
      </c>
      <c r="C143" s="164"/>
      <c r="D143" s="244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4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2</v>
      </c>
      <c r="C157" s="164"/>
      <c r="D157" s="184"/>
      <c r="E157" s="164"/>
      <c r="F157" s="164"/>
    </row>
    <row r="158" spans="1:6" ht="66" x14ac:dyDescent="0.3">
      <c r="A158" s="32" t="s">
        <v>91</v>
      </c>
      <c r="B158" s="164">
        <v>1</v>
      </c>
      <c r="C158" s="164"/>
      <c r="D158" s="250" t="s">
        <v>426</v>
      </c>
      <c r="E158" s="165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387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 t="s">
        <v>34</v>
      </c>
      <c r="C165" s="164"/>
      <c r="D165" s="165"/>
      <c r="E165" s="183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5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383</v>
      </c>
      <c r="B181" s="80"/>
      <c r="C181" s="80"/>
      <c r="D181" s="163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89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0.87254901960784315</v>
      </c>
    </row>
  </sheetData>
  <sheetProtection algorithmName="SHA-512" hashValue="gHSmXb4BJjVMWHnOXGSJUFMhDBHytdXz0wmzHa9PQuTA2K3qgRpbpsaNS/KyViEG+sN8sMyXgUI/omC1ZTV/Hg==" saltValue="PI+pUoggzgfXS32gzhRKqA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21:B131 B17:B21 B26:B31 B36:B40 B45:B50 B174:B177 B165:B169 B87:B100 B106:B116 B55:B61 B149:B152 B157:B160 B137:B144 B66:B82">
      <formula1>$B$1:$B$4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4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0"/>
      <c r="H7" s="230"/>
      <c r="I7" s="230"/>
    </row>
    <row r="8" spans="1:9" ht="29.25" x14ac:dyDescent="0.45">
      <c r="A8" s="277" t="str">
        <f>'Page de garde'!D18</f>
        <v>Ennasr 2</v>
      </c>
      <c r="B8" s="277"/>
      <c r="C8" s="277"/>
      <c r="D8" s="277"/>
      <c r="E8" s="277"/>
      <c r="F8" s="277"/>
      <c r="G8" s="231"/>
      <c r="H8" s="231"/>
      <c r="I8" s="230"/>
    </row>
    <row r="9" spans="1:9" ht="24" x14ac:dyDescent="0.45">
      <c r="A9" s="192" t="s">
        <v>44</v>
      </c>
      <c r="B9" s="278"/>
      <c r="C9" s="278"/>
      <c r="D9" s="278"/>
      <c r="E9" s="278"/>
      <c r="F9" s="279"/>
      <c r="G9" s="231"/>
      <c r="H9" s="231"/>
      <c r="I9" s="230"/>
    </row>
    <row r="10" spans="1:9" ht="24" x14ac:dyDescent="0.45">
      <c r="A10" s="193" t="s">
        <v>46</v>
      </c>
      <c r="B10" s="280"/>
      <c r="C10" s="280"/>
      <c r="D10" s="280"/>
      <c r="E10" s="280"/>
      <c r="F10" s="280"/>
      <c r="G10" s="231"/>
      <c r="H10" s="231"/>
      <c r="I10" s="230"/>
    </row>
    <row r="11" spans="1:9" ht="24" x14ac:dyDescent="0.45">
      <c r="A11" s="192" t="s">
        <v>45</v>
      </c>
      <c r="B11" s="274"/>
      <c r="C11" s="274"/>
      <c r="D11" s="274"/>
      <c r="E11" s="274"/>
      <c r="F11" s="274"/>
      <c r="G11" s="231"/>
      <c r="H11" s="231"/>
      <c r="I11" s="230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1"/>
      <c r="H12" s="231"/>
      <c r="I12" s="230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1"/>
      <c r="H6" s="231"/>
      <c r="I6" s="231"/>
    </row>
    <row r="7" spans="1:9" s="29" customFormat="1" ht="21.75" customHeight="1" x14ac:dyDescent="0.45">
      <c r="A7" s="277" t="str">
        <f>'A2 Exploitation'!A8:F8</f>
        <v>Ennasr 2</v>
      </c>
      <c r="B7" s="277"/>
      <c r="C7" s="277"/>
      <c r="D7" s="277"/>
      <c r="E7" s="277"/>
      <c r="F7" s="277"/>
      <c r="G7" s="231"/>
      <c r="H7" s="231"/>
      <c r="I7" s="231"/>
    </row>
    <row r="8" spans="1:9" s="29" customFormat="1" ht="24" x14ac:dyDescent="0.45">
      <c r="A8" s="192" t="s">
        <v>44</v>
      </c>
      <c r="B8" s="286">
        <f>'A2 Exploitation'!B9:F9</f>
        <v>0</v>
      </c>
      <c r="C8" s="286"/>
      <c r="D8" s="286"/>
      <c r="E8" s="286"/>
      <c r="F8" s="286"/>
      <c r="G8" s="231"/>
      <c r="H8" s="231"/>
      <c r="I8" s="231"/>
    </row>
    <row r="9" spans="1:9" s="29" customFormat="1" ht="24" x14ac:dyDescent="0.45">
      <c r="A9" s="193" t="s">
        <v>46</v>
      </c>
      <c r="B9" s="286">
        <f>'A2 Exploitation'!B10:F10</f>
        <v>0</v>
      </c>
      <c r="C9" s="286"/>
      <c r="D9" s="286"/>
      <c r="E9" s="286"/>
      <c r="F9" s="286"/>
      <c r="G9" s="231"/>
      <c r="H9" s="231"/>
      <c r="I9" s="231"/>
    </row>
    <row r="10" spans="1:9" s="29" customFormat="1" ht="24" x14ac:dyDescent="0.45">
      <c r="A10" s="192" t="s">
        <v>45</v>
      </c>
      <c r="B10" s="282">
        <f>'A2 Exploitation'!B11:F11</f>
        <v>0</v>
      </c>
      <c r="C10" s="282"/>
      <c r="D10" s="282"/>
      <c r="E10" s="282"/>
      <c r="F10" s="282"/>
      <c r="G10" s="231"/>
      <c r="H10" s="231"/>
      <c r="I10" s="231"/>
    </row>
    <row r="11" spans="1:9" s="29" customFormat="1" ht="24" x14ac:dyDescent="0.45">
      <c r="A11" s="192" t="s">
        <v>318</v>
      </c>
      <c r="B11" s="287">
        <f>D183</f>
        <v>0</v>
      </c>
      <c r="C11" s="287"/>
      <c r="D11" s="287"/>
      <c r="E11" s="287"/>
      <c r="F11" s="287"/>
      <c r="G11" s="231"/>
      <c r="H11" s="231"/>
      <c r="I11" s="231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88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2"/>
      <c r="H7" s="232"/>
      <c r="I7" s="232"/>
    </row>
    <row r="8" spans="1:9" ht="29.25" x14ac:dyDescent="0.45">
      <c r="A8" s="277" t="str">
        <f>'Page de garde'!D18</f>
        <v>Ennasr 2</v>
      </c>
      <c r="B8" s="277"/>
      <c r="C8" s="277"/>
      <c r="D8" s="277"/>
      <c r="E8" s="277"/>
      <c r="F8" s="277"/>
      <c r="G8" s="233"/>
      <c r="H8" s="233"/>
      <c r="I8" s="232"/>
    </row>
    <row r="9" spans="1:9" ht="24" x14ac:dyDescent="0.45">
      <c r="A9" s="192" t="s">
        <v>44</v>
      </c>
      <c r="B9" s="278"/>
      <c r="C9" s="278"/>
      <c r="D9" s="278"/>
      <c r="E9" s="278"/>
      <c r="F9" s="279"/>
      <c r="G9" s="233"/>
      <c r="H9" s="233"/>
      <c r="I9" s="232"/>
    </row>
    <row r="10" spans="1:9" ht="24" x14ac:dyDescent="0.45">
      <c r="A10" s="193" t="s">
        <v>46</v>
      </c>
      <c r="B10" s="280"/>
      <c r="C10" s="280"/>
      <c r="D10" s="280"/>
      <c r="E10" s="280"/>
      <c r="F10" s="280"/>
      <c r="G10" s="233"/>
      <c r="H10" s="233"/>
      <c r="I10" s="232"/>
    </row>
    <row r="11" spans="1:9" ht="24" x14ac:dyDescent="0.45">
      <c r="A11" s="192" t="s">
        <v>45</v>
      </c>
      <c r="B11" s="274"/>
      <c r="C11" s="274"/>
      <c r="D11" s="274"/>
      <c r="E11" s="274"/>
      <c r="F11" s="274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3"/>
      <c r="H6" s="233"/>
      <c r="I6" s="233"/>
    </row>
    <row r="7" spans="1:9" s="29" customFormat="1" ht="21.75" customHeight="1" x14ac:dyDescent="0.45">
      <c r="A7" s="277" t="str">
        <f>'A3 Exploitation'!A8:F8</f>
        <v>Ennasr 2</v>
      </c>
      <c r="B7" s="277"/>
      <c r="C7" s="277"/>
      <c r="D7" s="277"/>
      <c r="E7" s="277"/>
      <c r="F7" s="277"/>
      <c r="G7" s="233"/>
      <c r="H7" s="233"/>
      <c r="I7" s="233"/>
    </row>
    <row r="8" spans="1:9" s="29" customFormat="1" ht="24" x14ac:dyDescent="0.45">
      <c r="A8" s="192" t="s">
        <v>44</v>
      </c>
      <c r="B8" s="288">
        <f>'A3 Exploitation'!B9:F9</f>
        <v>0</v>
      </c>
      <c r="C8" s="286"/>
      <c r="D8" s="286"/>
      <c r="E8" s="286"/>
      <c r="F8" s="286"/>
      <c r="G8" s="233"/>
      <c r="H8" s="233"/>
      <c r="I8" s="233"/>
    </row>
    <row r="9" spans="1:9" s="29" customFormat="1" ht="24" x14ac:dyDescent="0.45">
      <c r="A9" s="193" t="s">
        <v>46</v>
      </c>
      <c r="B9" s="286">
        <f>'A3 Exploitation'!B10:F10</f>
        <v>0</v>
      </c>
      <c r="C9" s="286"/>
      <c r="D9" s="286"/>
      <c r="E9" s="286"/>
      <c r="F9" s="286"/>
      <c r="G9" s="233"/>
      <c r="H9" s="233"/>
      <c r="I9" s="233"/>
    </row>
    <row r="10" spans="1:9" s="29" customFormat="1" ht="24" x14ac:dyDescent="0.45">
      <c r="A10" s="192" t="s">
        <v>45</v>
      </c>
      <c r="B10" s="282">
        <f>'A3 Exploitation'!B11:F11</f>
        <v>0</v>
      </c>
      <c r="C10" s="282"/>
      <c r="D10" s="282"/>
      <c r="E10" s="282"/>
      <c r="F10" s="282"/>
      <c r="G10" s="233"/>
      <c r="H10" s="233"/>
      <c r="I10" s="233"/>
    </row>
    <row r="11" spans="1:9" s="29" customFormat="1" ht="24" x14ac:dyDescent="0.45">
      <c r="A11" s="192" t="s">
        <v>318</v>
      </c>
      <c r="B11" s="287">
        <f>D183</f>
        <v>0</v>
      </c>
      <c r="C11" s="287"/>
      <c r="D11" s="287"/>
      <c r="E11" s="287"/>
      <c r="F11" s="287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5"/>
      <c r="E1" s="275"/>
      <c r="F1" s="275"/>
      <c r="G1" s="275"/>
      <c r="H1" s="275"/>
      <c r="I1" s="275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6" t="s">
        <v>190</v>
      </c>
      <c r="B7" s="276"/>
      <c r="C7" s="276"/>
      <c r="D7" s="276"/>
      <c r="E7" s="276"/>
      <c r="F7" s="276"/>
      <c r="G7" s="232"/>
      <c r="H7" s="232"/>
      <c r="I7" s="232"/>
    </row>
    <row r="8" spans="1:9" ht="29.25" x14ac:dyDescent="0.45">
      <c r="A8" s="277" t="str">
        <f>'Page de garde'!D18</f>
        <v>Ennasr 2</v>
      </c>
      <c r="B8" s="277"/>
      <c r="C8" s="277"/>
      <c r="D8" s="277"/>
      <c r="E8" s="277"/>
      <c r="F8" s="277"/>
      <c r="G8" s="233"/>
      <c r="H8" s="233"/>
      <c r="I8" s="232"/>
    </row>
    <row r="9" spans="1:9" ht="24" x14ac:dyDescent="0.45">
      <c r="A9" s="192" t="s">
        <v>44</v>
      </c>
      <c r="B9" s="278"/>
      <c r="C9" s="278"/>
      <c r="D9" s="278"/>
      <c r="E9" s="278"/>
      <c r="F9" s="279"/>
      <c r="G9" s="233"/>
      <c r="H9" s="233"/>
      <c r="I9" s="232"/>
    </row>
    <row r="10" spans="1:9" ht="24" x14ac:dyDescent="0.45">
      <c r="A10" s="193" t="s">
        <v>46</v>
      </c>
      <c r="B10" s="280"/>
      <c r="C10" s="280"/>
      <c r="D10" s="280"/>
      <c r="E10" s="280"/>
      <c r="F10" s="280"/>
      <c r="G10" s="233"/>
      <c r="H10" s="233"/>
      <c r="I10" s="232"/>
    </row>
    <row r="11" spans="1:9" ht="24" x14ac:dyDescent="0.45">
      <c r="A11" s="192" t="s">
        <v>45</v>
      </c>
      <c r="B11" s="274"/>
      <c r="C11" s="274"/>
      <c r="D11" s="274"/>
      <c r="E11" s="274"/>
      <c r="F11" s="274"/>
      <c r="G11" s="233"/>
      <c r="H11" s="233"/>
      <c r="I11" s="232"/>
    </row>
    <row r="12" spans="1:9" ht="24" x14ac:dyDescent="0.45">
      <c r="A12" s="192" t="s">
        <v>260</v>
      </c>
      <c r="B12" s="266">
        <f>D463</f>
        <v>0</v>
      </c>
      <c r="C12" s="266"/>
      <c r="D12" s="266"/>
      <c r="E12" s="266"/>
      <c r="F12" s="266"/>
      <c r="G12" s="233"/>
      <c r="H12" s="233"/>
      <c r="I12" s="232"/>
    </row>
    <row r="13" spans="1:9" ht="22.5" x14ac:dyDescent="0.45">
      <c r="A13" s="28"/>
      <c r="B13" s="29"/>
      <c r="C13" s="29"/>
      <c r="D13" s="267"/>
      <c r="E13" s="267"/>
      <c r="F13" s="267"/>
      <c r="G13" s="267"/>
      <c r="H13" s="267"/>
      <c r="I13" s="3"/>
    </row>
    <row r="14" spans="1:9" ht="16.5" x14ac:dyDescent="0.3">
      <c r="A14" s="268" t="s">
        <v>32</v>
      </c>
      <c r="B14" s="269" t="s">
        <v>33</v>
      </c>
      <c r="C14" s="269"/>
      <c r="D14" s="269" t="s">
        <v>48</v>
      </c>
      <c r="E14" s="270" t="s">
        <v>331</v>
      </c>
      <c r="F14" s="269" t="s">
        <v>202</v>
      </c>
      <c r="G14" s="29"/>
      <c r="H14" s="29"/>
    </row>
    <row r="15" spans="1:9" ht="16.5" x14ac:dyDescent="0.3">
      <c r="A15" s="268"/>
      <c r="B15" s="55" t="s">
        <v>36</v>
      </c>
      <c r="C15" s="55" t="s">
        <v>35</v>
      </c>
      <c r="D15" s="269"/>
      <c r="E15" s="270"/>
      <c r="F15" s="269"/>
      <c r="G15" s="29"/>
      <c r="H15" s="29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2" t="s">
        <v>1</v>
      </c>
      <c r="B18" s="273"/>
      <c r="C18" s="273"/>
      <c r="D18" s="273"/>
      <c r="E18" s="273"/>
      <c r="F18" s="27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1" t="s">
        <v>131</v>
      </c>
      <c r="B43" s="271"/>
      <c r="C43" s="271"/>
      <c r="D43" s="271"/>
      <c r="E43" s="271"/>
      <c r="F43" s="27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4" t="s">
        <v>63</v>
      </c>
      <c r="B45" s="265"/>
      <c r="C45" s="265"/>
      <c r="D45" s="265"/>
      <c r="E45" s="265"/>
      <c r="F45" s="265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4" t="s">
        <v>63</v>
      </c>
      <c r="B101" s="265"/>
      <c r="C101" s="265"/>
      <c r="D101" s="265"/>
      <c r="E101" s="265"/>
      <c r="F101" s="265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4" t="s">
        <v>63</v>
      </c>
      <c r="B154" s="265"/>
      <c r="C154" s="265"/>
      <c r="D154" s="265"/>
      <c r="E154" s="265"/>
      <c r="F154" s="265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4" t="s">
        <v>107</v>
      </c>
      <c r="B312" s="265"/>
      <c r="C312" s="265"/>
      <c r="D312" s="265"/>
      <c r="E312" s="265"/>
      <c r="F312" s="265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4" t="s">
        <v>19</v>
      </c>
      <c r="B365" s="265"/>
      <c r="C365" s="265"/>
      <c r="D365" s="265"/>
      <c r="E365" s="265"/>
      <c r="F365" s="265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4" t="s">
        <v>116</v>
      </c>
      <c r="B376" s="265"/>
      <c r="C376" s="265"/>
      <c r="D376" s="265"/>
      <c r="E376" s="265"/>
      <c r="F376" s="265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3"/>
      <c r="E1" s="283"/>
      <c r="F1" s="283"/>
      <c r="G1" s="283"/>
      <c r="H1" s="283"/>
      <c r="I1" s="283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7" t="s">
        <v>52</v>
      </c>
      <c r="B6" s="277"/>
      <c r="C6" s="277"/>
      <c r="D6" s="277"/>
      <c r="E6" s="277"/>
      <c r="F6" s="277"/>
      <c r="G6" s="233"/>
      <c r="H6" s="233"/>
      <c r="I6" s="233"/>
    </row>
    <row r="7" spans="1:9" s="29" customFormat="1" ht="21.75" customHeight="1" x14ac:dyDescent="0.45">
      <c r="A7" s="277" t="str">
        <f>'A4 Exploitation'!A8:F8</f>
        <v>Ennasr 2</v>
      </c>
      <c r="B7" s="277"/>
      <c r="C7" s="277"/>
      <c r="D7" s="277"/>
      <c r="E7" s="277"/>
      <c r="F7" s="277"/>
      <c r="G7" s="233"/>
      <c r="H7" s="233"/>
      <c r="I7" s="233"/>
    </row>
    <row r="8" spans="1:9" s="29" customFormat="1" ht="24" x14ac:dyDescent="0.45">
      <c r="A8" s="192" t="s">
        <v>44</v>
      </c>
      <c r="B8" s="286">
        <f>'A4 Exploitation'!B9:F9</f>
        <v>0</v>
      </c>
      <c r="C8" s="286"/>
      <c r="D8" s="286"/>
      <c r="E8" s="286"/>
      <c r="F8" s="286"/>
      <c r="G8" s="233"/>
      <c r="H8" s="233"/>
      <c r="I8" s="233"/>
    </row>
    <row r="9" spans="1:9" s="29" customFormat="1" ht="24" x14ac:dyDescent="0.45">
      <c r="A9" s="193" t="s">
        <v>46</v>
      </c>
      <c r="B9" s="286">
        <f>'A4 Exploitation'!B10:F10</f>
        <v>0</v>
      </c>
      <c r="C9" s="286"/>
      <c r="D9" s="286"/>
      <c r="E9" s="286"/>
      <c r="F9" s="286"/>
      <c r="G9" s="233"/>
      <c r="H9" s="233"/>
      <c r="I9" s="233"/>
    </row>
    <row r="10" spans="1:9" s="29" customFormat="1" ht="24" x14ac:dyDescent="0.45">
      <c r="A10" s="192" t="s">
        <v>45</v>
      </c>
      <c r="B10" s="282">
        <f>'A4 Exploitation'!B11:F11</f>
        <v>0</v>
      </c>
      <c r="C10" s="282"/>
      <c r="D10" s="282"/>
      <c r="E10" s="282"/>
      <c r="F10" s="282"/>
      <c r="G10" s="233"/>
      <c r="H10" s="233"/>
      <c r="I10" s="233"/>
    </row>
    <row r="11" spans="1:9" s="29" customFormat="1" ht="24" x14ac:dyDescent="0.45">
      <c r="A11" s="192" t="s">
        <v>318</v>
      </c>
      <c r="B11" s="287">
        <f>D183</f>
        <v>0</v>
      </c>
      <c r="C11" s="287"/>
      <c r="D11" s="287"/>
      <c r="E11" s="287"/>
      <c r="F11" s="287"/>
      <c r="G11" s="233"/>
      <c r="H11" s="233"/>
      <c r="I11" s="233"/>
    </row>
    <row r="12" spans="1:9" s="29" customFormat="1" ht="22.5" x14ac:dyDescent="0.45">
      <c r="A12" s="28"/>
      <c r="D12" s="267"/>
      <c r="E12" s="267"/>
      <c r="F12" s="267"/>
      <c r="G12" s="267"/>
      <c r="H12" s="267"/>
      <c r="I12" s="31"/>
    </row>
    <row r="13" spans="1:9" s="29" customFormat="1" ht="11.25" customHeight="1" x14ac:dyDescent="0.3">
      <c r="A13" s="268" t="s">
        <v>32</v>
      </c>
      <c r="B13" s="269" t="s">
        <v>33</v>
      </c>
      <c r="C13" s="269"/>
      <c r="D13" s="269" t="s">
        <v>48</v>
      </c>
      <c r="E13" s="270" t="s">
        <v>201</v>
      </c>
      <c r="F13" s="269" t="s">
        <v>202</v>
      </c>
    </row>
    <row r="14" spans="1:9" s="29" customFormat="1" ht="12.75" customHeight="1" x14ac:dyDescent="0.3">
      <c r="A14" s="268"/>
      <c r="B14" s="55" t="s">
        <v>36</v>
      </c>
      <c r="C14" s="55" t="s">
        <v>35</v>
      </c>
      <c r="D14" s="269"/>
      <c r="E14" s="270"/>
      <c r="F14" s="26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1" t="s">
        <v>0</v>
      </c>
      <c r="B16" s="281"/>
      <c r="C16" s="281"/>
      <c r="D16" s="281"/>
      <c r="E16" s="281"/>
      <c r="F16" s="281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1" t="s">
        <v>4</v>
      </c>
      <c r="B25" s="281"/>
      <c r="C25" s="281"/>
      <c r="D25" s="281"/>
      <c r="E25" s="281"/>
      <c r="F25" s="281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1" t="s">
        <v>231</v>
      </c>
      <c r="B35" s="281"/>
      <c r="C35" s="281"/>
      <c r="D35" s="281"/>
      <c r="E35" s="281"/>
      <c r="F35" s="281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1" t="s">
        <v>21</v>
      </c>
      <c r="B44" s="281"/>
      <c r="C44" s="281"/>
      <c r="D44" s="281"/>
      <c r="E44" s="281"/>
      <c r="F44" s="281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1" t="s">
        <v>8</v>
      </c>
      <c r="B54" s="281"/>
      <c r="C54" s="281"/>
      <c r="D54" s="281"/>
      <c r="E54" s="281"/>
      <c r="F54" s="281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1" t="s">
        <v>136</v>
      </c>
      <c r="B65" s="281"/>
      <c r="C65" s="281"/>
      <c r="D65" s="281"/>
      <c r="E65" s="281"/>
      <c r="F65" s="281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1" t="s">
        <v>223</v>
      </c>
      <c r="B86" s="281"/>
      <c r="C86" s="281"/>
      <c r="D86" s="281"/>
      <c r="E86" s="281"/>
      <c r="F86" s="281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1" t="s">
        <v>224</v>
      </c>
      <c r="B105" s="281"/>
      <c r="C105" s="281"/>
      <c r="D105" s="281"/>
      <c r="E105" s="281"/>
      <c r="F105" s="281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1" t="s">
        <v>196</v>
      </c>
      <c r="B120" s="281"/>
      <c r="C120" s="281"/>
      <c r="D120" s="281"/>
      <c r="E120" s="281"/>
      <c r="F120" s="281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1" t="s">
        <v>228</v>
      </c>
      <c r="B136" s="281"/>
      <c r="C136" s="281"/>
      <c r="D136" s="281"/>
      <c r="E136" s="281"/>
      <c r="F136" s="281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1" t="s">
        <v>80</v>
      </c>
      <c r="B148" s="281"/>
      <c r="C148" s="281"/>
      <c r="D148" s="281"/>
      <c r="E148" s="281"/>
      <c r="F148" s="281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1" t="s">
        <v>17</v>
      </c>
      <c r="B156" s="281"/>
      <c r="C156" s="281"/>
      <c r="D156" s="281"/>
      <c r="E156" s="281"/>
      <c r="F156" s="281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1" t="s">
        <v>82</v>
      </c>
      <c r="B164" s="281"/>
      <c r="C164" s="281"/>
      <c r="D164" s="281"/>
      <c r="E164" s="281"/>
      <c r="F164" s="281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1" t="s">
        <v>227</v>
      </c>
      <c r="B173" s="281"/>
      <c r="C173" s="281"/>
      <c r="D173" s="281"/>
      <c r="E173" s="281"/>
      <c r="F173" s="281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2017-07-18T19:33:28Z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