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El yassminette/2019/12/"/>
    </mc:Choice>
  </mc:AlternateContent>
  <bookViews>
    <workbookView xWindow="0" yWindow="0" windowWidth="20490" windowHeight="65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B124" i="29" l="1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366" i="36"/>
  <c r="D299" i="36"/>
  <c r="D244" i="36"/>
  <c r="D185" i="36"/>
  <c r="B185" i="36" s="1"/>
  <c r="D129" i="36"/>
  <c r="D161" i="39" l="1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<sst xmlns="http://schemas.openxmlformats.org/spreadsheetml/2006/main" count="5718" uniqueCount="539">
  <si>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</si>
  <si>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</si>
  <si>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</si>
  <si>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</si>
  <si>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</si>
  <si>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</si>
  <si>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</si>
  <si>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</si>
  <si>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</si>
  <si>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</si>
  <si>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</si>
  <si>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</si>
  <si>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</si>
  <si>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</si>
  <si>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</si>
  <si>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</si>
  <si>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</si>
  <si>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</si>
  <si>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</si>
  <si>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</si>
  <si>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</si>
  <si>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</si>
  <si>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</si>
  <si>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</si>
  <si>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</si>
  <si>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</si>
  <si>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</si>
  <si>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</si>
  <si>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</si>
  <si>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</si>
  <si>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</si>
  <si>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</si>
  <si>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</si>
  <si>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</si>
  <si>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</si>
  <si>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</si>
  <si>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</si>
  <si>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</si>
  <si>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</si>
  <si>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</si>
  <si>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</si>
  <si>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</si>
  <si>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</si>
  <si>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</si>
  <si>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</si>
  <si>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</si>
  <si>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</si>
  <si>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</si>
  <si>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</si>
  <si>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</si>
  <si>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</si>
  <si>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</si>
  <si>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</si>
  <si>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</si>
  <si>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</si>
  <si>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</si>
  <si>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</si>
  <si>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</si>
  <si>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</si>
  <si>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</si>
  <si>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</si>
  <si>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</si>
  <si>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</si>
  <si>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</si>
  <si>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</si>
  <si>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</si>
  <si>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</si>
  <si>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</si>
  <si>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</si>
  <si>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</si>
  <si>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</si>
  <si>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</si>
  <si>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</si>
  <si>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</si>
  <si>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</si>
  <si>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</si>
  <si>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</si>
  <si>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</si>
  <si>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</si>
  <si>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</si>
  <si>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</si>
  <si>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</si>
  <si>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</si>
  <si>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</si>
  <si>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</si>
  <si>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</si>
  <si>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</si>
  <si>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</si>
  <si>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</si>
  <si>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</si>
  <si>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</si>
  <si>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</si>
  <si>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</si>
  <si>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</si>
  <si>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</si>
  <si>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</si>
  <si>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</si>
  <si>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</si>
  <si>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</si>
  <si>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</si>
  <si>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</si>
  <si>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</si>
  <si>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</si>
  <si>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</si>
  <si>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</si>
  <si>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</si>
  <si>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</si>
  <si>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</si>
  <si>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</si>
  <si>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</si>
  <si>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</si>
  <si>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</si>
  <si>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</si>
  <si>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</si>
  <si>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</si>
  <si>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</si>
  <si>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</si>
  <si>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</si>
  <si>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</si>
  <si>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</si>
  <si>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</si>
  <si>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</si>
  <si>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</si>
  <si>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</si>
  <si>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</si>
  <si>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</si>
  <si>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</si>
  <si>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</si>
  <si>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</si>
  <si>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</si>
  <si>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</si>
  <si>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</si>
  <si>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</si>
  <si>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</si>
  <si>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</si>
  <si>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</si>
  <si>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</si>
  <si>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</si>
  <si>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</si>
  <si>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</si>
  <si>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</si>
  <si>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</si>
  <si>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</si>
  <si>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</si>
  <si>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</si>
  <si>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</si>
  <si>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</si>
  <si>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</si>
  <si>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</si>
  <si>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</si>
  <si>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</si>
  <si>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</si>
  <si>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</si>
  <si>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</si>
  <si>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</si>
  <si>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</si>
  <si>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</si>
  <si>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</si>
  <si>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</si>
  <si>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</si>
  <si>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</si>
  <si>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</si>
  <si>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</si>
  <si>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</si>
  <si>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</si>
  <si>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</si>
  <si>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</si>
  <si>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</si>
  <si>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</si>
  <si>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</si>
  <si>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</si>
  <si>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</si>
  <si>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</si>
  <si>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</si>
  <si>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</si>
  <si>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</si>
  <si>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</si>
  <si>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</si>
  <si>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</si>
  <si>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</si>
  <si>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</si>
  <si>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</si>
  <si>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</si>
  <si>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</si>
  <si>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</si>
  <si>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</si>
  <si>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</si>
  <si>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</si>
  <si>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</si>
  <si>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</si>
  <si>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</si>
  <si>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</si>
  <si>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</si>
  <si>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</si>
  <si>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</si>
  <si>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</si>
  <si>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</si>
  <si>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</si>
  <si>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</si>
  <si>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</si>
  <si>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</si>
  <si>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</si>
  <si>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</si>
  <si>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</si>
  <si>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</si>
  <si>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</si>
  <si>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</si>
  <si>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</si>
  <si>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</si>
  <si>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</si>
  <si>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</si>
  <si>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</si>
  <si>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</si>
  <si>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</si>
  <si>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</si>
  <si>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</si>
  <si>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</si>
  <si>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</si>
  <si>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</si>
  <si>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</si>
  <si>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</si>
  <si>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</si>
  <si>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</si>
  <si>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</si>
  <si>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</si>
  <si>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</si>
  <si>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</si>
  <si>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</si>
  <si>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</si>
  <si>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</si>
  <si>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</si>
  <si>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</si>
  <si>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</si>
  <si>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</si>
  <si>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</si>
  <si>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</si>
  <si>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</si>
  <si>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</si>
  <si>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</si>
  <si>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</si>
  <si>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</si>
  <si>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</si>
  <si>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</si>
  <si>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</si>
  <si>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</si>
  <si>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</si>
  <si>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</si>
  <si>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</si>
  <si>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</si>
  <si>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</si>
  <si>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</si>
  <si>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</si>
  <si>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</si>
  <si>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</si>
  <si>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</si>
  <si>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</si>
  <si>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</si>
  <si>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</si>
  <si>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</si>
  <si>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</si>
  <si>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</si>
  <si>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</si>
  <si>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</si>
  <si>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</si>
  <si>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</si>
  <si>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</si>
  <si>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</si>
  <si>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</si>
  <si>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</si>
  <si>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</si>
  <si>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</si>
  <si>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</si>
  <si>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</si>
  <si>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</si>
  <si>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</si>
  <si>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</si>
  <si>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</si>
  <si>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</si>
  <si>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</si>
  <si>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</si>
  <si>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</si>
  <si>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</si>
  <si>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</si>
  <si>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</si>
  <si>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</si>
  <si>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</si>
  <si>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</si>
  <si>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</si>
  <si>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</si>
  <si>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</si>
  <si>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</si>
  <si>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</si>
  <si>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</si>
  <si>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</si>
  <si>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</si>
  <si>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</si>
  <si>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</si>
  <si>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</si>
  <si>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</si>
  <si>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</si>
  <si>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</si>
  <si>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</si>
  <si>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</si>
  <si>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</si>
  <si>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</si>
  <si>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</si>
  <si>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</si>
  <si>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</si>
  <si>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</si>
  <si>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</si>
  <si>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</si>
  <si>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</si>
  <si>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</si>
  <si>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</si>
  <si>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</si>
  <si>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</si>
  <si>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</si>
  <si>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</si>
  <si>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</si>
  <si>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</si>
  <si>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</si>
  <si>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</si>
  <si>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</si>
  <si>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</si>
  <si>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</si>
  <si>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</si>
  <si>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</si>
  <si>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</si>
  <si>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</si>
  <si>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</si>
  <si>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</si>
  <si>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</si>
  <si>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</si>
  <si>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</si>
  <si>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</si>
  <si>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</si>
  <si>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</si>
  <si>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</si>
  <si>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</si>
  <si>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</si>
  <si>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</si>
  <si>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</si>
  <si>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</si>
  <si>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</si>
  <si>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</si>
  <si>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</si>
  <si>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</si>
  <si>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</si>
  <si>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</si>
  <si>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</si>
  <si>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</si>
  <si>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</si>
  <si>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</si>
  <si>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</si>
  <si>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</si>
  <si>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</si>
  <si>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</si>
  <si>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</si>
  <si>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</si>
  <si>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</si>
  <si>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</si>
  <si>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</si>
  <si>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</si>
  <si>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</si>
  <si>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</si>
  <si>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</si>
  <si>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</si>
  <si>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</si>
  <si>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</si>
  <si>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</si>
  <si>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</si>
  <si>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</si>
  <si>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</si>
  <si>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</si>
  <si>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</si>
  <si>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</si>
  <si>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</si>
  <si>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</si>
  <si>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</si>
  <si>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</si>
  <si>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</si>
  <si>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</si>
  <si>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</si>
  <si>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</si>
  <si>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</si>
  <si>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</si>
  <si>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</si>
  <si>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</si>
  <si>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</si>
  <si>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</si>
  <si>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</si>
  <si>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</si>
  <si>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</si>
  <si>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</si>
  <si>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</si>
  <si>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</si>
  <si>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</si>
  <si>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</si>
  <si>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</si>
  <si>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</si>
  <si>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</si>
  <si>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</si>
  <si>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</si>
  <si>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</si>
  <si>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</si>
  <si>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</si>
  <si>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</si>
  <si>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</si>
  <si>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</si>
  <si>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</si>
  <si>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</si>
  <si>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</si>
  <si>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</si>
  <si>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</si>
  <si>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</si>
  <si>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</si>
  <si>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</si>
  <si>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</si>
  <si>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</si>
  <si>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</si>
  <si>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</si>
  <si>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</si>
  <si>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</si>
  <si>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</si>
  <si>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</si>
  <si>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</si>
  <si>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</si>
  <si>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</si>
  <si>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</si>
  <si>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</si>
  <si>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</si>
  <si>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</si>
  <si>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</si>
  <si>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</si>
  <si>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</si>
  <si>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</si>
  <si>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</si>
  <si>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</si>
  <si>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</si>
  <si>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</si>
  <si>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</si>
  <si>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</si>
  <si>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</si>
  <si>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</si>
  <si>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</si>
  <si>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</si>
  <si>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</si>
  <si>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</si>
  <si>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</si>
  <si>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</si>
  <si>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</si>
  <si>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</si>
  <si>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</si>
  <si>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</si>
  <si>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</si>
  <si>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</si>
  <si>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</si>
  <si>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</si>
  <si>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</si>
  <si>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</si>
  <si>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</si>
  <si>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</si>
  <si>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</si>
  <si>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</si>
  <si>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</si>
  <si>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</si>
  <si>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</si>
  <si>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</si>
  <si>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</si>
  <si>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</si>
  <si>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</si>
  <si>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</si>
  <si>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</si>
  <si>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</si>
  <si>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</si>
  <si>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 Souheil DRAOUI</t>
  </si>
  <si>
    <t>Les produits volailles LS "el mazraa" (poulet et cuisse) réceptionnés le 20/04/19 n'étaient pas munis de certificats de salubrités.</t>
  </si>
  <si>
    <t>Veuillez demander les certificats des produits réceptionnés et les garder 6 mois.</t>
  </si>
  <si>
    <t>Assurer l'enregistrement quotidien des paramètres de contrôle à la réception.</t>
  </si>
  <si>
    <t>Absence de l'enregistrement des autocontrôles du nettoyage pour le mois de janvier 2019.
L'enregistrement des autocontrôles du nettoyage était absent pour le mois d'avril depuis le 17/04/19.</t>
  </si>
  <si>
    <t>L'autocontrôle du nettoyage n'était pas quotidien.</t>
  </si>
  <si>
    <t>Assurer l'enregistrement journalier des autocontrôles du nettoyage.</t>
  </si>
  <si>
    <t>Les étagères de farine et semoules n'étaient pas propres le jour de l'audit.</t>
  </si>
  <si>
    <t>Présence de certaines boites de conserves (tomates, harissa,…) cabossées.</t>
  </si>
  <si>
    <t>Renforcer le nettoyage.</t>
  </si>
  <si>
    <t>Enlever les boites cabossés des étagères d'exposition.</t>
  </si>
  <si>
    <t>Présence d'un pot du produit (Coriandre Moulue) dont la DLC était dépassée depuis le 03/2019.</t>
  </si>
  <si>
    <t>Renforcer le contrôle des DLC des produits.</t>
  </si>
  <si>
    <t>Absence de thermomètre à sonde. Utilisation du thermomètre de la réception.</t>
  </si>
  <si>
    <t>Absence d'enregistrement des températures à cœur de la chaine du froid.
Absence de thermomètre à sonde. Utilisation du thermomètre de la réception.</t>
  </si>
  <si>
    <t>Assurer le suivi et l'enregistrement des températures à cœur.
Fournir un thermomètre pour chaque rayon.</t>
  </si>
  <si>
    <t>Assurer le suivi et l'enregistrement des températures à cœur de la chaine du froid.
Fournir un thermomètre pour chaque rayon.</t>
  </si>
  <si>
    <t>Le concept FEFO n'était pas maitrisé pour les yaourts.</t>
  </si>
  <si>
    <t>Renforcer la gestion du FEFO.</t>
  </si>
  <si>
    <t>Signe de décongélation sur un pot de glace 'Ciccolato" dont la glace déborde du couvercle (voir photo).</t>
  </si>
  <si>
    <t>Veuillez revoir le bon fonctionnement du meuble froid d'exposition des glaces et renforcer le triage.</t>
  </si>
  <si>
    <t>L'autocontrôle du nettoyage n'était pas réalisé pour le mois de janvier 2019.</t>
  </si>
  <si>
    <t>Assurer l'enregistrement quotidien des autocontrôles du nettoyage.</t>
  </si>
  <si>
    <t>Assurer le suivi et l'enregistrement des températures de la chaine du froid quotidiennement.</t>
  </si>
  <si>
    <t>La dernière visite médicale était réalisée le 22/06/2018.</t>
  </si>
  <si>
    <t>Demander de réaliser les visites médicales.</t>
  </si>
  <si>
    <t>Non connaissance du mode d'emploi.</t>
  </si>
  <si>
    <t>Absence du plan de positionnement des portes-appâts.</t>
  </si>
  <si>
    <t>Veuillez demander au prestataire de lutte contre les nuisibles de fournir le plan de positionnement.</t>
  </si>
  <si>
    <t>Présence d'une lampe non fonctionnelle au dessus du présentoir.</t>
  </si>
  <si>
    <t>Veuillez remplacer la lampe.</t>
  </si>
  <si>
    <t>Le taux d'hygromètrie était de 57% &lt; 65%, correct.</t>
  </si>
  <si>
    <t>Présence de givre dans la CF(-).</t>
  </si>
  <si>
    <t>Procéder au dégivrage.</t>
  </si>
  <si>
    <t>Absence de distributeur papier au niveau de la salle de pause.</t>
  </si>
  <si>
    <t>Veuillez installer un distributeur papier.</t>
  </si>
  <si>
    <t>Le suivi et l'enregistrement des températures de la chaine du froid n'étaient pas réalisés pour le mois de janvier 2019.
Absence d'enregistrement des température à cœur pour les mois de février, mars et avril 2019.
Le suivi des température de la chaine du froid n'était pas réalisé pour le mois d'avril depuis le 16/04/19.</t>
  </si>
  <si>
    <t>Présence de piqures de moisissure sur les fixateurs de prix.</t>
  </si>
  <si>
    <t>Présence d'une glace "PANAME" dont les mentions légales (DF, DLC et N°Lot) étaient absentes.</t>
  </si>
  <si>
    <t>Assurer l'enregistrement quotidien des autocontrôle du nettoyage.</t>
  </si>
  <si>
    <t>Le suivi et l'enregistrement des températures à cœur de la chaine du froid n'étaient pas réalisés depuis janvier 2019.
Absence de thermomètre à sonde. Utilisation du thermomètre de la réception.</t>
  </si>
  <si>
    <t>Assurer l'enregistrement quotidien de ce paramètre.</t>
  </si>
  <si>
    <t>Renforcer le contrôle de l'étiquetage des produits.</t>
  </si>
  <si>
    <t>Réceptionniste M Hassen</t>
  </si>
  <si>
    <t>Absence de la feuille de contrôle à la réception pour les produits réceptionnés le 19 et 20 avril 2019.
Certaines feuilles de contrôle à la réception (pour les dates où il n'y a pas de réception) étaient absentes.
Présence de certaines feuilles dont les information à remplir étaient manquantes.</t>
  </si>
  <si>
    <t>UHD Yesminette</t>
  </si>
  <si>
    <t>M Dhia Mechlaoui</t>
  </si>
  <si>
    <t>Afficher le rapport et son plan d'action.</t>
  </si>
  <si>
    <t>L'ancien rapport et son plan d'action n'étaient pas affichés.
Ces deux documents étaient disponibles sur le poste du directeur.</t>
  </si>
  <si>
    <t xml:space="preserve">Les tomates cerises et framboise emballés étaient stockés à une température de 6,7°C, le fournisseur (Sanlucar) exige une température de 4°C.
</t>
  </si>
  <si>
    <t>Respecter la température de stockage exigée par le fournisseur.</t>
  </si>
  <si>
    <t xml:space="preserve">L'ancien rapport et son plan d'action n'étaient pas affichés.
Ces deux documents étaient disponibles sur le poste du directeur.
</t>
  </si>
  <si>
    <t>Manque de louches pour certains récipients.</t>
  </si>
  <si>
    <t>Fournir les louches manquantes.</t>
  </si>
  <si>
    <t>Conforme</t>
  </si>
  <si>
    <t>Le contrôle des dates de retrait des produits exposés est à renforcer.</t>
  </si>
  <si>
    <t xml:space="preserve">7 pots de yaourts n’étaient pas retirés du rayon.
Un lot entier exposé de « Mozzarella, Fiore » n’était pas retiré.
Voir photos.
</t>
  </si>
  <si>
    <t>Le linéaire des huiles était poussiéreux.
Les linéaires prés des caisses étaient poussiéreux.</t>
  </si>
  <si>
    <t>Renforcer les opérations de dépoussiérage.</t>
  </si>
  <si>
    <t>Les visites médicales de l'année 2019 n'étaient pas réalisés.</t>
  </si>
  <si>
    <t>Réaliser les visites médicales.</t>
  </si>
  <si>
    <t>Avertir le prestataire de dératisation sur cet écart.</t>
  </si>
  <si>
    <t>Des appâts libres étaient jetés sur les chambres froides.
revoir l’emplacement des deux DEIVs, ces derniers étaient installés au dessus du présentoir.</t>
  </si>
  <si>
    <t>Dir magasin (M Riahi Hassen) et gestionnaire du stock (M Kamel Saddam)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</si>
</sst>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5" fillId="0" borderId="0" xfId="0" applyFont="1" applyAlignment="1">
      <alignment vertical="center" wrapText="1"/>
    </xf>
    <xf numFmtId="0" fontId="34" fillId="0" borderId="1" xfId="1" applyNumberFormat="1" applyFont="1" applyBorder="1" applyAlignment="1" applyProtection="1">
      <alignment wrapText="1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0.52500000000000002</c:v>
                </c:pt>
                <c:pt idx="1">
                  <c:v>0.96875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0188624"/>
        <c:axId val="-660195152"/>
      </c:barChart>
      <c:catAx>
        <c:axId val="-66018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0195152"/>
        <c:crosses val="autoZero"/>
        <c:auto val="1"/>
        <c:lblAlgn val="ctr"/>
        <c:lblOffset val="100"/>
        <c:noMultiLvlLbl val="0"/>
      </c:catAx>
      <c:valAx>
        <c:axId val="-66019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018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0.86363636363636365</c:v>
                </c:pt>
                <c:pt idx="1">
                  <c:v>0.95652173913043481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918176"/>
        <c:axId val="-523914912"/>
      </c:barChart>
      <c:catAx>
        <c:axId val="-52391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14912"/>
        <c:crosses val="autoZero"/>
        <c:auto val="1"/>
        <c:lblAlgn val="ctr"/>
        <c:lblOffset val="100"/>
        <c:noMultiLvlLbl val="0"/>
      </c:catAx>
      <c:valAx>
        <c:axId val="-52391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91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0.9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908384"/>
        <c:axId val="-523914368"/>
      </c:barChart>
      <c:catAx>
        <c:axId val="-52390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14368"/>
        <c:crosses val="autoZero"/>
        <c:auto val="1"/>
        <c:lblAlgn val="ctr"/>
        <c:lblOffset val="100"/>
        <c:noMultiLvlLbl val="0"/>
      </c:catAx>
      <c:valAx>
        <c:axId val="-52391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90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0.95945945945945943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908928"/>
        <c:axId val="-523910560"/>
      </c:barChart>
      <c:catAx>
        <c:axId val="-52390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10560"/>
        <c:crosses val="autoZero"/>
        <c:auto val="1"/>
        <c:lblAlgn val="ctr"/>
        <c:lblOffset val="100"/>
        <c:noMultiLvlLbl val="0"/>
      </c:catAx>
      <c:valAx>
        <c:axId val="-52391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90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0.91176470588235292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913824"/>
        <c:axId val="-523907840"/>
      </c:barChart>
      <c:catAx>
        <c:axId val="-52391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07840"/>
        <c:crosses val="autoZero"/>
        <c:auto val="1"/>
        <c:lblAlgn val="ctr"/>
        <c:lblOffset val="100"/>
        <c:noMultiLvlLbl val="0"/>
      </c:catAx>
      <c:valAx>
        <c:axId val="-52390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91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917632"/>
        <c:axId val="-523917088"/>
      </c:barChart>
      <c:catAx>
        <c:axId val="-52391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17088"/>
        <c:crosses val="autoZero"/>
        <c:auto val="1"/>
        <c:lblAlgn val="ctr"/>
        <c:lblOffset val="100"/>
        <c:noMultiLvlLbl val="0"/>
      </c:catAx>
      <c:valAx>
        <c:axId val="-52391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91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</c:v>
                </c:pt>
                <c:pt idx="1">
                  <c:v>0.97872340425531912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920352"/>
        <c:axId val="-523916544"/>
      </c:barChart>
      <c:catAx>
        <c:axId val="-52392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16544"/>
        <c:crosses val="autoZero"/>
        <c:auto val="1"/>
        <c:lblAlgn val="ctr"/>
        <c:lblOffset val="100"/>
        <c:noMultiLvlLbl val="0"/>
      </c:catAx>
      <c:valAx>
        <c:axId val="-523916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92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0.78476821192052981</c:v>
                </c:pt>
                <c:pt idx="1">
                  <c:v>0.90666666666666662</c:v>
                </c:pt>
                <c:pt idx="2">
                  <c:v>0.91666666666666663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906208"/>
        <c:axId val="-523916000"/>
      </c:barChart>
      <c:catAx>
        <c:axId val="-52390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16000"/>
        <c:crosses val="autoZero"/>
        <c:auto val="1"/>
        <c:lblAlgn val="ctr"/>
        <c:lblOffset val="100"/>
        <c:noMultiLvlLbl val="0"/>
      </c:catAx>
      <c:valAx>
        <c:axId val="-52391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90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0.87238410596026483</c:v>
                </c:pt>
                <c:pt idx="1">
                  <c:v>0.94269503546099287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523911648"/>
        <c:axId val="-522859232"/>
        <c:extLst xmlns:c16r2="http://schemas.microsoft.com/office/drawing/2015/06/chart"/>
      </c:barChart>
      <c:catAx>
        <c:axId val="-523911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2859232"/>
        <c:crosses val="autoZero"/>
        <c:auto val="1"/>
        <c:lblAlgn val="ctr"/>
        <c:lblOffset val="100"/>
        <c:noMultiLvlLbl val="0"/>
      </c:catAx>
      <c:valAx>
        <c:axId val="-5228592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91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0.60235714285714292</c:v>
                </c:pt>
                <c:pt idx="1">
                  <c:v>0.9464285714285714</c:v>
                </c:pt>
                <c:pt idx="2">
                  <c:v>0.95833333333333326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522865760"/>
        <c:axId val="-522853792"/>
        <c:extLst xmlns:c16r2="http://schemas.microsoft.com/office/drawing/2015/06/chart"/>
      </c:barChart>
      <c:catAx>
        <c:axId val="-52286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2853792"/>
        <c:crosses val="autoZero"/>
        <c:auto val="1"/>
        <c:lblAlgn val="ctr"/>
        <c:lblOffset val="100"/>
        <c:noMultiLvlLbl val="0"/>
      </c:catAx>
      <c:valAx>
        <c:axId val="-52285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286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0196240"/>
        <c:axId val="-660194608"/>
      </c:barChart>
      <c:catAx>
        <c:axId val="-66019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0194608"/>
        <c:crosses val="autoZero"/>
        <c:auto val="1"/>
        <c:lblAlgn val="ctr"/>
        <c:lblOffset val="100"/>
        <c:noMultiLvlLbl val="0"/>
      </c:catAx>
      <c:valAx>
        <c:axId val="-66019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019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2997088"/>
        <c:axId val="-662993824"/>
      </c:barChart>
      <c:catAx>
        <c:axId val="-66299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2993824"/>
        <c:crosses val="autoZero"/>
        <c:auto val="1"/>
        <c:lblAlgn val="ctr"/>
        <c:lblOffset val="100"/>
        <c:noMultiLvlLbl val="0"/>
      </c:catAx>
      <c:valAx>
        <c:axId val="-66299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299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2991648"/>
        <c:axId val="-662987296"/>
      </c:barChart>
      <c:catAx>
        <c:axId val="-66299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2987296"/>
        <c:crosses val="autoZero"/>
        <c:auto val="1"/>
        <c:lblAlgn val="ctr"/>
        <c:lblOffset val="100"/>
        <c:noMultiLvlLbl val="0"/>
      </c:catAx>
      <c:valAx>
        <c:axId val="-662987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299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2985664"/>
        <c:axId val="-660201216"/>
      </c:barChart>
      <c:catAx>
        <c:axId val="-66298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0201216"/>
        <c:crosses val="autoZero"/>
        <c:auto val="1"/>
        <c:lblAlgn val="ctr"/>
        <c:lblOffset val="100"/>
        <c:noMultiLvlLbl val="0"/>
      </c:catAx>
      <c:valAx>
        <c:axId val="-66020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298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4471376"/>
        <c:axId val="-1204022624"/>
      </c:barChart>
      <c:catAx>
        <c:axId val="-66447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04022624"/>
        <c:crosses val="autoZero"/>
        <c:auto val="1"/>
        <c:lblAlgn val="ctr"/>
        <c:lblOffset val="100"/>
        <c:noMultiLvlLbl val="0"/>
      </c:catAx>
      <c:valAx>
        <c:axId val="-120402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447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721024"/>
        <c:axId val="-523721568"/>
      </c:barChart>
      <c:catAx>
        <c:axId val="-52372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721568"/>
        <c:crosses val="autoZero"/>
        <c:auto val="1"/>
        <c:lblAlgn val="ctr"/>
        <c:lblOffset val="100"/>
        <c:noMultiLvlLbl val="0"/>
      </c:catAx>
      <c:valAx>
        <c:axId val="-52372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72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0.74137931034482762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724832"/>
        <c:axId val="-523717760"/>
      </c:barChart>
      <c:catAx>
        <c:axId val="-52372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717760"/>
        <c:crosses val="autoZero"/>
        <c:auto val="1"/>
        <c:lblAlgn val="ctr"/>
        <c:lblOffset val="100"/>
        <c:noMultiLvlLbl val="0"/>
      </c:catAx>
      <c:valAx>
        <c:axId val="-52371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72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3719392"/>
        <c:axId val="-523724288"/>
      </c:barChart>
      <c:catAx>
        <c:axId val="-52371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724288"/>
        <c:crosses val="autoZero"/>
        <c:auto val="1"/>
        <c:lblAlgn val="ctr"/>
        <c:lblOffset val="100"/>
        <c:noMultiLvlLbl val="0"/>
      </c:catAx>
      <c:valAx>
        <c:axId val="-52372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371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31" zoomScaleSheetLayoutView="100" workbookViewId="0">
      <selection activeCell="B35" sqref="B35:C3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1" t="s">
        <v>474</v>
      </c>
      <c r="B18" s="341"/>
      <c r="C18" s="341"/>
      <c r="D18" s="342" t="s">
        <v>520</v>
      </c>
      <c r="E18" s="342"/>
      <c r="F18" s="342"/>
      <c r="G18" s="342"/>
      <c r="H18" s="342"/>
      <c r="I18" s="342"/>
      <c r="J18" s="342"/>
      <c r="K18" s="342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3" t="s">
        <v>277</v>
      </c>
      <c r="B21" s="343"/>
      <c r="C21" s="343"/>
      <c r="D21" s="343"/>
      <c r="E21" s="343"/>
      <c r="F21" s="343"/>
      <c r="G21" s="343"/>
      <c r="H21" s="343"/>
      <c r="I21" s="343"/>
      <c r="J21" s="343"/>
      <c r="K21" s="343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4" t="s">
        <v>279</v>
      </c>
      <c r="C23" s="344"/>
      <c r="D23" s="31"/>
      <c r="E23" s="31"/>
      <c r="F23" s="31"/>
      <c r="G23" s="31"/>
      <c r="H23" s="31"/>
      <c r="I23" s="31"/>
      <c r="J23" t="str">
        <f>D18</f>
        <v>UHD Yesminette</v>
      </c>
    </row>
    <row r="24" spans="1:11" ht="33" customHeight="1" x14ac:dyDescent="0.25">
      <c r="A24" s="277" t="s">
        <v>280</v>
      </c>
      <c r="B24" s="345">
        <f>AVERAGE('A1 Exploitation'!D730,'A1 Technique'!D199)</f>
        <v>0.87238410596026483</v>
      </c>
      <c r="C24" s="345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5">
        <f>AVERAGE('A2 Exploitation'!D730,'A2 Technique'!D199)</f>
        <v>0.94269503546099287</v>
      </c>
      <c r="C25" s="345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5" t="e">
        <f>AVERAGE('A3 Exploitation'!D730,'A3 Technique'!D199)</f>
        <v>#DIV/0!</v>
      </c>
      <c r="C26" s="345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5" t="e">
        <f>AVERAGE('A4 Exploitation'!D730,'A4 Technique'!D199)</f>
        <v>#DIV/0!</v>
      </c>
      <c r="C27" s="345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5"/>
      <c r="C28" s="345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5"/>
      <c r="C29" s="345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4" t="s">
        <v>286</v>
      </c>
      <c r="C33" s="344"/>
      <c r="D33" s="31"/>
      <c r="E33" s="31"/>
      <c r="F33" s="31"/>
      <c r="G33" s="31"/>
      <c r="H33" s="31"/>
      <c r="I33" s="31"/>
      <c r="J33" t="str">
        <f>D18</f>
        <v>UHD Yesminette</v>
      </c>
    </row>
    <row r="34" spans="1:10" ht="33" customHeight="1" x14ac:dyDescent="0.25">
      <c r="A34" s="277" t="s">
        <v>280</v>
      </c>
      <c r="B34" s="345">
        <f>'A1 Exploitation'!D730</f>
        <v>0.78476821192052981</v>
      </c>
      <c r="C34" s="345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5">
        <f>'A2 Exploitation'!D730</f>
        <v>0.90666666666666662</v>
      </c>
      <c r="C35" s="345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5">
        <f>'A3 Exploitation'!D730</f>
        <v>0.91666666666666663</v>
      </c>
      <c r="C36" s="345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5" t="e">
        <f>'A4 Exploitation'!D730</f>
        <v>#DIV/0!</v>
      </c>
      <c r="C37" s="345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5"/>
      <c r="C38" s="345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5"/>
      <c r="C39" s="345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UHD Yesminette</v>
      </c>
    </row>
    <row r="43" spans="1:10" ht="33" customHeight="1" x14ac:dyDescent="0.25">
      <c r="A43" s="277" t="s">
        <v>280</v>
      </c>
      <c r="B43" s="345">
        <f>AVERAGE('A1 Exploitation'!D728, 'A1 Technique'!D197)</f>
        <v>0.60235714285714292</v>
      </c>
      <c r="C43" s="345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5">
        <f>AVERAGE('A2 Exploitation'!D728, 'A2 Technique'!D197)</f>
        <v>0.9464285714285714</v>
      </c>
      <c r="C44" s="345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5">
        <f>AVERAGE('A3 Exploitation'!D728, 'A3 Technique'!D197)</f>
        <v>0.95833333333333326</v>
      </c>
      <c r="C45" s="345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5" t="e">
        <f>AVERAGE('A4 Exploitation'!D728, 'A4 Technique'!D197)</f>
        <v>#DIV/0!</v>
      </c>
      <c r="C46" s="345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5"/>
      <c r="C47" s="345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5"/>
      <c r="C48" s="345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4" t="s">
        <v>288</v>
      </c>
      <c r="C51" s="344"/>
      <c r="D51" s="31"/>
      <c r="E51" s="31"/>
      <c r="F51" s="31"/>
      <c r="G51" s="31"/>
      <c r="H51" s="31"/>
      <c r="I51" s="31"/>
      <c r="J51" t="str">
        <f>D18</f>
        <v>UHD Yesminette</v>
      </c>
    </row>
    <row r="52" spans="1:10" ht="33" customHeight="1" x14ac:dyDescent="0.25">
      <c r="A52" s="277" t="s">
        <v>280</v>
      </c>
      <c r="B52" s="347">
        <f>'A1 Exploitation'!D48</f>
        <v>0.52500000000000002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>
        <f>'A2 Exploitation'!D48</f>
        <v>0.96875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>
        <f>'A3 Exploitation'!D48</f>
        <v>1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4" t="s">
        <v>289</v>
      </c>
      <c r="C60" s="344"/>
      <c r="D60" s="31"/>
      <c r="E60" s="31"/>
      <c r="F60" s="31"/>
      <c r="G60" s="31"/>
      <c r="H60" s="31"/>
      <c r="I60" s="31"/>
      <c r="J60" t="str">
        <f>D18</f>
        <v>UHD Yesminette</v>
      </c>
    </row>
    <row r="61" spans="1:10" ht="33" customHeight="1" x14ac:dyDescent="0.25">
      <c r="A61" s="277" t="s">
        <v>280</v>
      </c>
      <c r="B61" s="345" t="e">
        <f>'A1 Exploitation'!D131</f>
        <v>#DIV/0!</v>
      </c>
      <c r="C61" s="345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5" t="e">
        <f>'A2 Exploitation'!D131</f>
        <v>#DIV/0!</v>
      </c>
      <c r="C62" s="345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5" t="e">
        <f>'A3 Exploitation'!D131</f>
        <v>#DIV/0!</v>
      </c>
      <c r="C63" s="345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5" t="e">
        <f>'A4 Exploitation'!D131</f>
        <v>#DIV/0!</v>
      </c>
      <c r="C64" s="345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5"/>
      <c r="C65" s="345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5"/>
      <c r="C66" s="345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4" t="s">
        <v>464</v>
      </c>
      <c r="C69" s="344"/>
      <c r="D69" s="31"/>
      <c r="E69" s="31"/>
      <c r="F69" s="31"/>
      <c r="G69" s="31"/>
      <c r="H69" s="31"/>
      <c r="I69" s="31"/>
      <c r="J69" t="str">
        <f>D18</f>
        <v>UHD Yesminette</v>
      </c>
    </row>
    <row r="70" spans="1:10" ht="33" customHeight="1" x14ac:dyDescent="0.25">
      <c r="A70" s="277" t="s">
        <v>280</v>
      </c>
      <c r="B70" s="345" t="e">
        <f>'A1 Exploitation'!D187</f>
        <v>#DIV/0!</v>
      </c>
      <c r="C70" s="345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5" t="e">
        <f>'A2 Exploitation'!D187</f>
        <v>#DIV/0!</v>
      </c>
      <c r="C71" s="345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5" t="e">
        <f>'A3 Exploitation'!D187</f>
        <v>#DIV/0!</v>
      </c>
      <c r="C72" s="345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5" t="e">
        <f>'A4 Exploitation'!D187</f>
        <v>#DIV/0!</v>
      </c>
      <c r="C73" s="345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5"/>
      <c r="C74" s="345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5"/>
      <c r="C75" s="345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4" t="s">
        <v>465</v>
      </c>
      <c r="C78" s="344"/>
      <c r="D78" s="31"/>
      <c r="E78" s="31"/>
      <c r="F78" s="31"/>
      <c r="G78" s="31"/>
      <c r="H78" s="31"/>
      <c r="I78" s="31"/>
      <c r="J78" t="str">
        <f>D18</f>
        <v>UHD Yesminette</v>
      </c>
    </row>
    <row r="79" spans="1:10" ht="33" customHeight="1" x14ac:dyDescent="0.25">
      <c r="A79" s="277" t="s">
        <v>280</v>
      </c>
      <c r="B79" s="345" t="e">
        <f>'A1 Exploitation'!D249</f>
        <v>#DIV/0!</v>
      </c>
      <c r="C79" s="345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5" t="e">
        <f>'A2 Exploitation'!D249</f>
        <v>#DIV/0!</v>
      </c>
      <c r="C80" s="345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5" t="e">
        <f>'A3 Exploitation'!D249</f>
        <v>#DIV/0!</v>
      </c>
      <c r="C81" s="345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5" t="e">
        <f>'A4 Exploitation'!D249</f>
        <v>#DIV/0!</v>
      </c>
      <c r="C82" s="345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5"/>
      <c r="C83" s="345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5"/>
      <c r="C84" s="345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4" t="s">
        <v>466</v>
      </c>
      <c r="C87" s="344"/>
      <c r="D87" s="31"/>
      <c r="E87" s="31"/>
      <c r="F87" s="31"/>
      <c r="G87" s="31"/>
      <c r="H87" s="31"/>
      <c r="I87" s="31"/>
      <c r="J87" t="str">
        <f>D18</f>
        <v>UHD Yesminette</v>
      </c>
    </row>
    <row r="88" spans="1:10" ht="33" customHeight="1" x14ac:dyDescent="0.25">
      <c r="A88" s="277" t="s">
        <v>280</v>
      </c>
      <c r="B88" s="345" t="e">
        <f>'A1 Exploitation'!D304</f>
        <v>#DIV/0!</v>
      </c>
      <c r="C88" s="345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5" t="e">
        <f>'A2 Exploitation'!D304</f>
        <v>#DIV/0!</v>
      </c>
      <c r="C89" s="345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5" t="e">
        <f>'A3 Exploitation'!D304</f>
        <v>#DIV/0!</v>
      </c>
      <c r="C90" s="345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5" t="e">
        <f>'A4 Exploitation'!D304</f>
        <v>#DIV/0!</v>
      </c>
      <c r="C91" s="345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5"/>
      <c r="C92" s="345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5"/>
      <c r="C93" s="345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4" t="s">
        <v>467</v>
      </c>
      <c r="C96" s="344"/>
      <c r="D96" s="31"/>
      <c r="E96" s="31"/>
      <c r="F96" s="31"/>
      <c r="G96" s="31"/>
      <c r="H96" s="31"/>
      <c r="I96" s="31"/>
      <c r="J96" t="str">
        <f>D18</f>
        <v>UHD Yesminette</v>
      </c>
    </row>
    <row r="97" spans="1:10" ht="33" customHeight="1" x14ac:dyDescent="0.25">
      <c r="A97" s="277" t="s">
        <v>280</v>
      </c>
      <c r="B97" s="345" t="e">
        <f>'A1 Exploitation'!D371</f>
        <v>#DIV/0!</v>
      </c>
      <c r="C97" s="345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5" t="e">
        <f>'A2 Exploitation'!D371</f>
        <v>#DIV/0!</v>
      </c>
      <c r="C98" s="345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5" t="e">
        <f>'A3 Exploitation'!D371</f>
        <v>#DIV/0!</v>
      </c>
      <c r="C99" s="345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5" t="e">
        <f>'A4 Exploitation'!D371</f>
        <v>#DIV/0!</v>
      </c>
      <c r="C100" s="345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5"/>
      <c r="C101" s="345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5"/>
      <c r="C102" s="345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4" t="s">
        <v>468</v>
      </c>
      <c r="C105" s="344"/>
      <c r="D105" s="31"/>
      <c r="E105" s="31"/>
      <c r="F105" s="31"/>
      <c r="G105" s="31"/>
      <c r="H105" s="31"/>
      <c r="I105" s="31"/>
      <c r="J105" t="str">
        <f>D18</f>
        <v>UHD Yesminette</v>
      </c>
    </row>
    <row r="106" spans="1:10" ht="33" customHeight="1" x14ac:dyDescent="0.25">
      <c r="A106" s="277" t="s">
        <v>280</v>
      </c>
      <c r="B106" s="345" t="e">
        <f>'A1 Exploitation'!D429</f>
        <v>#DIV/0!</v>
      </c>
      <c r="C106" s="345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5" t="e">
        <f>'A2 Exploitation'!D429</f>
        <v>#DIV/0!</v>
      </c>
      <c r="C107" s="345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5" t="e">
        <f>'A3 Exploitation'!D429</f>
        <v>#DIV/0!</v>
      </c>
      <c r="C108" s="345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5" t="e">
        <f>'A4 Exploitation'!D429</f>
        <v>#DIV/0!</v>
      </c>
      <c r="C109" s="345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5"/>
      <c r="C110" s="345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5"/>
      <c r="C111" s="345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4" t="s">
        <v>469</v>
      </c>
      <c r="C114" s="344"/>
      <c r="D114" s="31"/>
      <c r="E114" s="31"/>
      <c r="F114" s="31"/>
      <c r="G114" s="31"/>
      <c r="H114" s="31"/>
      <c r="I114" s="31"/>
      <c r="J114" t="str">
        <f>D18</f>
        <v>UHD Yesminette</v>
      </c>
    </row>
    <row r="115" spans="1:10" ht="33" customHeight="1" x14ac:dyDescent="0.25">
      <c r="A115" s="277" t="s">
        <v>280</v>
      </c>
      <c r="B115" s="345">
        <f>'A1 Exploitation'!D476</f>
        <v>0.9107142857142857</v>
      </c>
      <c r="C115" s="345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5">
        <f>'A2 Exploitation'!D476</f>
        <v>0.74137931034482762</v>
      </c>
      <c r="C116" s="345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5">
        <f>'A3 Exploitation'!D476</f>
        <v>0.5</v>
      </c>
      <c r="C117" s="345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5" t="e">
        <f>'A4 Exploitation'!D476</f>
        <v>#DIV/0!</v>
      </c>
      <c r="C118" s="345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5"/>
      <c r="C119" s="345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5"/>
      <c r="C120" s="345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4" t="s">
        <v>470</v>
      </c>
      <c r="C123" s="344"/>
      <c r="D123" s="31"/>
      <c r="E123" s="31"/>
      <c r="F123" s="31"/>
      <c r="G123" s="31"/>
      <c r="H123" s="31"/>
      <c r="I123" s="31"/>
      <c r="J123" t="str">
        <f>D18</f>
        <v>UHD Yesminette</v>
      </c>
    </row>
    <row r="124" spans="1:10" ht="33" customHeight="1" x14ac:dyDescent="0.25">
      <c r="A124" s="277" t="s">
        <v>280</v>
      </c>
      <c r="B124" s="345" t="e">
        <f>'A1 Exploitation'!D527</f>
        <v>#DIV/0!</v>
      </c>
      <c r="C124" s="345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5" t="e">
        <f>'A2 Exploitation'!D527</f>
        <v>#DIV/0!</v>
      </c>
      <c r="C125" s="345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5" t="e">
        <f>'A3 Exploitation'!D527</f>
        <v>#DIV/0!</v>
      </c>
      <c r="C126" s="345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5" t="e">
        <f>'A4 Exploitation'!D527</f>
        <v>#DIV/0!</v>
      </c>
      <c r="C127" s="345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5"/>
      <c r="C128" s="345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5"/>
      <c r="C129" s="345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4" t="s">
        <v>471</v>
      </c>
      <c r="C132" s="344"/>
      <c r="D132" s="31"/>
      <c r="E132" s="31"/>
      <c r="F132" s="31"/>
      <c r="G132" s="31"/>
      <c r="H132" s="31"/>
      <c r="I132" s="31"/>
      <c r="J132" t="str">
        <f>D18</f>
        <v>UHD Yesminette</v>
      </c>
    </row>
    <row r="133" spans="1:10" ht="33" customHeight="1" x14ac:dyDescent="0.25">
      <c r="A133" s="277" t="s">
        <v>280</v>
      </c>
      <c r="B133" s="345">
        <f>'A1 Exploitation'!D570</f>
        <v>0.86363636363636365</v>
      </c>
      <c r="C133" s="345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5">
        <f>'A2 Exploitation'!D570</f>
        <v>0.95652173913043481</v>
      </c>
      <c r="C134" s="345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5">
        <f>'A3 Exploitation'!D570</f>
        <v>1</v>
      </c>
      <c r="C135" s="345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5" t="e">
        <f>'A4 Exploitation'!D570</f>
        <v>#DIV/0!</v>
      </c>
      <c r="C136" s="345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5"/>
      <c r="C137" s="345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5"/>
      <c r="C138" s="345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4" t="s">
        <v>290</v>
      </c>
      <c r="C141" s="344"/>
      <c r="D141" s="31"/>
      <c r="E141" s="31"/>
      <c r="F141" s="31"/>
      <c r="G141" s="31"/>
      <c r="H141" s="31"/>
      <c r="I141" s="31"/>
      <c r="J141" t="str">
        <f>D18</f>
        <v>UHD Yesminette</v>
      </c>
    </row>
    <row r="142" spans="1:10" ht="33" customHeight="1" x14ac:dyDescent="0.25">
      <c r="A142" s="277" t="s">
        <v>280</v>
      </c>
      <c r="B142" s="345">
        <f>'A1 Exploitation'!D610</f>
        <v>0.66666666666666663</v>
      </c>
      <c r="C142" s="345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5">
        <f>'A2 Exploitation'!D610</f>
        <v>0.9</v>
      </c>
      <c r="C143" s="345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5">
        <f>'A3 Exploitation'!D610</f>
        <v>1</v>
      </c>
      <c r="C144" s="345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5" t="e">
        <f>'A4 Exploitation'!D610</f>
        <v>#DIV/0!</v>
      </c>
      <c r="C145" s="345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5"/>
      <c r="C146" s="345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5"/>
      <c r="C147" s="345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4" t="s">
        <v>291</v>
      </c>
      <c r="C150" s="344"/>
      <c r="D150" s="31"/>
      <c r="E150" s="31"/>
      <c r="F150" s="31"/>
      <c r="G150" s="31"/>
      <c r="H150" s="31"/>
      <c r="I150" s="31"/>
      <c r="J150" t="str">
        <f>D18</f>
        <v>UHD Yesminette</v>
      </c>
    </row>
    <row r="151" spans="1:10" ht="33" customHeight="1" x14ac:dyDescent="0.25">
      <c r="A151" s="277" t="s">
        <v>280</v>
      </c>
      <c r="B151" s="345">
        <f>'A1 Exploitation'!D673</f>
        <v>0.75</v>
      </c>
      <c r="C151" s="345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5">
        <f>'A2 Exploitation'!D673</f>
        <v>0.95945945945945943</v>
      </c>
      <c r="C152" s="345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5">
        <f>'A3 Exploitation'!D673</f>
        <v>1</v>
      </c>
      <c r="C153" s="345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5" t="e">
        <f>'A4 Exploitation'!D673</f>
        <v>#DIV/0!</v>
      </c>
      <c r="C154" s="345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5"/>
      <c r="C155" s="345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5"/>
      <c r="C156" s="345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8"/>
      <c r="C159" s="348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4" t="s">
        <v>472</v>
      </c>
      <c r="C160" s="344"/>
      <c r="D160" s="31"/>
      <c r="E160" s="31"/>
      <c r="F160" s="31"/>
      <c r="G160" s="31"/>
      <c r="H160" s="31"/>
      <c r="I160" s="31"/>
      <c r="J160" t="str">
        <f>D18</f>
        <v>UHD Yesminette</v>
      </c>
    </row>
    <row r="161" spans="1:10" ht="33" customHeight="1" x14ac:dyDescent="0.25">
      <c r="A161" s="277" t="s">
        <v>280</v>
      </c>
      <c r="B161" s="345">
        <f>'A1 Exploitation'!D702</f>
        <v>0.93333333333333335</v>
      </c>
      <c r="C161" s="345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5">
        <f>'A2 Exploitation'!D702</f>
        <v>0.91176470588235292</v>
      </c>
      <c r="C162" s="345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5">
        <f>'A3 Exploitation'!D702</f>
        <v>1</v>
      </c>
      <c r="C163" s="345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5" t="e">
        <f>'A4 Exploitation'!D702</f>
        <v>#DIV/0!</v>
      </c>
      <c r="C164" s="345"/>
    </row>
    <row r="165" spans="1:10" ht="33" customHeight="1" x14ac:dyDescent="0.25">
      <c r="A165" s="276" t="s">
        <v>284</v>
      </c>
      <c r="B165" s="345"/>
      <c r="C165" s="345"/>
    </row>
    <row r="166" spans="1:10" ht="18" x14ac:dyDescent="0.25">
      <c r="A166" s="276" t="s">
        <v>285</v>
      </c>
      <c r="B166" s="345"/>
      <c r="C166" s="345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4" t="s">
        <v>473</v>
      </c>
      <c r="C169" s="344"/>
      <c r="J169" t="str">
        <f>D18</f>
        <v>UHD Yesminette</v>
      </c>
    </row>
    <row r="170" spans="1:10" ht="33" customHeight="1" x14ac:dyDescent="0.25">
      <c r="A170" s="277" t="s">
        <v>280</v>
      </c>
      <c r="B170" s="345">
        <f>'A1 Exploitation'!D726</f>
        <v>1</v>
      </c>
      <c r="C170" s="345"/>
    </row>
    <row r="171" spans="1:10" ht="33" customHeight="1" x14ac:dyDescent="0.25">
      <c r="A171" s="276" t="s">
        <v>281</v>
      </c>
      <c r="B171" s="345">
        <f>'A2 Exploitation'!D726</f>
        <v>1</v>
      </c>
      <c r="C171" s="345"/>
    </row>
    <row r="172" spans="1:10" ht="33" customHeight="1" x14ac:dyDescent="0.25">
      <c r="A172" s="277" t="s">
        <v>282</v>
      </c>
      <c r="B172" s="345" t="e">
        <f>'A3 Exploitation'!D726</f>
        <v>#DIV/0!</v>
      </c>
      <c r="C172" s="345"/>
    </row>
    <row r="173" spans="1:10" ht="33" customHeight="1" x14ac:dyDescent="0.25">
      <c r="A173" s="277" t="s">
        <v>283</v>
      </c>
      <c r="B173" s="345" t="e">
        <f>'A4 Exploitation'!D726</f>
        <v>#DIV/0!</v>
      </c>
      <c r="C173" s="345"/>
    </row>
    <row r="174" spans="1:10" ht="33" customHeight="1" x14ac:dyDescent="0.25">
      <c r="A174" s="276" t="s">
        <v>284</v>
      </c>
      <c r="B174" s="345"/>
      <c r="C174" s="345"/>
    </row>
    <row r="175" spans="1:10" ht="18" x14ac:dyDescent="0.25">
      <c r="A175" s="276" t="s">
        <v>285</v>
      </c>
      <c r="B175" s="345"/>
      <c r="C175" s="345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4" t="s">
        <v>292</v>
      </c>
      <c r="C178" s="344"/>
      <c r="J178" t="str">
        <f>D18</f>
        <v>UHD Yesminette</v>
      </c>
    </row>
    <row r="179" spans="1:10" ht="33" customHeight="1" x14ac:dyDescent="0.25">
      <c r="A179" s="277" t="s">
        <v>280</v>
      </c>
      <c r="B179" s="345">
        <f>'A1 Technique'!D199</f>
        <v>0.96</v>
      </c>
      <c r="C179" s="345"/>
    </row>
    <row r="180" spans="1:10" ht="33" customHeight="1" x14ac:dyDescent="0.25">
      <c r="A180" s="276" t="s">
        <v>281</v>
      </c>
      <c r="B180" s="345">
        <f>'A2 Technique'!D199</f>
        <v>0.97872340425531912</v>
      </c>
      <c r="C180" s="345"/>
    </row>
    <row r="181" spans="1:10" ht="33" customHeight="1" x14ac:dyDescent="0.25">
      <c r="A181" s="277" t="s">
        <v>282</v>
      </c>
      <c r="B181" s="345" t="e">
        <f>'A3 Technique'!D199</f>
        <v>#DIV/0!</v>
      </c>
      <c r="C181" s="345"/>
    </row>
    <row r="182" spans="1:10" ht="33" customHeight="1" x14ac:dyDescent="0.25">
      <c r="A182" s="277" t="s">
        <v>283</v>
      </c>
      <c r="B182" s="345" t="e">
        <f>'A4 Technique'!D199</f>
        <v>#DIV/0!</v>
      </c>
      <c r="C182" s="345"/>
    </row>
    <row r="183" spans="1:10" ht="33" customHeight="1" x14ac:dyDescent="0.25">
      <c r="A183" s="276" t="s">
        <v>284</v>
      </c>
      <c r="B183" s="345"/>
      <c r="C183" s="345"/>
    </row>
    <row r="184" spans="1:10" ht="18" x14ac:dyDescent="0.25">
      <c r="A184" s="276" t="s">
        <v>285</v>
      </c>
      <c r="B184" s="345"/>
      <c r="C184" s="34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UHD Yesminette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 t="s">
        <v>475</v>
      </c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 t="s">
        <v>518</v>
      </c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>
        <v>43577</v>
      </c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0.78476821192052981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105" x14ac:dyDescent="0.4">
      <c r="A34" s="97" t="s">
        <v>432</v>
      </c>
      <c r="B34" s="89">
        <v>0</v>
      </c>
      <c r="C34" s="98">
        <f>IF(B34=0, -5, "0")</f>
        <v>-5</v>
      </c>
      <c r="D34" s="96" t="s">
        <v>476</v>
      </c>
      <c r="E34" s="90" t="s">
        <v>477</v>
      </c>
      <c r="F34" s="90" t="s">
        <v>297</v>
      </c>
      <c r="G34" s="83"/>
    </row>
    <row r="35" spans="1:7" ht="189" x14ac:dyDescent="0.4">
      <c r="A35" s="97" t="s">
        <v>400</v>
      </c>
      <c r="B35" s="89">
        <v>0</v>
      </c>
      <c r="C35" s="98">
        <f>IF(B35=0, -5, "0")</f>
        <v>-5</v>
      </c>
      <c r="D35" s="90" t="s">
        <v>519</v>
      </c>
      <c r="E35" s="90" t="s">
        <v>478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0.36666666666666664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0.52500000000000002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43577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43577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43577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43577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43577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43577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126" x14ac:dyDescent="0.4">
      <c r="A467" s="128" t="s">
        <v>376</v>
      </c>
      <c r="B467" s="89">
        <v>0</v>
      </c>
      <c r="C467" s="99"/>
      <c r="D467" s="120" t="s">
        <v>479</v>
      </c>
      <c r="E467" s="90" t="s">
        <v>514</v>
      </c>
      <c r="F467" s="90" t="s">
        <v>297</v>
      </c>
      <c r="G467" s="83"/>
    </row>
    <row r="468" spans="1:7" ht="168" x14ac:dyDescent="0.4">
      <c r="A468" s="128" t="s">
        <v>317</v>
      </c>
      <c r="B468" s="89">
        <v>0</v>
      </c>
      <c r="C468" s="89"/>
      <c r="D468" s="90" t="s">
        <v>515</v>
      </c>
      <c r="E468" s="90" t="s">
        <v>491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0.33300000000000002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43577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43577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>
        <f>D542/(COUNT(B536:C541)*2)</f>
        <v>1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105" x14ac:dyDescent="0.4">
      <c r="A561" s="128" t="s">
        <v>376</v>
      </c>
      <c r="B561" s="89">
        <v>0</v>
      </c>
      <c r="C561" s="113"/>
      <c r="D561" s="90" t="s">
        <v>480</v>
      </c>
      <c r="E561" s="90" t="s">
        <v>481</v>
      </c>
      <c r="F561" s="90" t="s">
        <v>297</v>
      </c>
      <c r="G561" s="83"/>
    </row>
    <row r="562" spans="1:7" ht="147" x14ac:dyDescent="0.4">
      <c r="A562" s="128" t="s">
        <v>317</v>
      </c>
      <c r="B562" s="89">
        <v>0</v>
      </c>
      <c r="C562" s="99"/>
      <c r="D562" s="337" t="s">
        <v>489</v>
      </c>
      <c r="E562" s="338" t="s">
        <v>490</v>
      </c>
      <c r="F562" s="90" t="s">
        <v>297</v>
      </c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0</v>
      </c>
      <c r="C565" s="89"/>
      <c r="D565" s="271">
        <v>0</v>
      </c>
      <c r="E565" s="91"/>
      <c r="F565" s="90"/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26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>
        <f>D566/(COUNT(B558:C565,B546:C555)*2)</f>
        <v>0.8125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38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0.86363636363636365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43577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16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46.5" customHeight="1" x14ac:dyDescent="0.4">
      <c r="A592" s="88" t="s">
        <v>87</v>
      </c>
      <c r="B592" s="89">
        <v>1</v>
      </c>
      <c r="C592" s="89"/>
      <c r="D592" s="90" t="s">
        <v>482</v>
      </c>
      <c r="E592" s="90" t="s">
        <v>484</v>
      </c>
      <c r="F592" s="90" t="s">
        <v>298</v>
      </c>
      <c r="G592" s="83"/>
    </row>
    <row r="593" spans="1:7" ht="67.5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486</v>
      </c>
      <c r="E593" s="90" t="s">
        <v>487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91.5" customHeight="1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483</v>
      </c>
      <c r="E596" s="181" t="s">
        <v>485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84" x14ac:dyDescent="0.4">
      <c r="A602" s="106" t="s">
        <v>376</v>
      </c>
      <c r="B602" s="89">
        <v>0</v>
      </c>
      <c r="C602" s="89"/>
      <c r="D602" s="337" t="s">
        <v>480</v>
      </c>
      <c r="E602" s="338" t="s">
        <v>516</v>
      </c>
      <c r="F602" s="90" t="s">
        <v>297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12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0.46153846153846156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28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D609/(COUNT(B579:C587,B592:C605)*2)</f>
        <v>0.66666666666666663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43577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488</v>
      </c>
      <c r="E624" s="91"/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16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0.88888888888888884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42" x14ac:dyDescent="0.4">
      <c r="A631" s="88" t="s">
        <v>83</v>
      </c>
      <c r="B631" s="89">
        <v>1</v>
      </c>
      <c r="C631" s="89"/>
      <c r="D631" s="130" t="s">
        <v>512</v>
      </c>
      <c r="E631" s="90" t="s">
        <v>484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42" x14ac:dyDescent="0.4">
      <c r="A634" s="88" t="s">
        <v>12</v>
      </c>
      <c r="B634" s="89">
        <v>1</v>
      </c>
      <c r="C634" s="89"/>
      <c r="D634" s="90" t="s">
        <v>492</v>
      </c>
      <c r="E634" s="90" t="s">
        <v>493</v>
      </c>
      <c r="F634" s="90" t="s">
        <v>297</v>
      </c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84" x14ac:dyDescent="0.4">
      <c r="A656" s="138" t="s">
        <v>418</v>
      </c>
      <c r="B656" s="89">
        <v>1</v>
      </c>
      <c r="C656" s="99"/>
      <c r="D656" s="111" t="s">
        <v>513</v>
      </c>
      <c r="E656" s="90" t="s">
        <v>517</v>
      </c>
      <c r="F656" s="90" t="s">
        <v>297</v>
      </c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33.5" customHeight="1" x14ac:dyDescent="0.4">
      <c r="A659" s="170" t="s">
        <v>325</v>
      </c>
      <c r="B659" s="89">
        <v>1</v>
      </c>
      <c r="C659" s="99" t="str">
        <f>IF(B659=0, -10, "0")</f>
        <v>0</v>
      </c>
      <c r="D659" s="205" t="s">
        <v>494</v>
      </c>
      <c r="E659" s="205" t="s">
        <v>495</v>
      </c>
      <c r="F659" s="90" t="s">
        <v>297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63.75" customHeight="1" x14ac:dyDescent="0.4">
      <c r="A664" s="106" t="s">
        <v>376</v>
      </c>
      <c r="B664" s="89">
        <v>0</v>
      </c>
      <c r="C664" s="89"/>
      <c r="D664" s="111" t="s">
        <v>496</v>
      </c>
      <c r="E664" s="90" t="s">
        <v>497</v>
      </c>
      <c r="F664" s="90" t="s">
        <v>297</v>
      </c>
      <c r="G664" s="83"/>
    </row>
    <row r="665" spans="1:7" ht="210" x14ac:dyDescent="0.4">
      <c r="A665" s="266" t="s">
        <v>317</v>
      </c>
      <c r="B665" s="89">
        <v>0</v>
      </c>
      <c r="C665" s="99">
        <f>IF(B665=0, -5, "0")</f>
        <v>-5</v>
      </c>
      <c r="D665" s="337" t="s">
        <v>511</v>
      </c>
      <c r="E665" s="338" t="s">
        <v>498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0</v>
      </c>
      <c r="C668" s="89"/>
      <c r="D668" s="271">
        <v>0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0.4642857142857143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43577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499</v>
      </c>
      <c r="E683" s="90" t="s">
        <v>500</v>
      </c>
      <c r="F683" s="90" t="s">
        <v>298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 t="s">
        <v>501</v>
      </c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106.5" customHeight="1" x14ac:dyDescent="0.4">
      <c r="A691" s="163" t="s">
        <v>13</v>
      </c>
      <c r="B691" s="89">
        <v>1</v>
      </c>
      <c r="C691" s="185"/>
      <c r="D691" s="176" t="s">
        <v>502</v>
      </c>
      <c r="E691" s="90" t="s">
        <v>503</v>
      </c>
      <c r="F691" s="90" t="s">
        <v>297</v>
      </c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0.93333333333333335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43577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0.40471428571428575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0.78476821192052981</v>
      </c>
      <c r="E730" s="3"/>
      <c r="F730" s="3"/>
    </row>
  </sheetData>
  <sheetProtection algorithmName="SHA-512" hashValue="fi4mpTWjHuIYqMjFogpIr+sXMrS2STmIxQZHBKWzOpY8fOcr4qJiYtRJVh4I5VYU6RtkQ7QmZ0DvwvWAg4XduQ==" saltValue="Y+xhggxmNwd3ePB8/kPQm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192" sqref="F19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UHD Yesminette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Réceptionniste M Hassen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43577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>
        <f>D199</f>
        <v>0.96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10</v>
      </c>
    </row>
    <row r="23" spans="1:7" x14ac:dyDescent="0.3">
      <c r="A23" s="451" t="s">
        <v>251</v>
      </c>
      <c r="B23" s="454"/>
      <c r="C23" s="455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33" x14ac:dyDescent="0.3">
      <c r="A32" s="4" t="s">
        <v>249</v>
      </c>
      <c r="B32" s="42">
        <v>1</v>
      </c>
      <c r="C32" s="42"/>
      <c r="D32" s="43" t="s">
        <v>504</v>
      </c>
      <c r="E32" s="43" t="s">
        <v>505</v>
      </c>
      <c r="F32" s="42" t="s">
        <v>297</v>
      </c>
    </row>
    <row r="33" spans="1:6" x14ac:dyDescent="0.3">
      <c r="A33" s="451" t="s">
        <v>34</v>
      </c>
      <c r="B33" s="454"/>
      <c r="C33" s="455"/>
      <c r="D33" s="331">
        <f>SUM(B26:C32)</f>
        <v>13</v>
      </c>
    </row>
    <row r="34" spans="1:6" x14ac:dyDescent="0.3">
      <c r="A34" s="451" t="s">
        <v>251</v>
      </c>
      <c r="B34" s="454"/>
      <c r="C34" s="455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10</v>
      </c>
    </row>
    <row r="43" spans="1:6" x14ac:dyDescent="0.3">
      <c r="A43" s="451" t="s">
        <v>251</v>
      </c>
      <c r="B43" s="454"/>
      <c r="C43" s="455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506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10</v>
      </c>
    </row>
    <row r="53" spans="1:6" x14ac:dyDescent="0.3">
      <c r="A53" s="451" t="s">
        <v>251</v>
      </c>
      <c r="B53" s="454"/>
      <c r="C53" s="455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1</v>
      </c>
      <c r="C59" s="42"/>
      <c r="D59" s="76" t="s">
        <v>507</v>
      </c>
      <c r="E59" s="42" t="s">
        <v>508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13</v>
      </c>
    </row>
    <row r="64" spans="1:6" x14ac:dyDescent="0.3">
      <c r="A64" s="451" t="s">
        <v>251</v>
      </c>
      <c r="B64" s="454"/>
      <c r="C64" s="455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33.7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509</v>
      </c>
      <c r="E156" s="43" t="s">
        <v>510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15</v>
      </c>
    </row>
    <row r="162" spans="1:6" x14ac:dyDescent="0.3">
      <c r="A162" s="451" t="s">
        <v>251</v>
      </c>
      <c r="B162" s="454"/>
      <c r="C162" s="455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2</v>
      </c>
    </row>
    <row r="170" spans="1:6" x14ac:dyDescent="0.3">
      <c r="A170" s="451" t="s">
        <v>251</v>
      </c>
      <c r="B170" s="454"/>
      <c r="C170" s="45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8</v>
      </c>
    </row>
    <row r="178" spans="1:7" x14ac:dyDescent="0.3">
      <c r="A178" s="451" t="s">
        <v>251</v>
      </c>
      <c r="B178" s="454"/>
      <c r="C178" s="455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10</v>
      </c>
    </row>
    <row r="187" spans="1:7" x14ac:dyDescent="0.3">
      <c r="A187" s="451" t="s">
        <v>251</v>
      </c>
      <c r="B187" s="454"/>
      <c r="C187" s="455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1</v>
      </c>
      <c r="C192" s="42"/>
      <c r="D192" s="42" t="s">
        <v>507</v>
      </c>
      <c r="E192" s="42" t="s">
        <v>508</v>
      </c>
      <c r="F192" s="42" t="s">
        <v>297</v>
      </c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5</v>
      </c>
    </row>
    <row r="195" spans="1:6" x14ac:dyDescent="0.3">
      <c r="A195" s="451" t="s">
        <v>251</v>
      </c>
      <c r="B195" s="454"/>
      <c r="C195" s="455"/>
      <c r="D195" s="332">
        <f>D194/(COUNT(B190:C193)*2)</f>
        <v>0.83333333333333337</v>
      </c>
    </row>
    <row r="197" spans="1:6" ht="18" x14ac:dyDescent="0.35">
      <c r="A197" s="26" t="s">
        <v>422</v>
      </c>
      <c r="B197" s="25"/>
      <c r="C197" s="25"/>
      <c r="D197" s="75">
        <v>0.8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0.96</v>
      </c>
    </row>
  </sheetData>
  <sheetProtection algorithmName="SHA-512" hashValue="bNQn7HFsEmaIc4ncAcrhaRe0GhuRrNCmWtyyf0T3MMef4kTNVM9KgqBDfRukU9aZYmfDJj2KnCTuPHS/+EVvOg==" saltValue="vNVJ9/UkxGHyg59y37mWgA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700" zoomScale="60" zoomScaleNormal="100" workbookViewId="0">
      <selection activeCell="F686" sqref="F68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UHD Yesminette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 t="s">
        <v>521</v>
      </c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 t="s">
        <v>538</v>
      </c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>
        <v>43803</v>
      </c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0.90666666666666662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43803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82.5" customHeight="1" x14ac:dyDescent="0.4">
      <c r="A40" s="88" t="s">
        <v>302</v>
      </c>
      <c r="B40" s="89">
        <v>1</v>
      </c>
      <c r="C40" s="89"/>
      <c r="D40" s="90" t="s">
        <v>523</v>
      </c>
      <c r="E40" s="90" t="s">
        <v>522</v>
      </c>
      <c r="F40" s="90" t="s">
        <v>297</v>
      </c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2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23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0.95833333333333337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0.96875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43803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43803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43803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43803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43803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43803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1" x14ac:dyDescent="0.4">
      <c r="A452" s="149" t="s">
        <v>360</v>
      </c>
      <c r="B452" s="89">
        <v>2</v>
      </c>
      <c r="C452" s="99" t="str">
        <f>IF(B452=0, -5, "0")</f>
        <v>0</v>
      </c>
      <c r="D452" s="111" t="s">
        <v>529</v>
      </c>
      <c r="E452" s="91"/>
      <c r="F452" s="90"/>
      <c r="G452" s="83"/>
    </row>
    <row r="453" spans="1:7" ht="21" x14ac:dyDescent="0.4">
      <c r="A453" s="149" t="s">
        <v>361</v>
      </c>
      <c r="B453" s="89">
        <v>2</v>
      </c>
      <c r="C453" s="116" t="str">
        <f>IF(B453=0, -5, "0")</f>
        <v>0</v>
      </c>
      <c r="D453" s="111" t="s">
        <v>529</v>
      </c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129.75" customHeight="1" x14ac:dyDescent="0.4">
      <c r="A462" s="167" t="s">
        <v>315</v>
      </c>
      <c r="B462" s="89">
        <v>0</v>
      </c>
      <c r="C462" s="99">
        <f>IF(B462=0, -10, "0")</f>
        <v>-10</v>
      </c>
      <c r="D462" s="90" t="s">
        <v>524</v>
      </c>
      <c r="E462" s="90" t="s">
        <v>525</v>
      </c>
      <c r="F462" s="90" t="s">
        <v>298</v>
      </c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84" x14ac:dyDescent="0.4">
      <c r="A466" s="92" t="s">
        <v>302</v>
      </c>
      <c r="B466" s="89">
        <v>1</v>
      </c>
      <c r="C466" s="151"/>
      <c r="D466" s="92" t="s">
        <v>523</v>
      </c>
      <c r="E466" s="92" t="s">
        <v>522</v>
      </c>
      <c r="F466" s="90" t="s">
        <v>297</v>
      </c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2</v>
      </c>
      <c r="F471" s="90">
        <f>COUNTA('A1 Exploitation'!F437:F470)</f>
        <v>2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0.6428571428571429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0.74137931034482762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43803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43803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>
        <f>D542/(COUNT(B536:C541)*2)</f>
        <v>1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1</v>
      </c>
      <c r="C547" s="89"/>
      <c r="D547" s="178" t="s">
        <v>527</v>
      </c>
      <c r="E547" s="178" t="s">
        <v>528</v>
      </c>
      <c r="F547" s="90" t="s">
        <v>297</v>
      </c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105" x14ac:dyDescent="0.4">
      <c r="A559" s="92" t="s">
        <v>302</v>
      </c>
      <c r="B559" s="89">
        <v>1</v>
      </c>
      <c r="C559" s="113"/>
      <c r="D559" s="90" t="s">
        <v>526</v>
      </c>
      <c r="E559" s="339" t="s">
        <v>522</v>
      </c>
      <c r="F559" s="90" t="s">
        <v>297</v>
      </c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COUNTIF('A1 Exploitation'!F536:F564,"ok")</f>
        <v>2</v>
      </c>
      <c r="F565" s="90">
        <f>COUNTA('A1 Exploitation'!F536:F564)</f>
        <v>2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32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>
        <f>D566/(COUNT(B558:C565,B546:C555)*2)</f>
        <v>0.94117647058823528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44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0.95652173913043481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43803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16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532</v>
      </c>
      <c r="E592" s="90" t="s">
        <v>533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89.25" customHeight="1" x14ac:dyDescent="0.4">
      <c r="A601" s="88" t="s">
        <v>302</v>
      </c>
      <c r="B601" s="89">
        <v>1</v>
      </c>
      <c r="C601" s="89"/>
      <c r="D601" s="117" t="s">
        <v>526</v>
      </c>
      <c r="E601" s="90" t="s">
        <v>522</v>
      </c>
      <c r="F601" s="90" t="s">
        <v>297</v>
      </c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0.75</v>
      </c>
      <c r="E605" s="91">
        <f>COUNTIF('A1 Exploitation'!F579:F604,"ok")</f>
        <v>3</v>
      </c>
      <c r="F605" s="90">
        <f>COUNTA('A1 Exploitation'!F579:F604)</f>
        <v>4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20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D609/(COUNT(B579:C587,B592:C597,B599:C605)*2)</f>
        <v>0.9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43803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18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1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126" x14ac:dyDescent="0.4">
      <c r="A633" s="88" t="s">
        <v>186</v>
      </c>
      <c r="B633" s="89">
        <v>0</v>
      </c>
      <c r="C633" s="89"/>
      <c r="D633" s="147" t="s">
        <v>531</v>
      </c>
      <c r="E633" s="90" t="s">
        <v>530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105" x14ac:dyDescent="0.4">
      <c r="A663" s="88" t="s">
        <v>302</v>
      </c>
      <c r="B663" s="89">
        <v>1</v>
      </c>
      <c r="C663" s="89"/>
      <c r="D663" s="111" t="s">
        <v>526</v>
      </c>
      <c r="E663" s="90" t="s">
        <v>522</v>
      </c>
      <c r="F663" s="90" t="s">
        <v>297</v>
      </c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7</v>
      </c>
      <c r="F668" s="90">
        <f>COUNTA('A1 Exploitation'!F618:F667)</f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0.95945945945945943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43803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0</v>
      </c>
      <c r="C683" s="89"/>
      <c r="D683" s="90" t="s">
        <v>534</v>
      </c>
      <c r="E683" s="90" t="s">
        <v>535</v>
      </c>
      <c r="F683" s="90" t="s">
        <v>297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340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0.91176470588235292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43803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0.8928571428571429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272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0.90666666666666662</v>
      </c>
      <c r="E730" s="3"/>
      <c r="F730" s="3"/>
    </row>
  </sheetData>
  <sheetProtection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36:B541 B592:B605 B546:B555 B506:B516 B618:B626 B122:B128 B662:B668 B558:B565 B85:B102 B312:B319 B379:B389 B449:B463 B519:B525 B417:B424 B492:B504 B292:B299 B579:B587 B654:B660 B719:B721 B66:B82 B257:B264 B348:B356 B178:B185 B465:B471 B643:B649 B269:B289 B231:B235 B681:B700 B105:B110 B140:B146 B237:B244 B437:B444 B528:B529 B484:B490 B631:B638 B30:B37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174" sqref="F17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UHD Yesminette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'A2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'A2 Exploitation'!B10:F10</f>
        <v>Dir magasin (M Riahi Hassen) et gestionnaire du stock (M Kamel Saddam)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'A2 Exploitation'!B11:F11</f>
        <v>43803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>
        <f>D199</f>
        <v>0.97872340425531912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10</v>
      </c>
    </row>
    <row r="23" spans="1:7" x14ac:dyDescent="0.3">
      <c r="A23" s="451" t="s">
        <v>251</v>
      </c>
      <c r="B23" s="454"/>
      <c r="C23" s="455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14</v>
      </c>
    </row>
    <row r="34" spans="1:6" x14ac:dyDescent="0.3">
      <c r="A34" s="451" t="s">
        <v>251</v>
      </c>
      <c r="B34" s="454"/>
      <c r="C34" s="455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8</v>
      </c>
    </row>
    <row r="43" spans="1:6" x14ac:dyDescent="0.3">
      <c r="A43" s="451" t="s">
        <v>251</v>
      </c>
      <c r="B43" s="454"/>
      <c r="C43" s="455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12</v>
      </c>
    </row>
    <row r="53" spans="1:6" x14ac:dyDescent="0.3">
      <c r="A53" s="451" t="s">
        <v>251</v>
      </c>
      <c r="B53" s="454"/>
      <c r="C53" s="455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14</v>
      </c>
    </row>
    <row r="64" spans="1:6" x14ac:dyDescent="0.3">
      <c r="A64" s="451" t="s">
        <v>251</v>
      </c>
      <c r="B64" s="454"/>
      <c r="C64" s="455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16</v>
      </c>
    </row>
    <row r="162" spans="1:6" x14ac:dyDescent="0.3">
      <c r="A162" s="451" t="s">
        <v>251</v>
      </c>
      <c r="B162" s="454"/>
      <c r="C162" s="455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2</v>
      </c>
    </row>
    <row r="170" spans="1:6" x14ac:dyDescent="0.3">
      <c r="A170" s="451" t="s">
        <v>251</v>
      </c>
      <c r="B170" s="454"/>
      <c r="C170" s="45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ht="82.5" x14ac:dyDescent="0.3">
      <c r="A173" s="4" t="s">
        <v>152</v>
      </c>
      <c r="B173" s="42">
        <v>0</v>
      </c>
      <c r="C173" s="42"/>
      <c r="D173" s="43" t="s">
        <v>537</v>
      </c>
      <c r="E173" s="43" t="s">
        <v>536</v>
      </c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6</v>
      </c>
    </row>
    <row r="178" spans="1:7" x14ac:dyDescent="0.3">
      <c r="A178" s="451" t="s">
        <v>251</v>
      </c>
      <c r="B178" s="454"/>
      <c r="C178" s="455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6</v>
      </c>
    </row>
    <row r="187" spans="1:7" x14ac:dyDescent="0.3">
      <c r="A187" s="451" t="s">
        <v>251</v>
      </c>
      <c r="B187" s="454"/>
      <c r="C187" s="455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4</v>
      </c>
    </row>
    <row r="195" spans="1:6" x14ac:dyDescent="0.3">
      <c r="A195" s="451" t="s">
        <v>251</v>
      </c>
      <c r="B195" s="454"/>
      <c r="C195" s="455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1</v>
      </c>
      <c r="E197" s="72">
        <f>COUNTIF('A1 Technique'!F17:F193,"ok")</f>
        <v>4</v>
      </c>
      <c r="F197" s="73">
        <f>COUNTA('A1 Technique'!F17:F193)</f>
        <v>4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0.97872340425531912</v>
      </c>
    </row>
  </sheetData>
  <sheetProtection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26:B32 B37:B41 B181:B185 B67:B83 B88:B101 B107:B117 B46:B51 B122:B132 B56:B62 B165:B168 B173:B176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4" zoomScale="60" zoomScaleNormal="100" workbookViewId="0">
      <selection activeCell="C617" sqref="C617:F61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UHD Yesminette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0.91666666666666663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COUNTIF('A2 Exploitation'!F21:F42,"ok")</f>
        <v>1</v>
      </c>
      <c r="F43" s="272">
        <f>COUNTA('A2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0.5</v>
      </c>
      <c r="E471" s="103">
        <f>COUNTIF('A2 Exploitation'!F437:F470,"ok")</f>
        <v>1</v>
      </c>
      <c r="F471" s="90">
        <f>COUNTA('A2 Exploitation'!F437:F470)</f>
        <v>2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1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COUNTIF('A2 Exploitation'!F536:F564,"ok")</f>
        <v>2</v>
      </c>
      <c r="F565" s="90">
        <f>COUNTA('A2 Exploitation'!F536:F564)</f>
        <v>2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2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2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COUNTIF('A2 Exploitation'!F579:F604,"ok")</f>
        <v>2</v>
      </c>
      <c r="F605" s="90">
        <f>COUNTA('A2 Exploitation'!F579:F604)</f>
        <v>2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2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COUNTIF('A2 Exploitation'!F618:F667,"ok")</f>
        <v>2</v>
      </c>
      <c r="F668" s="90">
        <f>COUNTA('A2 Exploitation'!F618:F667)</f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COUNTIF('A2 Exploitation'!F681:F699,"ok")</f>
        <v>1</v>
      </c>
      <c r="F700" s="90">
        <f>COUNTA('A2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0.91666666666666663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0.91666666666666663</v>
      </c>
      <c r="E730" s="3"/>
      <c r="F730" s="3"/>
    </row>
  </sheetData>
  <sheetProtection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UHD Yesminette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Réceptionniste M Hassen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43577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1</v>
      </c>
      <c r="E197" s="72">
        <f>COUNTIF('A2 Technique'!F17:F193,"ok")</f>
        <v>1</v>
      </c>
      <c r="F197" s="73">
        <f>COUNTA('A2 Technique'!F17:F193)</f>
        <v>1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UHD Yesminette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UHD Yesminette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Souheil DRAOUI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Réceptionniste M Hassen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43577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2020-06-19T16:49:23Z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791872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