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El yassminet\2018\4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D149" i="37" s="1"/>
  <c r="D150" i="37" s="1"/>
  <c r="C132" i="37"/>
  <c r="C130" i="37"/>
  <c r="C128" i="37"/>
  <c r="C127" i="37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D63" i="37"/>
  <c r="D64" i="37" s="1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B476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C415" i="36"/>
  <c r="C411" i="36"/>
  <c r="C405" i="36"/>
  <c r="C402" i="36"/>
  <c r="A394" i="36"/>
  <c r="B386" i="36"/>
  <c r="C381" i="36"/>
  <c r="C378" i="36"/>
  <c r="C371" i="36"/>
  <c r="C369" i="36"/>
  <c r="C368" i="36"/>
  <c r="A361" i="36"/>
  <c r="B353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D42" i="36" s="1"/>
  <c r="D43" i="36" s="1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61" i="37" l="1"/>
  <c r="D162" i="37" s="1"/>
  <c r="D133" i="37"/>
  <c r="D134" i="37" s="1"/>
  <c r="D544" i="36"/>
  <c r="D545" i="36" s="1"/>
  <c r="B170" i="29" s="1"/>
  <c r="D533" i="36"/>
  <c r="D534" i="36" s="1"/>
  <c r="B161" i="29" s="1"/>
  <c r="D477" i="36"/>
  <c r="D478" i="36" s="1"/>
  <c r="D440" i="36"/>
  <c r="D441" i="36" s="1"/>
  <c r="D426" i="36"/>
  <c r="D427" i="36" s="1"/>
  <c r="D406" i="36"/>
  <c r="D407" i="36" s="1"/>
  <c r="D387" i="36"/>
  <c r="D388" i="36" s="1"/>
  <c r="D373" i="36"/>
  <c r="D374" i="36" s="1"/>
  <c r="D354" i="36"/>
  <c r="D355" i="36" s="1"/>
  <c r="D314" i="36"/>
  <c r="D315" i="36" s="1"/>
  <c r="D201" i="36"/>
  <c r="D202" i="36" s="1"/>
  <c r="D154" i="36"/>
  <c r="D155" i="36" s="1"/>
  <c r="D100" i="36"/>
  <c r="D101" i="36" s="1"/>
  <c r="D84" i="36"/>
  <c r="D85" i="36" s="1"/>
  <c r="D544" i="43"/>
  <c r="D45" i="31"/>
  <c r="D46" i="31" s="1"/>
  <c r="B55" i="29" s="1"/>
  <c r="D43" i="31"/>
  <c r="D195" i="35"/>
  <c r="D155" i="43"/>
  <c r="D157" i="43"/>
  <c r="D158" i="43" s="1"/>
  <c r="B71" i="29" s="1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480" i="36" l="1"/>
  <c r="D481" i="36" s="1"/>
  <c r="B133" i="29" s="1"/>
  <c r="D443" i="36"/>
  <c r="D444" i="36" s="1"/>
  <c r="B124" i="29" s="1"/>
  <c r="D390" i="36"/>
  <c r="D391" i="36" s="1"/>
  <c r="B115" i="29" s="1"/>
  <c r="D357" i="36"/>
  <c r="D358" i="36" s="1"/>
  <c r="B106" i="29" s="1"/>
  <c r="D317" i="36"/>
  <c r="D318" i="36" s="1"/>
  <c r="B97" i="29" s="1"/>
  <c r="D204" i="36"/>
  <c r="D205" i="36" s="1"/>
  <c r="B79" i="29" s="1"/>
  <c r="D102" i="36"/>
  <c r="D103" i="36" s="1"/>
  <c r="B61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<sst xmlns="http://schemas.openxmlformats.org/spreadsheetml/2006/main" count="3719" uniqueCount="431">
  <si>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</si>
  <si>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</si>
  <si>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</si>
  <si>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</si>
  <si>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</si>
  <si>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</si>
  <si>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</si>
  <si>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</si>
  <si>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</si>
  <si>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</si>
  <si>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</si>
  <si>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</si>
  <si>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</si>
  <si>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</si>
  <si>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</si>
  <si>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</si>
  <si>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</si>
  <si>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</si>
  <si>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</si>
  <si>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</si>
  <si>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</si>
  <si>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</si>
  <si>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</si>
  <si>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</si>
  <si>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</si>
  <si>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</si>
  <si>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</si>
  <si>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</si>
  <si>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</si>
  <si>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</si>
  <si>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</si>
  <si>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</si>
  <si>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</si>
  <si>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</si>
  <si>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</si>
  <si>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</si>
  <si>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</si>
  <si>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</si>
  <si>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</si>
  <si>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</si>
  <si>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</si>
  <si>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</si>
  <si>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</si>
  <si>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</si>
  <si>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</si>
  <si>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</si>
  <si>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</si>
  <si>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</si>
  <si>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</si>
  <si>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</si>
  <si>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</si>
  <si>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</si>
  <si>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</si>
  <si>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</si>
  <si>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</si>
  <si>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</si>
  <si>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</si>
  <si>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</si>
  <si>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</si>
  <si>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</si>
  <si>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</si>
  <si>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</si>
  <si>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</si>
  <si>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</si>
  <si>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</si>
  <si>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</si>
  <si>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</si>
  <si>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</si>
  <si>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</si>
  <si>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</si>
  <si>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</si>
  <si>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</si>
  <si>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</si>
  <si>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</si>
  <si>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</si>
  <si>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</si>
  <si>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</si>
  <si>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</si>
  <si>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</si>
  <si>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</si>
  <si>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</si>
  <si>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</si>
  <si>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</si>
  <si>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</si>
  <si>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</si>
  <si>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</si>
  <si>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</si>
  <si>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</si>
  <si>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</si>
  <si>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</si>
  <si>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</si>
  <si>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</si>
  <si>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</si>
  <si>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</si>
  <si>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</si>
  <si>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</si>
  <si>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</si>
  <si>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</si>
  <si>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</si>
  <si>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</si>
  <si>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</si>
  <si>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</si>
  <si>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</si>
  <si>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</si>
  <si>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</si>
  <si>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</si>
  <si>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</si>
  <si>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</si>
  <si>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</si>
  <si>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</si>
  <si>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</si>
  <si>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</si>
  <si>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</si>
  <si>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</si>
  <si>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</si>
  <si>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</si>
  <si>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</si>
  <si>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</si>
  <si>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</si>
  <si>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</si>
  <si>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</si>
  <si>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</si>
  <si>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</si>
  <si>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</si>
  <si>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</si>
  <si>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</si>
  <si>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</si>
  <si>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</si>
  <si>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</si>
  <si>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</si>
  <si>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</si>
  <si>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</si>
  <si>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</si>
  <si>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</si>
  <si>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</si>
  <si>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</si>
  <si>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</si>
  <si>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</si>
  <si>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</si>
  <si>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</si>
  <si>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</si>
  <si>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</si>
  <si>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</si>
  <si>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</si>
  <si>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</si>
  <si>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</si>
  <si>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</si>
  <si>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</si>
  <si>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</si>
  <si>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</si>
  <si>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</si>
  <si>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</si>
  <si>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</si>
  <si>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</si>
  <si>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</si>
  <si>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</si>
  <si>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</si>
  <si>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</si>
  <si>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</si>
  <si>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</si>
  <si>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</si>
  <si>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</si>
  <si>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</si>
  <si>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</si>
  <si>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</si>
  <si>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</si>
  <si>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</si>
  <si>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</si>
  <si>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</si>
  <si>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</si>
  <si>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</si>
  <si>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</si>
  <si>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</si>
  <si>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</si>
  <si>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</si>
  <si>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</si>
  <si>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</si>
  <si>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</si>
  <si>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</si>
  <si>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</si>
  <si>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</si>
  <si>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</si>
  <si>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</si>
  <si>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</si>
  <si>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</si>
  <si>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</si>
  <si>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</si>
  <si>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</si>
  <si>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</si>
  <si>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</si>
  <si>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</si>
  <si>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</si>
  <si>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</si>
  <si>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</si>
  <si>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</si>
  <si>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</si>
  <si>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</si>
  <si>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</si>
  <si>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</si>
  <si>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</si>
  <si>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</si>
  <si>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</si>
  <si>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</si>
  <si>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</si>
  <si>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</si>
  <si>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</si>
  <si>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</si>
  <si>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</si>
  <si>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</si>
  <si>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</si>
  <si>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</si>
  <si>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</si>
  <si>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</si>
  <si>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</si>
  <si>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</si>
  <si>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</si>
  <si>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</si>
  <si>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</si>
  <si>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</si>
  <si>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</si>
  <si>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</si>
  <si>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</si>
  <si>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</si>
  <si>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</si>
  <si>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</si>
  <si>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</si>
  <si>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</si>
  <si>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</si>
  <si>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</si>
  <si>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</si>
  <si>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</si>
  <si>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</si>
  <si>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</si>
  <si>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</si>
  <si>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</si>
  <si>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</si>
  <si>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</si>
  <si>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</si>
  <si>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</si>
  <si>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</si>
  <si>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</si>
  <si>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</si>
  <si>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</si>
  <si>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</si>
  <si>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</si>
  <si>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</si>
  <si>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</si>
  <si>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</si>
  <si>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</si>
  <si>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</si>
  <si>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</si>
  <si>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</si>
  <si>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</si>
  <si>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</si>
  <si>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</si>
  <si>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</si>
  <si>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</si>
  <si>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</si>
  <si>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</si>
  <si>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</si>
  <si>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</si>
  <si>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</si>
  <si>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</si>
  <si>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</si>
  <si>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</si>
  <si>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</si>
  <si>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</si>
  <si>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</si>
  <si>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</si>
  <si>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</si>
  <si>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</si>
  <si>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</si>
  <si>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</si>
  <si>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</si>
  <si>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</si>
  <si>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</si>
  <si>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</si>
  <si>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</si>
  <si>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</si>
  <si>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</si>
  <si>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</si>
  <si>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</si>
  <si>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</si>
  <si>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</si>
  <si>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</si>
  <si>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</si>
  <si>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</si>
  <si>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</si>
  <si>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</si>
  <si>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</si>
  <si>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</si>
  <si>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</si>
  <si>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</si>
  <si>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</si>
  <si>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</si>
  <si>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</si>
  <si>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</si>
  <si>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</si>
  <si>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</si>
  <si>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</si>
  <si>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</si>
  <si>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</si>
  <si>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</si>
  <si>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</si>
  <si>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</si>
  <si>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</si>
  <si>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</si>
  <si>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</si>
  <si>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</si>
  <si>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</si>
  <si>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</si>
  <si>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</si>
  <si>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</si>
  <si>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</si>
  <si>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</si>
  <si>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</si>
  <si>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</si>
  <si>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</si>
  <si>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</si>
  <si>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</si>
  <si>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</si>
  <si>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</si>
  <si>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</si>
  <si>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</si>
  <si>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</si>
  <si>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</si>
  <si>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</si>
  <si>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</si>
  <si>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</si>
  <si>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</si>
  <si>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</si>
  <si>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</si>
  <si>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</si>
  <si>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</si>
  <si>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</si>
  <si>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</si>
  <si>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</si>
  <si>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</si>
  <si>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</si>
  <si>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</si>
  <si>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</si>
  <si>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</si>
  <si>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</si>
  <si>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</si>
  <si>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</si>
  <si>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</si>
  <si>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</si>
  <si>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</si>
  <si>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</si>
  <si>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</si>
  <si>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</si>
  <si>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</si>
  <si>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</si>
  <si>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</si>
  <si>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</si>
  <si>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</si>
  <si>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</si>
  <si>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</si>
  <si>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</si>
  <si>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</si>
  <si>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</si>
  <si>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</si>
  <si>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</si>
  <si>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</si>
  <si>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</si>
  <si>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</si>
  <si>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</si>
  <si>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</si>
  <si>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</si>
  <si>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</si>
  <si>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</si>
  <si>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</si>
  <si>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</si>
  <si>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</si>
  <si>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</si>
  <si>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</si>
  <si>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</si>
  <si>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</si>
  <si>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</si>
  <si>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</si>
  <si>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</si>
  <si>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</si>
  <si>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</si>
  <si>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</si>
  <si>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</si>
  <si>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</si>
  <si>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</si>
  <si>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</si>
  <si>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</si>
  <si>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</si>
  <si>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</si>
  <si>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</si>
  <si>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</si>
  <si>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</si>
  <si>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</si>
  <si>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</si>
  <si>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</si>
  <si>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</si>
  <si>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</si>
  <si>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</si>
  <si>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</si>
  <si>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</si>
  <si>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</si>
  <si>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</si>
  <si>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</si>
  <si>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</si>
  <si>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</si>
  <si>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</si>
  <si>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M Souheil DRAOUI</t>
  </si>
  <si>
    <t>Directeur magasin M Houcine CHOUCHENE</t>
  </si>
  <si>
    <t>Le rapport et le plan d'action doivent être affichés.</t>
  </si>
  <si>
    <t>Le rapport et le plan d'action n'étaient pas affichés.</t>
  </si>
  <si>
    <t>L'ancien rapport et le plan d'action n'étaient pas affichés.</t>
  </si>
  <si>
    <t>Absence du thermomètre à sonde.</t>
  </si>
  <si>
    <t>L'ancien rapport et son plan d'action n'était pas affichés.</t>
  </si>
  <si>
    <t>L'ancien rapport et son plan d'action n'étaient pas affichés.</t>
  </si>
  <si>
    <t>Absence de distributeur papier au niveau de la salle de pause.</t>
  </si>
  <si>
    <t>Mettre en place un local poubelles.</t>
  </si>
  <si>
    <t>Hygrométrie= 41%, correcte.</t>
  </si>
  <si>
    <t>Présence de givre au niveau du meuble des produits surgelés.</t>
  </si>
  <si>
    <t>Les DEIV au niveau du rayon fruits et légumes étaient directement sur les produits. Revoir l'emplacement des DEIV.</t>
  </si>
  <si>
    <t>Taux de réalisation du plan d'action précédent</t>
  </si>
  <si>
    <t xml:space="preserve">Les dernières analyses ont étaient faites le 05/06/17.
Les fiches d'aptitude dates du 09/06/17. </t>
  </si>
  <si>
    <t>L'état de fraicheur des tomates n'était pas satisfaisant.</t>
  </si>
  <si>
    <t>Présence de 3 morceaux de potiron préemballés sans étiquetage.</t>
  </si>
  <si>
    <t>L'autocontrôle du nettoyage n'était pas quotidien.</t>
  </si>
  <si>
    <t>Remplacer les lampes non fonctionnelles.</t>
  </si>
  <si>
    <t>El YASMINETTE</t>
  </si>
  <si>
    <t>Présence d'un boudin de fromage à raper "Pizzaiolo" dont la DF et la DLC étaient illisibles.</t>
  </si>
  <si>
    <t>Présence de 3 récipients  qui étaient dépourvus de louches. Mettre en place une louche pour chaque récipient.</t>
  </si>
  <si>
    <t>Absence du local poubelles.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</si>
</sst>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2514080"/>
        <c:axId val="-922508096"/>
      </c:barChart>
      <c:catAx>
        <c:axId val="-92251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2508096"/>
        <c:crosses val="autoZero"/>
        <c:auto val="1"/>
        <c:lblAlgn val="ctr"/>
        <c:lblOffset val="100"/>
        <c:noMultiLvlLbl val="0"/>
      </c:catAx>
      <c:valAx>
        <c:axId val="-922508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251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10265760"/>
        <c:axId val="-1110265216"/>
      </c:barChart>
      <c:catAx>
        <c:axId val="-111026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10265216"/>
        <c:crosses val="autoZero"/>
        <c:auto val="1"/>
        <c:lblAlgn val="ctr"/>
        <c:lblOffset val="100"/>
        <c:noMultiLvlLbl val="0"/>
      </c:catAx>
      <c:valAx>
        <c:axId val="-1110265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10265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1624224"/>
        <c:axId val="-1011633472"/>
      </c:barChart>
      <c:catAx>
        <c:axId val="-101162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1633472"/>
        <c:crosses val="autoZero"/>
        <c:auto val="1"/>
        <c:lblAlgn val="ctr"/>
        <c:lblOffset val="100"/>
        <c:noMultiLvlLbl val="0"/>
      </c:catAx>
      <c:valAx>
        <c:axId val="-1011633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162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4196080"/>
        <c:axId val="-1334200976"/>
      </c:barChart>
      <c:catAx>
        <c:axId val="-133419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4200976"/>
        <c:crosses val="autoZero"/>
        <c:auto val="1"/>
        <c:lblAlgn val="ctr"/>
        <c:lblOffset val="100"/>
        <c:noMultiLvlLbl val="0"/>
      </c:catAx>
      <c:valAx>
        <c:axId val="-1334200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419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37391936"/>
        <c:axId val="-937397376"/>
      </c:barChart>
      <c:catAx>
        <c:axId val="-93739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7397376"/>
        <c:crosses val="autoZero"/>
        <c:auto val="1"/>
        <c:lblAlgn val="ctr"/>
        <c:lblOffset val="100"/>
        <c:noMultiLvlLbl val="0"/>
      </c:catAx>
      <c:valAx>
        <c:axId val="-937397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37391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37391392"/>
        <c:axId val="-937395744"/>
      </c:barChart>
      <c:catAx>
        <c:axId val="-93739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7395744"/>
        <c:crosses val="autoZero"/>
        <c:auto val="1"/>
        <c:lblAlgn val="ctr"/>
        <c:lblOffset val="100"/>
        <c:noMultiLvlLbl val="0"/>
      </c:catAx>
      <c:valAx>
        <c:axId val="-937395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37391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0.93269230769230771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37389760"/>
        <c:axId val="-937387584"/>
      </c:barChart>
      <c:catAx>
        <c:axId val="-93738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7387584"/>
        <c:crosses val="autoZero"/>
        <c:auto val="1"/>
        <c:lblAlgn val="ctr"/>
        <c:lblOffset val="100"/>
        <c:noMultiLvlLbl val="0"/>
      </c:catAx>
      <c:valAx>
        <c:axId val="-937387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3738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0.95864661654135341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37390304"/>
        <c:axId val="-937396832"/>
      </c:barChart>
      <c:catAx>
        <c:axId val="-93739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7396832"/>
        <c:crosses val="autoZero"/>
        <c:auto val="1"/>
        <c:lblAlgn val="ctr"/>
        <c:lblOffset val="100"/>
        <c:noMultiLvlLbl val="0"/>
      </c:catAx>
      <c:valAx>
        <c:axId val="-937396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3739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0.94566946211683056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937388128"/>
        <c:axId val="-937399552"/>
        <c:extLst xmlns:c16r2="http://schemas.microsoft.com/office/drawing/2015/06/chart"/>
      </c:barChart>
      <c:catAx>
        <c:axId val="-9373881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7399552"/>
        <c:crosses val="autoZero"/>
        <c:auto val="1"/>
        <c:lblAlgn val="ctr"/>
        <c:lblOffset val="100"/>
        <c:noMultiLvlLbl val="0"/>
      </c:catAx>
      <c:valAx>
        <c:axId val="-9373995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738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0.66500000000000004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937402272"/>
        <c:axId val="-937396288"/>
        <c:extLst xmlns:c16r2="http://schemas.microsoft.com/office/drawing/2015/06/chart"/>
      </c:barChart>
      <c:catAx>
        <c:axId val="-93740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7396288"/>
        <c:crosses val="autoZero"/>
        <c:auto val="1"/>
        <c:lblAlgn val="ctr"/>
        <c:lblOffset val="100"/>
        <c:noMultiLvlLbl val="0"/>
      </c:catAx>
      <c:valAx>
        <c:axId val="-937396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7402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2499392"/>
        <c:axId val="-922498848"/>
      </c:barChart>
      <c:catAx>
        <c:axId val="-92249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2498848"/>
        <c:crosses val="autoZero"/>
        <c:auto val="1"/>
        <c:lblAlgn val="ctr"/>
        <c:lblOffset val="100"/>
        <c:noMultiLvlLbl val="0"/>
      </c:catAx>
      <c:valAx>
        <c:axId val="-922498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2499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2511904"/>
        <c:axId val="-922507552"/>
      </c:barChart>
      <c:catAx>
        <c:axId val="-922511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2507552"/>
        <c:crosses val="autoZero"/>
        <c:auto val="1"/>
        <c:lblAlgn val="ctr"/>
        <c:lblOffset val="100"/>
        <c:noMultiLvlLbl val="0"/>
      </c:catAx>
      <c:valAx>
        <c:axId val="-922507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251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46852288"/>
        <c:axId val="-1146851744"/>
      </c:barChart>
      <c:catAx>
        <c:axId val="-114685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46851744"/>
        <c:crosses val="autoZero"/>
        <c:auto val="1"/>
        <c:lblAlgn val="ctr"/>
        <c:lblOffset val="100"/>
        <c:noMultiLvlLbl val="0"/>
      </c:catAx>
      <c:valAx>
        <c:axId val="-114685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46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46850656"/>
        <c:axId val="-1146853920"/>
      </c:barChart>
      <c:catAx>
        <c:axId val="-114685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46853920"/>
        <c:crosses val="autoZero"/>
        <c:auto val="1"/>
        <c:lblAlgn val="ctr"/>
        <c:lblOffset val="100"/>
        <c:noMultiLvlLbl val="0"/>
      </c:catAx>
      <c:valAx>
        <c:axId val="-1146853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46850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46853376"/>
        <c:axId val="-1017734704"/>
      </c:barChart>
      <c:catAx>
        <c:axId val="-114685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734704"/>
        <c:crosses val="autoZero"/>
        <c:auto val="1"/>
        <c:lblAlgn val="ctr"/>
        <c:lblOffset val="100"/>
        <c:noMultiLvlLbl val="0"/>
      </c:catAx>
      <c:valAx>
        <c:axId val="-1017734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4685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7747760"/>
        <c:axId val="-1017746128"/>
      </c:barChart>
      <c:catAx>
        <c:axId val="-101774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746128"/>
        <c:crosses val="autoZero"/>
        <c:auto val="1"/>
        <c:lblAlgn val="ctr"/>
        <c:lblOffset val="100"/>
        <c:noMultiLvlLbl val="0"/>
      </c:catAx>
      <c:valAx>
        <c:axId val="-1017746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7747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7740144"/>
        <c:axId val="-1017741776"/>
      </c:barChart>
      <c:catAx>
        <c:axId val="-101774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741776"/>
        <c:crosses val="autoZero"/>
        <c:auto val="1"/>
        <c:lblAlgn val="ctr"/>
        <c:lblOffset val="100"/>
        <c:noMultiLvlLbl val="0"/>
      </c:catAx>
      <c:valAx>
        <c:axId val="-1017741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774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10255968"/>
        <c:axId val="-1110254880"/>
      </c:barChart>
      <c:catAx>
        <c:axId val="-111025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10254880"/>
        <c:crosses val="autoZero"/>
        <c:auto val="1"/>
        <c:lblAlgn val="ctr"/>
        <c:lblOffset val="100"/>
        <c:noMultiLvlLbl val="0"/>
      </c:catAx>
      <c:valAx>
        <c:axId val="-1110254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10255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8" t="s">
        <v>407</v>
      </c>
      <c r="B18" s="318"/>
      <c r="C18" s="318"/>
      <c r="D18" s="319" t="s">
        <v>427</v>
      </c>
      <c r="E18" s="319"/>
      <c r="F18" s="319"/>
      <c r="G18" s="319"/>
      <c r="H18" s="319"/>
      <c r="I18" s="319"/>
      <c r="J18" s="319"/>
      <c r="K18" s="319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0" t="s">
        <v>324</v>
      </c>
      <c r="B21" s="320"/>
      <c r="C21" s="320"/>
      <c r="D21" s="320"/>
      <c r="E21" s="320"/>
      <c r="F21" s="320"/>
      <c r="G21" s="320"/>
      <c r="H21" s="320"/>
      <c r="I21" s="320"/>
      <c r="J21" s="320"/>
      <c r="K21" s="320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4" t="s">
        <v>326</v>
      </c>
      <c r="C23" s="314"/>
      <c r="D23" s="61"/>
      <c r="E23" s="61"/>
      <c r="F23" s="61"/>
      <c r="G23" s="61"/>
      <c r="H23" s="61"/>
      <c r="I23" s="61"/>
      <c r="J23" s="60" t="str">
        <f>D18</f>
        <v>El YASMINETTE</v>
      </c>
    </row>
    <row r="24" spans="1:11" ht="33" customHeight="1" x14ac:dyDescent="0.25">
      <c r="A24" s="242" t="s">
        <v>327</v>
      </c>
      <c r="B24" s="313">
        <f>AVERAGE('A1 Exploitation'!D549,'A1 Technique'!D199)</f>
        <v>0.94566946211683056</v>
      </c>
      <c r="C24" s="313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3">
        <f>AVERAGE('A2 Exploitation'!D549,'A2 Technique'!D199)</f>
        <v>0</v>
      </c>
      <c r="C25" s="313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3">
        <f>AVERAGE('A3 Exploitation'!D549,'A3 Technique'!D199)</f>
        <v>0</v>
      </c>
      <c r="C26" s="313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3">
        <f>AVERAGE('A4 Exploitation'!D549,'A4 Technique'!D199)</f>
        <v>0</v>
      </c>
      <c r="C27" s="313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3"/>
      <c r="C28" s="313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3"/>
      <c r="C29" s="313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4" t="s">
        <v>333</v>
      </c>
      <c r="C33" s="314"/>
      <c r="D33" s="61"/>
      <c r="E33" s="61"/>
      <c r="F33" s="61"/>
      <c r="G33" s="61"/>
      <c r="H33" s="61"/>
      <c r="I33" s="61"/>
      <c r="J33" s="60" t="str">
        <f>D18</f>
        <v>El YASMINETTE</v>
      </c>
    </row>
    <row r="34" spans="1:10" ht="33" customHeight="1" x14ac:dyDescent="0.25">
      <c r="A34" s="242" t="s">
        <v>327</v>
      </c>
      <c r="B34" s="313">
        <f>'A1 Exploitation'!D549</f>
        <v>0.95864661654135341</v>
      </c>
      <c r="C34" s="313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3">
        <f>'A2 Exploitation'!D549</f>
        <v>0</v>
      </c>
      <c r="C35" s="313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3">
        <f>'A3 Exploitation'!D549</f>
        <v>0</v>
      </c>
      <c r="C36" s="313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3">
        <f>'A4 Exploitation'!D549</f>
        <v>0</v>
      </c>
      <c r="C37" s="313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3"/>
      <c r="C38" s="313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3"/>
      <c r="C39" s="313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7" t="s">
        <v>334</v>
      </c>
      <c r="C42" s="317"/>
      <c r="D42" s="61"/>
      <c r="E42" s="61"/>
      <c r="F42" s="61"/>
      <c r="G42" s="61"/>
      <c r="H42" s="61"/>
      <c r="I42" s="61"/>
      <c r="J42" s="60" t="str">
        <f>D18</f>
        <v>El YASMINETTE</v>
      </c>
    </row>
    <row r="43" spans="1:10" ht="33" customHeight="1" x14ac:dyDescent="0.25">
      <c r="A43" s="242" t="s">
        <v>327</v>
      </c>
      <c r="B43" s="313">
        <f>AVERAGE('A1 Exploitation'!D547, 'A1 Technique'!D197)</f>
        <v>0.66500000000000004</v>
      </c>
      <c r="C43" s="313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3" t="e">
        <f>AVERAGE('A2 Exploitation'!D547, 'A2 Technique'!D197)</f>
        <v>#DIV/0!</v>
      </c>
      <c r="C44" s="313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3" t="e">
        <f>AVERAGE('A3 Exploitation'!D547, 'A3 Technique'!D197)</f>
        <v>#DIV/0!</v>
      </c>
      <c r="C45" s="313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3" t="e">
        <f>AVERAGE('A4 Exploitation'!D547, 'A4 Technique'!D197)</f>
        <v>#DIV/0!</v>
      </c>
      <c r="C46" s="313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3"/>
      <c r="C47" s="313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3"/>
      <c r="C48" s="313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4" t="s">
        <v>335</v>
      </c>
      <c r="C51" s="314"/>
      <c r="D51" s="61"/>
      <c r="E51" s="61"/>
      <c r="F51" s="61"/>
      <c r="G51" s="61"/>
      <c r="H51" s="61"/>
      <c r="I51" s="61"/>
      <c r="J51" s="60" t="str">
        <f>D18</f>
        <v>El YASMINETTE</v>
      </c>
    </row>
    <row r="52" spans="1:10" ht="33" customHeight="1" x14ac:dyDescent="0.25">
      <c r="A52" s="242" t="s">
        <v>327</v>
      </c>
      <c r="B52" s="316">
        <f>'A1 Exploitation'!D46</f>
        <v>0.96875</v>
      </c>
      <c r="C52" s="316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6">
        <f>'A2 Exploitation'!D46</f>
        <v>0</v>
      </c>
      <c r="C53" s="316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6">
        <f>'A3 Exploitation'!D46</f>
        <v>0</v>
      </c>
      <c r="C54" s="316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6">
        <f>'A4 Exploitation'!D46</f>
        <v>0</v>
      </c>
      <c r="C55" s="316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6"/>
      <c r="C56" s="316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6"/>
      <c r="C57" s="316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4" t="s">
        <v>336</v>
      </c>
      <c r="C60" s="314"/>
      <c r="D60" s="61"/>
      <c r="E60" s="61"/>
      <c r="F60" s="61"/>
      <c r="G60" s="61"/>
      <c r="H60" s="61"/>
      <c r="I60" s="61"/>
      <c r="J60" s="60" t="str">
        <f>D18</f>
        <v>El YASMINETTE</v>
      </c>
    </row>
    <row r="61" spans="1:10" ht="33" customHeight="1" x14ac:dyDescent="0.25">
      <c r="A61" s="242" t="s">
        <v>327</v>
      </c>
      <c r="B61" s="313" t="e">
        <f>'A1 Exploitation'!D103</f>
        <v>#DIV/0!</v>
      </c>
      <c r="C61" s="313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3">
        <f>'A2 Exploitation'!D103</f>
        <v>0</v>
      </c>
      <c r="C62" s="313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3">
        <f>'A3 Exploitation'!D103</f>
        <v>0</v>
      </c>
      <c r="C63" s="313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3">
        <f>'A4 Exploitation'!D103</f>
        <v>0</v>
      </c>
      <c r="C64" s="313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3" t="e">
        <f>#REF!</f>
        <v>#REF!</v>
      </c>
      <c r="C65" s="313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3" t="e">
        <f>#REF!</f>
        <v>#REF!</v>
      </c>
      <c r="C66" s="313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4" t="s">
        <v>337</v>
      </c>
      <c r="C69" s="314"/>
      <c r="D69" s="61"/>
      <c r="E69" s="61"/>
      <c r="F69" s="61"/>
      <c r="G69" s="61"/>
      <c r="H69" s="61"/>
      <c r="I69" s="61"/>
      <c r="J69" s="60" t="str">
        <f>D18</f>
        <v>El YASMINETTE</v>
      </c>
    </row>
    <row r="70" spans="1:10" ht="33" customHeight="1" x14ac:dyDescent="0.25">
      <c r="A70" s="242" t="s">
        <v>327</v>
      </c>
      <c r="B70" s="313" t="e">
        <f>'A1 Exploitation'!D158</f>
        <v>#DIV/0!</v>
      </c>
      <c r="C70" s="313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3">
        <f>'A2 Exploitation'!D158</f>
        <v>0</v>
      </c>
      <c r="C71" s="313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3">
        <f>'A3 Exploitation'!D158</f>
        <v>0</v>
      </c>
      <c r="C72" s="313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3">
        <f>'A4 Exploitation'!D158</f>
        <v>0</v>
      </c>
      <c r="C73" s="313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3"/>
      <c r="C74" s="313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3"/>
      <c r="C75" s="313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4" t="s">
        <v>338</v>
      </c>
      <c r="C78" s="314"/>
      <c r="D78" s="61"/>
      <c r="E78" s="61"/>
      <c r="F78" s="61"/>
      <c r="G78" s="61"/>
      <c r="H78" s="61"/>
      <c r="I78" s="61"/>
      <c r="J78" s="60" t="str">
        <f>D18</f>
        <v>El YASMINETTE</v>
      </c>
    </row>
    <row r="79" spans="1:10" ht="33" customHeight="1" x14ac:dyDescent="0.25">
      <c r="A79" s="242" t="s">
        <v>327</v>
      </c>
      <c r="B79" s="313" t="e">
        <f>'A1 Exploitation'!D205</f>
        <v>#DIV/0!</v>
      </c>
      <c r="C79" s="313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3">
        <f>'A2 Exploitation'!D205</f>
        <v>0</v>
      </c>
      <c r="C80" s="313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3">
        <f>'A3 Exploitation'!D205</f>
        <v>0</v>
      </c>
      <c r="C81" s="313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3">
        <f>'A4 Exploitation'!D205</f>
        <v>0</v>
      </c>
      <c r="C82" s="313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3"/>
      <c r="C83" s="313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3"/>
      <c r="C84" s="313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4" t="s">
        <v>339</v>
      </c>
      <c r="C87" s="314"/>
      <c r="D87" s="61"/>
      <c r="E87" s="61"/>
      <c r="F87" s="61"/>
      <c r="G87" s="61"/>
      <c r="H87" s="61"/>
      <c r="I87" s="61"/>
      <c r="J87" s="60" t="str">
        <f>D18</f>
        <v>El YASMINETTE</v>
      </c>
    </row>
    <row r="88" spans="1:10" ht="33" customHeight="1" x14ac:dyDescent="0.25">
      <c r="A88" s="242" t="s">
        <v>327</v>
      </c>
      <c r="B88" s="313" t="e">
        <f>'A1 Exploitation'!D266</f>
        <v>#DIV/0!</v>
      </c>
      <c r="C88" s="313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3">
        <f>'A2 Exploitation'!D266</f>
        <v>0</v>
      </c>
      <c r="C89" s="313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3">
        <f>'A3 Exploitation'!D266</f>
        <v>0</v>
      </c>
      <c r="C90" s="313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3">
        <f>'A4 Exploitation'!D266</f>
        <v>0</v>
      </c>
      <c r="C91" s="313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3"/>
      <c r="C92" s="313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3"/>
      <c r="C93" s="313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4" t="s">
        <v>340</v>
      </c>
      <c r="C96" s="314"/>
      <c r="D96" s="61"/>
      <c r="E96" s="61"/>
      <c r="F96" s="61"/>
      <c r="G96" s="61"/>
      <c r="H96" s="61"/>
      <c r="I96" s="61"/>
      <c r="J96" s="60" t="str">
        <f>D18</f>
        <v>El YASMINETTE</v>
      </c>
    </row>
    <row r="97" spans="1:10" ht="33" customHeight="1" x14ac:dyDescent="0.25">
      <c r="A97" s="242" t="s">
        <v>327</v>
      </c>
      <c r="B97" s="313" t="e">
        <f>'A1 Exploitation'!D318</f>
        <v>#DIV/0!</v>
      </c>
      <c r="C97" s="313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3">
        <f>'A2 Exploitation'!D318</f>
        <v>0</v>
      </c>
      <c r="C98" s="313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3">
        <f>'A3 Exploitation'!D318</f>
        <v>0</v>
      </c>
      <c r="C99" s="313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3">
        <f>'A4 Exploitation'!D318</f>
        <v>0</v>
      </c>
      <c r="C100" s="313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3"/>
      <c r="C101" s="313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3"/>
      <c r="C102" s="313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4" t="s">
        <v>341</v>
      </c>
      <c r="C105" s="314"/>
      <c r="D105" s="61"/>
      <c r="E105" s="61"/>
      <c r="F105" s="61"/>
      <c r="G105" s="61"/>
      <c r="H105" s="61"/>
      <c r="I105" s="61"/>
      <c r="J105" s="60" t="str">
        <f>D18</f>
        <v>El YASMINETTE</v>
      </c>
    </row>
    <row r="106" spans="1:10" ht="33" customHeight="1" x14ac:dyDescent="0.25">
      <c r="A106" s="242" t="s">
        <v>327</v>
      </c>
      <c r="B106" s="313">
        <f>'A1 Exploitation'!D358</f>
        <v>0.9375</v>
      </c>
      <c r="C106" s="313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3">
        <f>'A2 Exploitation'!D358</f>
        <v>0</v>
      </c>
      <c r="C107" s="313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3">
        <f>'A3 Exploitation'!D358</f>
        <v>0</v>
      </c>
      <c r="C108" s="313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3">
        <f>'A4 Exploitation'!D358</f>
        <v>0</v>
      </c>
      <c r="C109" s="313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3"/>
      <c r="C110" s="313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3"/>
      <c r="C111" s="313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4" t="s">
        <v>342</v>
      </c>
      <c r="C114" s="314"/>
      <c r="D114" s="61"/>
      <c r="E114" s="61"/>
      <c r="F114" s="61"/>
      <c r="G114" s="61"/>
      <c r="H114" s="61"/>
      <c r="I114" s="61"/>
      <c r="J114" s="60" t="str">
        <f>D18</f>
        <v>El YASMINETTE</v>
      </c>
    </row>
    <row r="115" spans="1:10" ht="33" customHeight="1" x14ac:dyDescent="0.25">
      <c r="A115" s="242" t="s">
        <v>327</v>
      </c>
      <c r="B115" s="313">
        <f>'A1 Exploitation'!D391</f>
        <v>0.97058823529411764</v>
      </c>
      <c r="C115" s="313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3">
        <f>'A2 Exploitation'!D391</f>
        <v>0</v>
      </c>
      <c r="C116" s="313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3">
        <f>'A3 Exploitation'!D391</f>
        <v>0</v>
      </c>
      <c r="C117" s="313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3">
        <f>'A4 Exploitation'!D391</f>
        <v>0</v>
      </c>
      <c r="C118" s="313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3"/>
      <c r="C119" s="313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3"/>
      <c r="C120" s="313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4" t="s">
        <v>343</v>
      </c>
      <c r="C123" s="314"/>
      <c r="D123" s="61"/>
      <c r="E123" s="61"/>
      <c r="F123" s="61"/>
      <c r="G123" s="61"/>
      <c r="H123" s="61"/>
      <c r="I123" s="61"/>
      <c r="J123" s="60" t="str">
        <f>D18</f>
        <v>El YASMINETTE</v>
      </c>
    </row>
    <row r="124" spans="1:10" ht="33" customHeight="1" x14ac:dyDescent="0.25">
      <c r="A124" s="242" t="s">
        <v>327</v>
      </c>
      <c r="B124" s="313">
        <f>'A1 Exploitation'!D444</f>
        <v>0.94827586206896552</v>
      </c>
      <c r="C124" s="313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3">
        <f>'A2 Exploitation'!D444</f>
        <v>0</v>
      </c>
      <c r="C125" s="313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3">
        <f>'A3 Exploitation'!D444</f>
        <v>0</v>
      </c>
      <c r="C126" s="313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3">
        <f>'A4 Exploitation'!D444</f>
        <v>0</v>
      </c>
      <c r="C127" s="313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3"/>
      <c r="C128" s="313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3"/>
      <c r="C129" s="313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4" t="s">
        <v>344</v>
      </c>
      <c r="C132" s="314"/>
      <c r="D132" s="61"/>
      <c r="E132" s="61"/>
      <c r="F132" s="61"/>
      <c r="G132" s="61"/>
      <c r="H132" s="61"/>
      <c r="I132" s="61"/>
      <c r="J132" s="60" t="str">
        <f>D18</f>
        <v>El YASMINETTE</v>
      </c>
    </row>
    <row r="133" spans="1:10" ht="33" customHeight="1" x14ac:dyDescent="0.25">
      <c r="A133" s="242" t="s">
        <v>327</v>
      </c>
      <c r="B133" s="313">
        <f>'A1 Exploitation'!D481</f>
        <v>0.95238095238095233</v>
      </c>
      <c r="C133" s="313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3">
        <f>'A2 Exploitation'!D481</f>
        <v>0</v>
      </c>
      <c r="C134" s="313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3">
        <f>'A3 Exploitation'!D481</f>
        <v>0</v>
      </c>
      <c r="C135" s="313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3">
        <f>'A4 Exploitation'!D481</f>
        <v>0</v>
      </c>
      <c r="C136" s="313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3"/>
      <c r="C137" s="313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3"/>
      <c r="C138" s="313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4" t="s">
        <v>345</v>
      </c>
      <c r="C141" s="314"/>
      <c r="D141" s="61"/>
      <c r="E141" s="61"/>
      <c r="F141" s="61"/>
      <c r="G141" s="61"/>
      <c r="H141" s="61"/>
      <c r="I141" s="61"/>
      <c r="J141" s="60" t="str">
        <f>D18</f>
        <v>El YASMINETTE</v>
      </c>
    </row>
    <row r="142" spans="1:10" ht="33" customHeight="1" x14ac:dyDescent="0.25">
      <c r="A142" s="242" t="s">
        <v>327</v>
      </c>
      <c r="B142" s="313">
        <f>'A1 Exploitation'!D503</f>
        <v>1</v>
      </c>
      <c r="C142" s="313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3">
        <f>'A2 Exploitation'!D503</f>
        <v>0</v>
      </c>
      <c r="C143" s="313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3">
        <f>'A3 Exploitation'!D503</f>
        <v>0</v>
      </c>
      <c r="C144" s="313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3">
        <f>'A4 Exploitation'!D503</f>
        <v>0</v>
      </c>
      <c r="C145" s="313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3"/>
      <c r="C146" s="313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3"/>
      <c r="C147" s="313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4" t="s">
        <v>346</v>
      </c>
      <c r="C150" s="314"/>
      <c r="D150" s="61"/>
      <c r="E150" s="61"/>
      <c r="F150" s="61"/>
      <c r="G150" s="61"/>
      <c r="H150" s="61"/>
      <c r="I150" s="61"/>
      <c r="J150" s="60" t="str">
        <f>D18</f>
        <v>El YASMINETTE</v>
      </c>
    </row>
    <row r="151" spans="1:10" ht="33" customHeight="1" x14ac:dyDescent="0.25">
      <c r="A151" s="242" t="s">
        <v>327</v>
      </c>
      <c r="B151" s="313">
        <f>'A1 Exploitation'!D514</f>
        <v>1</v>
      </c>
      <c r="C151" s="313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3">
        <f>'A2 Exploitation'!D514</f>
        <v>0</v>
      </c>
      <c r="C152" s="313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3">
        <f>'A3 Exploitation'!D514</f>
        <v>0</v>
      </c>
      <c r="C153" s="313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3">
        <f>'A4 Exploitation'!D514</f>
        <v>0</v>
      </c>
      <c r="C154" s="313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3"/>
      <c r="C155" s="313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3"/>
      <c r="C156" s="313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5"/>
      <c r="C159" s="315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4" t="s">
        <v>347</v>
      </c>
      <c r="C160" s="314"/>
      <c r="D160" s="61"/>
      <c r="E160" s="61"/>
      <c r="F160" s="61"/>
      <c r="G160" s="61"/>
      <c r="H160" s="61"/>
      <c r="I160" s="61"/>
      <c r="J160" s="60" t="str">
        <f>D18</f>
        <v>El YASMINETTE</v>
      </c>
    </row>
    <row r="161" spans="1:10" ht="33" customHeight="1" x14ac:dyDescent="0.25">
      <c r="A161" s="242" t="s">
        <v>327</v>
      </c>
      <c r="B161" s="313">
        <f>'A1 Exploitation'!D534</f>
        <v>0.95</v>
      </c>
      <c r="C161" s="313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3">
        <f>'A2 Exploitation'!D534</f>
        <v>0</v>
      </c>
      <c r="C162" s="313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3">
        <f>'A3 Exploitation'!D534</f>
        <v>0</v>
      </c>
      <c r="C163" s="313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3">
        <f>'A4 Exploitation'!D534</f>
        <v>0</v>
      </c>
      <c r="C164" s="313"/>
    </row>
    <row r="165" spans="1:10" ht="33" customHeight="1" x14ac:dyDescent="0.25">
      <c r="A165" s="241" t="s">
        <v>331</v>
      </c>
      <c r="B165" s="313"/>
      <c r="C165" s="313"/>
    </row>
    <row r="166" spans="1:10" ht="18" x14ac:dyDescent="0.25">
      <c r="A166" s="241" t="s">
        <v>332</v>
      </c>
      <c r="B166" s="313"/>
      <c r="C166" s="313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4" t="s">
        <v>348</v>
      </c>
      <c r="C169" s="314"/>
      <c r="J169" s="60" t="str">
        <f>D18</f>
        <v>El YASMINETTE</v>
      </c>
    </row>
    <row r="170" spans="1:10" ht="33" customHeight="1" x14ac:dyDescent="0.25">
      <c r="A170" s="242" t="s">
        <v>327</v>
      </c>
      <c r="B170" s="313">
        <f>'A1 Exploitation'!D545</f>
        <v>1</v>
      </c>
      <c r="C170" s="313"/>
    </row>
    <row r="171" spans="1:10" ht="33" customHeight="1" x14ac:dyDescent="0.25">
      <c r="A171" s="241" t="s">
        <v>328</v>
      </c>
      <c r="B171" s="313">
        <f>'A2 Exploitation'!D545</f>
        <v>0</v>
      </c>
      <c r="C171" s="313"/>
    </row>
    <row r="172" spans="1:10" ht="33" customHeight="1" x14ac:dyDescent="0.25">
      <c r="A172" s="242" t="s">
        <v>329</v>
      </c>
      <c r="B172" s="313">
        <f>'A3 Exploitation'!D545</f>
        <v>0</v>
      </c>
      <c r="C172" s="313"/>
    </row>
    <row r="173" spans="1:10" ht="33" customHeight="1" x14ac:dyDescent="0.25">
      <c r="A173" s="242" t="s">
        <v>330</v>
      </c>
      <c r="B173" s="313">
        <f>'A4 Exploitation'!D545</f>
        <v>0</v>
      </c>
      <c r="C173" s="313"/>
    </row>
    <row r="174" spans="1:10" ht="33" customHeight="1" x14ac:dyDescent="0.25">
      <c r="A174" s="241" t="s">
        <v>331</v>
      </c>
      <c r="B174" s="313"/>
      <c r="C174" s="313"/>
    </row>
    <row r="175" spans="1:10" ht="18" x14ac:dyDescent="0.25">
      <c r="A175" s="241" t="s">
        <v>332</v>
      </c>
      <c r="B175" s="313"/>
      <c r="C175" s="313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4" t="s">
        <v>349</v>
      </c>
      <c r="C178" s="314"/>
      <c r="J178" s="60" t="str">
        <f>D18</f>
        <v>El YASMINETTE</v>
      </c>
    </row>
    <row r="179" spans="1:10" ht="33" customHeight="1" x14ac:dyDescent="0.25">
      <c r="A179" s="242" t="s">
        <v>327</v>
      </c>
      <c r="B179" s="313">
        <f>'A1 Technique'!D199</f>
        <v>0.93269230769230771</v>
      </c>
      <c r="C179" s="313"/>
    </row>
    <row r="180" spans="1:10" ht="33" customHeight="1" x14ac:dyDescent="0.25">
      <c r="A180" s="241" t="s">
        <v>328</v>
      </c>
      <c r="B180" s="313">
        <f>'A2 Technique'!D199</f>
        <v>0</v>
      </c>
      <c r="C180" s="313"/>
    </row>
    <row r="181" spans="1:10" ht="33" customHeight="1" x14ac:dyDescent="0.25">
      <c r="A181" s="242" t="s">
        <v>329</v>
      </c>
      <c r="B181" s="313">
        <f>'A3 Technique'!D199</f>
        <v>0</v>
      </c>
      <c r="C181" s="313"/>
    </row>
    <row r="182" spans="1:10" ht="33" customHeight="1" x14ac:dyDescent="0.25">
      <c r="A182" s="242" t="s">
        <v>330</v>
      </c>
      <c r="B182" s="313">
        <f>'A4 Technique'!D199</f>
        <v>0</v>
      </c>
      <c r="C182" s="313"/>
    </row>
    <row r="183" spans="1:10" ht="33" customHeight="1" x14ac:dyDescent="0.25">
      <c r="A183" s="241" t="s">
        <v>331</v>
      </c>
      <c r="B183" s="313"/>
      <c r="C183" s="313"/>
    </row>
    <row r="184" spans="1:10" ht="18" x14ac:dyDescent="0.25">
      <c r="A184" s="241" t="s">
        <v>332</v>
      </c>
      <c r="B184" s="313"/>
      <c r="C184" s="31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dau4S2XZIG598WoTTsEZ0ksKaIEuS/42bnh3QUGK9FjFcAzTcwKLdJCPO4JgJV4rK6U6+VtfRqFhCv+CDS5FMw==" saltValue="NZOgKjv/mk7hK0j8hNDHyQ==" spinCount="100000" sheet="1" objects="1" scenarios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El YASMINETTE</v>
      </c>
      <c r="B8" s="342"/>
      <c r="C8" s="342"/>
      <c r="D8" s="342"/>
      <c r="E8" s="342"/>
      <c r="F8" s="342"/>
      <c r="G8" s="104"/>
    </row>
    <row r="9" spans="1:7" ht="24" x14ac:dyDescent="0.45">
      <c r="A9" s="245" t="s">
        <v>42</v>
      </c>
      <c r="B9" s="343" t="s">
        <v>408</v>
      </c>
      <c r="C9" s="343"/>
      <c r="D9" s="343"/>
      <c r="E9" s="343"/>
      <c r="F9" s="343"/>
      <c r="G9" s="104"/>
    </row>
    <row r="10" spans="1:7" ht="24" x14ac:dyDescent="0.45">
      <c r="A10" s="246" t="s">
        <v>44</v>
      </c>
      <c r="B10" s="344" t="s">
        <v>409</v>
      </c>
      <c r="C10" s="344"/>
      <c r="D10" s="344"/>
      <c r="E10" s="344"/>
      <c r="F10" s="344"/>
      <c r="G10" s="104"/>
    </row>
    <row r="11" spans="1:7" ht="24" x14ac:dyDescent="0.45">
      <c r="A11" s="245" t="s">
        <v>43</v>
      </c>
      <c r="B11" s="339">
        <v>43213</v>
      </c>
      <c r="C11" s="339"/>
      <c r="D11" s="339"/>
      <c r="E11" s="339"/>
      <c r="F11" s="339"/>
      <c r="G11" s="104"/>
    </row>
    <row r="12" spans="1:7" ht="24" x14ac:dyDescent="0.45">
      <c r="A12" s="245" t="s">
        <v>239</v>
      </c>
      <c r="B12" s="337">
        <f>D549</f>
        <v>0.95864661654135341</v>
      </c>
      <c r="C12" s="337"/>
      <c r="D12" s="337"/>
      <c r="E12" s="337"/>
      <c r="F12" s="337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43213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8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2</v>
      </c>
      <c r="C39" s="109"/>
      <c r="D39" s="74" t="s">
        <v>410</v>
      </c>
      <c r="E39" s="73"/>
      <c r="F39" s="158"/>
    </row>
    <row r="40" spans="1:7" ht="30.75" customHeight="1" x14ac:dyDescent="0.3">
      <c r="A40" s="53" t="s">
        <v>380</v>
      </c>
      <c r="B40" s="109">
        <v>1</v>
      </c>
      <c r="C40" s="109"/>
      <c r="D40" s="74" t="s">
        <v>425</v>
      </c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23</v>
      </c>
    </row>
    <row r="43" spans="1:7" x14ac:dyDescent="0.3">
      <c r="A43" s="248" t="s">
        <v>35</v>
      </c>
      <c r="B43" s="249"/>
      <c r="C43" s="250"/>
      <c r="D43" s="251">
        <f>D42/(COUNT(B29:C37,B39:C41)*2)</f>
        <v>0.95833333333333337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31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0.96875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43213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199" t="s">
        <v>32</v>
      </c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43213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">
        <v>32</v>
      </c>
      <c r="C153" s="116"/>
      <c r="D153" s="199" t="s">
        <v>32</v>
      </c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43213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">
        <v>32</v>
      </c>
      <c r="C200" s="109"/>
      <c r="D200" s="199" t="s">
        <v>32</v>
      </c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43213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">
        <v>32</v>
      </c>
      <c r="C261" s="116"/>
      <c r="D261" s="199" t="s">
        <v>32</v>
      </c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43213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">
        <v>32</v>
      </c>
      <c r="C313" s="116"/>
      <c r="D313" s="199" t="s">
        <v>32</v>
      </c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43213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33" x14ac:dyDescent="0.3">
      <c r="A340" s="164" t="s">
        <v>318</v>
      </c>
      <c r="B340" s="109">
        <v>1</v>
      </c>
      <c r="C340" s="122" t="str">
        <f>IF(B340=0, -5, "0")</f>
        <v>0</v>
      </c>
      <c r="D340" s="108" t="s">
        <v>423</v>
      </c>
      <c r="E340" s="73"/>
      <c r="F340" s="158"/>
    </row>
    <row r="341" spans="1:7" ht="33" x14ac:dyDescent="0.3">
      <c r="A341" s="53" t="s">
        <v>98</v>
      </c>
      <c r="B341" s="109">
        <v>1</v>
      </c>
      <c r="C341" s="110"/>
      <c r="D341" s="114" t="s">
        <v>424</v>
      </c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33" customHeight="1" x14ac:dyDescent="0.3">
      <c r="A350" s="41" t="s">
        <v>360</v>
      </c>
      <c r="B350" s="109">
        <v>2</v>
      </c>
      <c r="C350" s="181"/>
      <c r="D350" s="119" t="s">
        <v>411</v>
      </c>
      <c r="E350" s="233"/>
      <c r="F350" s="158"/>
      <c r="G350" s="106"/>
    </row>
    <row r="351" spans="1:7" s="91" customFormat="1" ht="33" x14ac:dyDescent="0.3">
      <c r="A351" s="173" t="s">
        <v>390</v>
      </c>
      <c r="B351" s="109">
        <v>1</v>
      </c>
      <c r="C351" s="122"/>
      <c r="D351" s="177" t="s">
        <v>425</v>
      </c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29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0.90625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45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0.9375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43213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36" customHeight="1" x14ac:dyDescent="0.3">
      <c r="A384" s="53" t="s">
        <v>360</v>
      </c>
      <c r="B384" s="109">
        <v>2</v>
      </c>
      <c r="C384" s="109"/>
      <c r="D384" s="121" t="s">
        <v>412</v>
      </c>
      <c r="E384" s="73"/>
      <c r="F384" s="158"/>
      <c r="G384" s="106"/>
    </row>
    <row r="385" spans="1:7" ht="27" customHeight="1" x14ac:dyDescent="0.3">
      <c r="A385" s="9" t="s">
        <v>390</v>
      </c>
      <c r="B385" s="109">
        <v>1</v>
      </c>
      <c r="C385" s="109"/>
      <c r="D385" s="92" t="s">
        <v>425</v>
      </c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17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0.94444444444444442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33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0.97058823529411764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43213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1</v>
      </c>
      <c r="C404" s="109"/>
      <c r="D404" s="74" t="s">
        <v>413</v>
      </c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15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0.9375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33" x14ac:dyDescent="0.3">
      <c r="A415" s="164" t="s">
        <v>105</v>
      </c>
      <c r="B415" s="109">
        <v>1</v>
      </c>
      <c r="C415" s="112" t="str">
        <f>IF(B415=0, -5, "0")</f>
        <v>0</v>
      </c>
      <c r="D415" s="312" t="s">
        <v>428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33.75" customHeight="1" x14ac:dyDescent="0.3">
      <c r="A436" s="53" t="s">
        <v>360</v>
      </c>
      <c r="B436" s="109">
        <v>2</v>
      </c>
      <c r="C436" s="109"/>
      <c r="D436" s="108" t="s">
        <v>414</v>
      </c>
      <c r="E436" s="73"/>
      <c r="F436" s="158"/>
      <c r="G436" s="186"/>
    </row>
    <row r="437" spans="1:7" ht="33" x14ac:dyDescent="0.3">
      <c r="A437" s="9" t="s">
        <v>390</v>
      </c>
      <c r="B437" s="109">
        <v>1</v>
      </c>
      <c r="C437" s="109"/>
      <c r="D437" s="108" t="s">
        <v>425</v>
      </c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17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0.94444444444444442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55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0.94827586206896552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43213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ht="49.5" x14ac:dyDescent="0.3">
      <c r="A462" s="53" t="s">
        <v>243</v>
      </c>
      <c r="B462" s="109">
        <v>1</v>
      </c>
      <c r="C462" s="109"/>
      <c r="D462" s="74" t="s">
        <v>429</v>
      </c>
      <c r="E462" s="73"/>
      <c r="F462" s="158"/>
    </row>
    <row r="463" spans="1:6" x14ac:dyDescent="0.3">
      <c r="A463" s="53" t="s">
        <v>350</v>
      </c>
      <c r="B463" s="109">
        <v>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33" customHeight="1" x14ac:dyDescent="0.3">
      <c r="A472" s="41" t="s">
        <v>360</v>
      </c>
      <c r="B472" s="109">
        <v>2</v>
      </c>
      <c r="C472" s="167"/>
      <c r="D472" s="95" t="s">
        <v>415</v>
      </c>
      <c r="E472" s="85"/>
      <c r="F472" s="158"/>
      <c r="G472" s="106"/>
    </row>
    <row r="473" spans="1:7" s="91" customFormat="1" x14ac:dyDescent="0.3">
      <c r="A473" s="41" t="s">
        <v>385</v>
      </c>
      <c r="B473" s="109">
        <v>2</v>
      </c>
      <c r="C473" s="167"/>
      <c r="D473" s="95"/>
      <c r="E473" s="85"/>
      <c r="F473" s="158"/>
      <c r="G473" s="106"/>
    </row>
    <row r="474" spans="1:7" s="91" customFormat="1" ht="33" x14ac:dyDescent="0.3">
      <c r="A474" s="173" t="s">
        <v>390</v>
      </c>
      <c r="B474" s="109">
        <v>1</v>
      </c>
      <c r="C474" s="167"/>
      <c r="D474" s="95" t="s">
        <v>425</v>
      </c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f>IF(D476=1, 2, IF(AND(D476&lt;1,D476&gt;0), 1, "0"))</f>
        <v>2</v>
      </c>
      <c r="C476" s="116"/>
      <c r="D476" s="199">
        <v>1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28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0.93333333333333335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40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0.95238095238095233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43213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187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43213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43213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>
        <v>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49.5" x14ac:dyDescent="0.3">
      <c r="A522" s="4" t="s">
        <v>47</v>
      </c>
      <c r="B522" s="109">
        <v>1</v>
      </c>
      <c r="C522" s="109"/>
      <c r="D522" s="74" t="s">
        <v>422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187"/>
      <c r="E530" s="9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19</v>
      </c>
    </row>
    <row r="534" spans="1:7" x14ac:dyDescent="0.3">
      <c r="A534" s="248" t="s">
        <v>35</v>
      </c>
      <c r="B534" s="249"/>
      <c r="C534" s="250"/>
      <c r="D534" s="251">
        <f>D533/(COUNT(B520:C532)*2)</f>
        <v>0.95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43213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255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0.95864661654135341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1" orientation="portrait" r:id="rId1"/>
  <rowBreaks count="5" manualBreakCount="5">
    <brk id="85" max="6" man="1"/>
    <brk id="205" max="6" man="1"/>
    <brk id="267" max="6" man="1"/>
    <brk id="359" max="6" man="1"/>
    <brk id="44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str">
        <f>'A1 Exploitation'!A8:F8</f>
        <v>El YASMINETTE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5" t="s">
        <v>42</v>
      </c>
      <c r="B8" s="362" t="str">
        <f>'A1 Exploitation'!B9:F9</f>
        <v>M Souheil DRAOUI</v>
      </c>
      <c r="C8" s="362"/>
      <c r="D8" s="362"/>
      <c r="E8" s="362"/>
      <c r="F8" s="362"/>
      <c r="G8" s="104"/>
    </row>
    <row r="9" spans="1:7" s="11" customFormat="1" ht="24" x14ac:dyDescent="0.45">
      <c r="A9" s="246" t="s">
        <v>44</v>
      </c>
      <c r="B9" s="363" t="str">
        <f>'A1 Exploitation'!B10:F10</f>
        <v>Directeur magasin M Houcine CHOUCHENE</v>
      </c>
      <c r="C9" s="363"/>
      <c r="D9" s="363"/>
      <c r="E9" s="363"/>
      <c r="F9" s="363"/>
      <c r="G9" s="104"/>
    </row>
    <row r="10" spans="1:7" s="11" customFormat="1" ht="24" x14ac:dyDescent="0.45">
      <c r="A10" s="245" t="s">
        <v>43</v>
      </c>
      <c r="B10" s="360">
        <f>'A1 Exploitation'!B11:F11</f>
        <v>43213</v>
      </c>
      <c r="C10" s="360"/>
      <c r="D10" s="360"/>
      <c r="E10" s="360"/>
      <c r="F10" s="360"/>
      <c r="G10" s="104"/>
    </row>
    <row r="11" spans="1:7" s="11" customFormat="1" ht="24" x14ac:dyDescent="0.45">
      <c r="A11" s="245" t="s">
        <v>294</v>
      </c>
      <c r="B11" s="359">
        <f>D199</f>
        <v>0.93269230769230771</v>
      </c>
      <c r="C11" s="359"/>
      <c r="D11" s="359"/>
      <c r="E11" s="359"/>
      <c r="F11" s="359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10</v>
      </c>
    </row>
    <row r="23" spans="1:7" x14ac:dyDescent="0.3">
      <c r="A23" s="347" t="s">
        <v>295</v>
      </c>
      <c r="B23" s="348"/>
      <c r="C23" s="349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ht="33" x14ac:dyDescent="0.3">
      <c r="A32" s="14" t="s">
        <v>293</v>
      </c>
      <c r="B32" s="73">
        <v>1</v>
      </c>
      <c r="C32" s="73"/>
      <c r="D32" s="95" t="s">
        <v>426</v>
      </c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13</v>
      </c>
    </row>
    <row r="34" spans="1:7" x14ac:dyDescent="0.3">
      <c r="A34" s="347" t="s">
        <v>295</v>
      </c>
      <c r="B34" s="348"/>
      <c r="C34" s="349"/>
      <c r="D34" s="288">
        <f>D33/(COUNT(B26:C32)*2)</f>
        <v>0.9285714285714286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10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418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12</v>
      </c>
    </row>
    <row r="53" spans="1:7" x14ac:dyDescent="0.3">
      <c r="A53" s="347" t="s">
        <v>295</v>
      </c>
      <c r="B53" s="348"/>
      <c r="C53" s="349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33" x14ac:dyDescent="0.3">
      <c r="A59" s="20" t="s">
        <v>92</v>
      </c>
      <c r="B59" s="73">
        <v>1</v>
      </c>
      <c r="C59" s="73"/>
      <c r="D59" s="74" t="s">
        <v>419</v>
      </c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13</v>
      </c>
    </row>
    <row r="64" spans="1:7" x14ac:dyDescent="0.3">
      <c r="A64" s="347" t="s">
        <v>295</v>
      </c>
      <c r="B64" s="348"/>
      <c r="C64" s="349"/>
      <c r="D64" s="288">
        <f>D63/(COUNT(B56:C62)*2)</f>
        <v>0.9285714285714286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33.75" x14ac:dyDescent="0.35">
      <c r="A156" s="29" t="s">
        <v>307</v>
      </c>
      <c r="B156" s="73">
        <v>1</v>
      </c>
      <c r="C156" s="99" t="str">
        <f>IF(B156=0, -5, "0")</f>
        <v>0</v>
      </c>
      <c r="D156" s="74" t="s">
        <v>416</v>
      </c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15</v>
      </c>
    </row>
    <row r="162" spans="1:7" x14ac:dyDescent="0.3">
      <c r="A162" s="347" t="s">
        <v>295</v>
      </c>
      <c r="B162" s="348"/>
      <c r="C162" s="349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4</v>
      </c>
    </row>
    <row r="170" spans="1:7" x14ac:dyDescent="0.3">
      <c r="A170" s="347" t="s">
        <v>295</v>
      </c>
      <c r="B170" s="348"/>
      <c r="C170" s="349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ht="66" x14ac:dyDescent="0.3">
      <c r="A173" s="17" t="s">
        <v>180</v>
      </c>
      <c r="B173" s="73">
        <v>1</v>
      </c>
      <c r="C173" s="73"/>
      <c r="D173" s="74" t="s">
        <v>420</v>
      </c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7</v>
      </c>
    </row>
    <row r="178" spans="1:7" x14ac:dyDescent="0.3">
      <c r="A178" s="347" t="s">
        <v>295</v>
      </c>
      <c r="B178" s="348"/>
      <c r="C178" s="349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ht="33" x14ac:dyDescent="0.3">
      <c r="A181" s="31" t="s">
        <v>315</v>
      </c>
      <c r="B181" s="73">
        <v>0</v>
      </c>
      <c r="C181" s="73"/>
      <c r="D181" s="74" t="s">
        <v>430</v>
      </c>
      <c r="E181" s="74" t="s">
        <v>417</v>
      </c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8</v>
      </c>
    </row>
    <row r="187" spans="1:7" x14ac:dyDescent="0.3">
      <c r="A187" s="347" t="s">
        <v>295</v>
      </c>
      <c r="B187" s="348"/>
      <c r="C187" s="349"/>
      <c r="D187" s="288">
        <f>D186/(COUNT(B181:C185)*2)</f>
        <v>0.8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33" x14ac:dyDescent="0.3">
      <c r="A192" s="17" t="s">
        <v>311</v>
      </c>
      <c r="B192" s="73">
        <v>1</v>
      </c>
      <c r="C192" s="73"/>
      <c r="D192" s="74" t="s">
        <v>419</v>
      </c>
      <c r="E192" s="73"/>
      <c r="F192" s="73"/>
    </row>
    <row r="193" spans="1:6" x14ac:dyDescent="0.3">
      <c r="A193" s="40" t="s">
        <v>189</v>
      </c>
      <c r="B193" s="73">
        <v>2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5</v>
      </c>
    </row>
    <row r="195" spans="1:6" x14ac:dyDescent="0.3">
      <c r="A195" s="347" t="s">
        <v>295</v>
      </c>
      <c r="B195" s="348"/>
      <c r="C195" s="349"/>
      <c r="D195" s="288">
        <f>D194/(COUNT(B190:C193)*2)</f>
        <v>0.83333333333333337</v>
      </c>
    </row>
    <row r="197" spans="1:6" ht="18" x14ac:dyDescent="0.35">
      <c r="A197" s="47" t="s">
        <v>421</v>
      </c>
      <c r="B197" s="46"/>
      <c r="C197" s="46"/>
      <c r="D197" s="238">
        <v>0.33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97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0.93269230769230771</v>
      </c>
    </row>
  </sheetData>
  <sheetProtection algorithmName="SHA-512" hashValue="btamPRFWxbfnMHdiRUjXRF2Ljb3AI0tgKmbh9GqW+47C8jo5B2/isZ3KeRSc3FFyXsxw/vQxA/QuRguYvZnmJQ==" saltValue="yKINp+xXvrc1yVEzmmppSA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5" max="5" man="1"/>
    <brk id="170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El YASMINETTE</v>
      </c>
      <c r="B8" s="342"/>
      <c r="C8" s="342"/>
      <c r="D8" s="342"/>
      <c r="E8" s="342"/>
      <c r="F8" s="342"/>
      <c r="G8" s="104"/>
    </row>
    <row r="9" spans="1:7" ht="24" x14ac:dyDescent="0.45">
      <c r="A9" s="245" t="s">
        <v>42</v>
      </c>
      <c r="B9" s="343"/>
      <c r="C9" s="343"/>
      <c r="D9" s="343"/>
      <c r="E9" s="343"/>
      <c r="F9" s="343"/>
      <c r="G9" s="104"/>
    </row>
    <row r="10" spans="1:7" ht="24" x14ac:dyDescent="0.45">
      <c r="A10" s="246" t="s">
        <v>44</v>
      </c>
      <c r="B10" s="344"/>
      <c r="C10" s="344"/>
      <c r="D10" s="344"/>
      <c r="E10" s="344"/>
      <c r="F10" s="344"/>
      <c r="G10" s="104"/>
    </row>
    <row r="11" spans="1:7" ht="24" x14ac:dyDescent="0.45">
      <c r="A11" s="245" t="s">
        <v>43</v>
      </c>
      <c r="B11" s="339"/>
      <c r="C11" s="339"/>
      <c r="D11" s="339"/>
      <c r="E11" s="339"/>
      <c r="F11" s="339"/>
      <c r="G11" s="104"/>
    </row>
    <row r="12" spans="1:7" ht="24" x14ac:dyDescent="0.45">
      <c r="A12" s="245" t="s">
        <v>239</v>
      </c>
      <c r="B12" s="337">
        <f>D549</f>
        <v>0</v>
      </c>
      <c r="C12" s="337"/>
      <c r="D12" s="337"/>
      <c r="E12" s="337"/>
      <c r="F12" s="337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64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64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64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7" t="s">
        <v>50</v>
      </c>
      <c r="B6" s="367"/>
      <c r="C6" s="367"/>
      <c r="D6" s="367"/>
      <c r="E6" s="367"/>
      <c r="F6" s="367"/>
      <c r="G6" s="104"/>
    </row>
    <row r="7" spans="1:7" s="11" customFormat="1" ht="21.75" customHeight="1" x14ac:dyDescent="0.45">
      <c r="A7" s="368" t="str">
        <f>'A2 Exploitation'!A8:F8</f>
        <v>El YASMINETTE</v>
      </c>
      <c r="B7" s="368"/>
      <c r="C7" s="368"/>
      <c r="D7" s="368"/>
      <c r="E7" s="368"/>
      <c r="F7" s="368"/>
      <c r="G7" s="104"/>
    </row>
    <row r="8" spans="1:7" s="11" customFormat="1" ht="24" x14ac:dyDescent="0.45">
      <c r="A8" s="243" t="s">
        <v>42</v>
      </c>
      <c r="B8" s="369">
        <f>'A2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'A2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'A2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El YASMINETTE</v>
      </c>
      <c r="B8" s="342"/>
      <c r="C8" s="342"/>
      <c r="D8" s="342"/>
      <c r="E8" s="342"/>
      <c r="F8" s="342"/>
      <c r="G8" s="104"/>
    </row>
    <row r="9" spans="1:7" ht="24" x14ac:dyDescent="0.45">
      <c r="A9" s="243" t="s">
        <v>42</v>
      </c>
      <c r="B9" s="373"/>
      <c r="C9" s="373"/>
      <c r="D9" s="373"/>
      <c r="E9" s="373"/>
      <c r="F9" s="373"/>
      <c r="G9" s="104"/>
    </row>
    <row r="10" spans="1:7" ht="24" x14ac:dyDescent="0.45">
      <c r="A10" s="244" t="s">
        <v>44</v>
      </c>
      <c r="B10" s="374"/>
      <c r="C10" s="374"/>
      <c r="D10" s="374"/>
      <c r="E10" s="374"/>
      <c r="F10" s="374"/>
      <c r="G10" s="104"/>
    </row>
    <row r="11" spans="1:7" ht="24" x14ac:dyDescent="0.45">
      <c r="A11" s="243" t="s">
        <v>43</v>
      </c>
      <c r="B11" s="372"/>
      <c r="C11" s="372"/>
      <c r="D11" s="372"/>
      <c r="E11" s="372"/>
      <c r="F11" s="372"/>
      <c r="G11" s="104"/>
    </row>
    <row r="12" spans="1:7" ht="24" x14ac:dyDescent="0.45">
      <c r="A12" s="243" t="s">
        <v>239</v>
      </c>
      <c r="B12" s="371">
        <f>D549</f>
        <v>0</v>
      </c>
      <c r="C12" s="371"/>
      <c r="D12" s="371"/>
      <c r="E12" s="371"/>
      <c r="F12" s="371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str">
        <f>'A3 Exploitation'!A8:F8</f>
        <v>El YASMINETTE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3" t="s">
        <v>42</v>
      </c>
      <c r="B8" s="369">
        <f>'A3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'A3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'A3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El YASMINETTE</v>
      </c>
      <c r="B8" s="342"/>
      <c r="C8" s="342"/>
      <c r="D8" s="342"/>
      <c r="E8" s="342"/>
      <c r="F8" s="342"/>
      <c r="G8" s="104"/>
    </row>
    <row r="9" spans="1:7" ht="24" x14ac:dyDescent="0.45">
      <c r="A9" s="306" t="s">
        <v>42</v>
      </c>
      <c r="B9" s="376"/>
      <c r="C9" s="376"/>
      <c r="D9" s="376"/>
      <c r="E9" s="376"/>
      <c r="F9" s="376"/>
      <c r="G9" s="104"/>
    </row>
    <row r="10" spans="1:7" ht="24" x14ac:dyDescent="0.45">
      <c r="A10" s="307" t="s">
        <v>44</v>
      </c>
      <c r="B10" s="377"/>
      <c r="C10" s="377"/>
      <c r="D10" s="377"/>
      <c r="E10" s="377"/>
      <c r="F10" s="377"/>
      <c r="G10" s="104"/>
    </row>
    <row r="11" spans="1:7" ht="24" x14ac:dyDescent="0.45">
      <c r="A11" s="306" t="s">
        <v>43</v>
      </c>
      <c r="B11" s="375"/>
      <c r="C11" s="375"/>
      <c r="D11" s="375"/>
      <c r="E11" s="375"/>
      <c r="F11" s="375"/>
      <c r="G11" s="104"/>
    </row>
    <row r="12" spans="1:7" ht="24" x14ac:dyDescent="0.45">
      <c r="A12" s="306" t="s">
        <v>239</v>
      </c>
      <c r="B12" s="378">
        <f>D549</f>
        <v>0</v>
      </c>
      <c r="C12" s="378"/>
      <c r="D12" s="378"/>
      <c r="E12" s="378"/>
      <c r="F12" s="378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ht="16.5" customHeight="1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ht="16.5" customHeight="1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ht="16.5" customHeight="1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ht="16.5" customHeight="1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ht="16.5" customHeigh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ht="16.5" customHeight="1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ht="16.5" customHeight="1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ht="16.5" customHeight="1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ht="16.5" customHeight="1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ht="16.5" customHeight="1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ht="16.5" customHeight="1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ht="16.5" customHeight="1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ht="16.5" customHeight="1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e">
        <f>#REF!</f>
        <v>#REF!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3" t="s">
        <v>42</v>
      </c>
      <c r="B8" s="369">
        <f>'A4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'A4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'A4 Exploitation'!A8:F8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2018-05-02T08:07:54Z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