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El yassminet\2017\"/>
    </mc:Choice>
  </mc:AlternateContent>
  <bookViews>
    <workbookView xWindow="0" yWindow="0" windowWidth="20490" windowHeight="7755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D449" i="34" s="1"/>
  <c r="D450" i="34" s="1"/>
  <c r="B133" i="29" s="1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D206" i="32" s="1"/>
  <c r="D207" i="32" s="1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7" i="32" l="1"/>
  <c r="D146" i="32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186" i="32"/>
  <c r="D187" i="32" s="1"/>
  <c r="D387" i="32"/>
  <c r="D37" i="34"/>
  <c r="D110" i="34"/>
  <c r="D111" i="34" s="1"/>
  <c r="D276" i="34"/>
  <c r="D294" i="34"/>
  <c r="D295" i="34" s="1"/>
  <c r="D81" i="34"/>
  <c r="D134" i="34"/>
  <c r="D135" i="34" s="1"/>
  <c r="D146" i="34"/>
  <c r="D337" i="34"/>
  <c r="D338" i="34" s="1"/>
  <c r="D357" i="34"/>
  <c r="D387" i="34"/>
  <c r="D81" i="32"/>
  <c r="D110" i="32"/>
  <c r="D111" i="32" s="1"/>
  <c r="D229" i="32"/>
  <c r="D230" i="32" s="1"/>
  <c r="D242" i="32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1" i="31"/>
  <c r="D170" i="3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20" i="30"/>
  <c r="B117" i="29" s="1"/>
  <c r="D419" i="30"/>
  <c r="D406" i="30"/>
  <c r="D407" i="30" s="1"/>
  <c r="D400" i="30"/>
  <c r="C397" i="30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37" i="30" s="1"/>
  <c r="D23" i="30"/>
  <c r="D24" i="30" s="1"/>
  <c r="A17" i="30"/>
  <c r="A8" i="30"/>
  <c r="A7" i="31" s="1"/>
  <c r="A7" i="17"/>
  <c r="D206" i="30" l="1"/>
  <c r="D207" i="30" s="1"/>
  <c r="D242" i="30"/>
  <c r="D276" i="30"/>
  <c r="D146" i="30"/>
  <c r="D132" i="31"/>
  <c r="D133" i="31" s="1"/>
  <c r="D62" i="31"/>
  <c r="D63" i="31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D462" i="34"/>
  <c r="D463" i="34" s="1"/>
  <c r="B27" i="29" s="1"/>
  <c r="D462" i="32"/>
  <c r="D463" i="32" s="1"/>
  <c r="D179" i="31"/>
  <c r="D245" i="30"/>
  <c r="D246" i="30" s="1"/>
  <c r="B75" i="29" s="1"/>
  <c r="D243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9" i="30"/>
  <c r="D150" i="30" s="1"/>
  <c r="B61" i="29" s="1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B147" i="29" l="1"/>
  <c r="D132" i="17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D390" i="16" l="1"/>
  <c r="D391" i="16" s="1"/>
  <c r="B102" i="29" s="1"/>
  <c r="B12" i="30"/>
  <c r="B33" i="29"/>
  <c r="B25" i="29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<sst xmlns="http://schemas.openxmlformats.org/spreadsheetml/2006/main" count="2907" uniqueCount="409">
  <si>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</si>
  <si>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</si>
  <si>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</si>
  <si>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</si>
  <si>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</si>
  <si>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</si>
  <si>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</si>
  <si>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</si>
  <si>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</si>
  <si>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</si>
  <si>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</si>
  <si>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</si>
  <si>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</si>
  <si>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</si>
  <si>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</si>
  <si>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</si>
  <si>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</si>
  <si>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</si>
  <si>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</si>
  <si>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</si>
  <si>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</si>
  <si>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</si>
  <si>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</si>
  <si>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</si>
  <si>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</si>
  <si>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</si>
  <si>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</si>
  <si>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</si>
  <si>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</si>
  <si>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</si>
  <si>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</si>
  <si>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</si>
  <si>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</si>
  <si>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</si>
  <si>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</si>
  <si>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</si>
  <si>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</si>
  <si>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</si>
  <si>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</si>
  <si>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</si>
  <si>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</si>
  <si>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</si>
  <si>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</si>
  <si>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</si>
  <si>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</si>
  <si>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</si>
  <si>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</si>
  <si>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</si>
  <si>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</si>
  <si>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</si>
  <si>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</si>
  <si>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</si>
  <si>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</si>
  <si>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</si>
  <si>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</si>
  <si>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</si>
  <si>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</si>
  <si>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</si>
  <si>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</si>
  <si>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</si>
  <si>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</si>
  <si>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</si>
  <si>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</si>
  <si>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</si>
  <si>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</si>
  <si>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</si>
  <si>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</si>
  <si>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</si>
  <si>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</si>
  <si>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</si>
  <si>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</si>
  <si>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</si>
  <si>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</si>
  <si>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</si>
  <si>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</si>
  <si>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</si>
  <si>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</si>
  <si>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</si>
  <si>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</si>
  <si>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</si>
  <si>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</si>
  <si>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</si>
  <si>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</si>
  <si>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</si>
  <si>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</si>
  <si>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</si>
  <si>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</si>
  <si>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</si>
  <si>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</si>
  <si>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</si>
  <si>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</si>
  <si>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</si>
  <si>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</si>
  <si>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</si>
  <si>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</si>
  <si>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</si>
  <si>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</si>
  <si>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</si>
  <si>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</si>
  <si>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</si>
  <si>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</si>
  <si>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</si>
  <si>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</si>
  <si>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</si>
  <si>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</si>
  <si>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</si>
  <si>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</si>
  <si>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</si>
  <si>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</si>
  <si>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</si>
  <si>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</si>
  <si>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</si>
  <si>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</si>
  <si>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</si>
  <si>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</si>
  <si>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</si>
  <si>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</si>
  <si>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</si>
  <si>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</si>
  <si>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</si>
  <si>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</si>
  <si>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</si>
  <si>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</si>
  <si>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</si>
  <si>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</si>
  <si>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</si>
  <si>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</si>
  <si>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</si>
  <si>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</si>
  <si>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</si>
  <si>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</si>
  <si>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</si>
  <si>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</si>
  <si>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</si>
  <si>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</si>
  <si>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</si>
  <si>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</si>
  <si>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</si>
  <si>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</si>
  <si>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</si>
  <si>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</si>
  <si>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</si>
  <si>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</si>
  <si>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</si>
  <si>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</si>
  <si>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</si>
  <si>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</si>
  <si>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</si>
  <si>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</si>
  <si>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</si>
  <si>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</si>
  <si>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</si>
  <si>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</si>
  <si>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</si>
  <si>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</si>
  <si>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</si>
  <si>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</si>
  <si>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</si>
  <si>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</si>
  <si>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</si>
  <si>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</si>
  <si>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</si>
  <si>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</si>
  <si>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</si>
  <si>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</si>
  <si>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</si>
  <si>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</si>
  <si>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</si>
  <si>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</si>
  <si>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</si>
  <si>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</si>
  <si>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</si>
  <si>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</si>
  <si>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</si>
  <si>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</si>
  <si>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</si>
  <si>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</si>
  <si>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</si>
  <si>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</si>
  <si>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</si>
  <si>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</si>
  <si>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</si>
  <si>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</si>
  <si>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</si>
  <si>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</si>
  <si>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</si>
  <si>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</si>
  <si>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</si>
  <si>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</si>
  <si>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</si>
  <si>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</si>
  <si>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</si>
  <si>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</si>
  <si>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</si>
  <si>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</si>
  <si>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</si>
  <si>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</si>
  <si>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</si>
  <si>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</si>
  <si>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</si>
  <si>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</si>
  <si>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</si>
  <si>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</si>
  <si>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</si>
  <si>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</si>
  <si>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</si>
  <si>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</si>
  <si>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</si>
  <si>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</si>
  <si>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</si>
  <si>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</si>
  <si>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</si>
  <si>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</si>
  <si>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</si>
  <si>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</si>
  <si>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</si>
  <si>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</si>
  <si>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</si>
  <si>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</si>
  <si>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</si>
  <si>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</si>
  <si>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</si>
  <si>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</si>
  <si>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</si>
  <si>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</si>
  <si>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</si>
  <si>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</si>
  <si>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</si>
  <si>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</si>
  <si>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</si>
  <si>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</si>
  <si>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</si>
  <si>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</si>
  <si>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</si>
  <si>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</si>
  <si>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</si>
  <si>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</si>
  <si>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</si>
  <si>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</si>
  <si>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</si>
  <si>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</si>
  <si>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</si>
  <si>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</si>
  <si>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</si>
  <si>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</si>
  <si>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</si>
  <si>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</si>
  <si>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</si>
  <si>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</si>
  <si>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</si>
  <si>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</si>
  <si>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</si>
  <si>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</si>
  <si>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</si>
  <si>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</si>
  <si>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</si>
  <si>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</si>
  <si>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</si>
  <si>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</si>
  <si>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</si>
  <si>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</si>
  <si>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</si>
  <si>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</si>
  <si>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</si>
  <si>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</si>
  <si>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</si>
  <si>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</si>
  <si>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</si>
  <si>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</si>
  <si>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</si>
  <si>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</si>
  <si>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</si>
  <si>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</si>
  <si>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</si>
  <si>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</si>
  <si>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</si>
  <si>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</si>
  <si>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</si>
  <si>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</si>
  <si>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</si>
  <si>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</si>
  <si>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</si>
  <si>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</si>
  <si>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</si>
  <si>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</si>
  <si>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</si>
  <si>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</si>
  <si>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</si>
  <si>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</si>
  <si>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</si>
  <si>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</si>
  <si>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</si>
  <si>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</si>
  <si>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</si>
  <si>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</si>
  <si>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</si>
  <si>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</si>
  <si>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</si>
  <si>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</si>
  <si>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</si>
  <si>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</si>
  <si>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</si>
  <si>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</si>
  <si>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</si>
  <si>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</si>
  <si>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</si>
  <si>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</si>
  <si>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</si>
  <si>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</si>
  <si>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</si>
  <si>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</si>
  <si>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</si>
  <si>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</si>
  <si>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</si>
  <si>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</si>
  <si>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</si>
  <si>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</si>
  <si>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</si>
  <si>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</si>
  <si>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</si>
  <si>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</si>
  <si>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</si>
  <si>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</si>
  <si>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</si>
  <si>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</si>
  <si>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</si>
  <si>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</si>
  <si>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</si>
  <si>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</si>
  <si>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</si>
  <si>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</si>
  <si>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</si>
  <si>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</si>
  <si>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</si>
  <si>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</si>
  <si>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</si>
  <si>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</si>
  <si>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</si>
  <si>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</si>
  <si>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</si>
  <si>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</si>
  <si>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</si>
  <si>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</si>
  <si>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</si>
  <si>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</si>
  <si>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</si>
  <si>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</si>
  <si>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</si>
  <si>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</si>
  <si>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</si>
  <si>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</si>
  <si>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</si>
  <si>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</si>
  <si>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</si>
  <si>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</si>
  <si>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</si>
  <si>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</si>
  <si>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</si>
  <si>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</si>
  <si>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</si>
  <si>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</si>
  <si>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</si>
  <si>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</si>
  <si>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</si>
  <si>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</si>
  <si>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</si>
  <si>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</si>
  <si>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</si>
  <si>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</si>
  <si>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</si>
  <si>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</si>
  <si>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</si>
  <si>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</si>
  <si>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</si>
  <si>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</si>
  <si>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</si>
  <si>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</si>
  <si>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</si>
  <si>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</si>
  <si>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</si>
  <si>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 xml:space="preserve">A la réception, vérifier la présence des certificats de salubrité pour chaque article </t>
  </si>
  <si>
    <t>El Yassminette</t>
  </si>
  <si>
    <t>Directeur du magasin Houcine CHOUCHEN</t>
  </si>
  <si>
    <t>Les zones internes du monte charges étaient de propreté insufissantes</t>
  </si>
  <si>
    <t>Absence de certificat de salubrité des produits réceptionnés le 23/02/2017 (fournisseur FARAH : Salami) et les produits réceptionnées le 26/04/2017 (fournisseur SACNO)</t>
  </si>
  <si>
    <t>Correct</t>
  </si>
  <si>
    <t>Le sol sous le rayon n'était pas propre le jour de l'audit</t>
  </si>
  <si>
    <t>Présence de piqûres de moisissures sur les potirons exposés au niveau du meuble 4ème gamme</t>
  </si>
  <si>
    <t xml:space="preserve">Propreté insuffisante </t>
  </si>
  <si>
    <t>Le sac de sucre était maintenu ouvert après manipulation</t>
  </si>
  <si>
    <t>Absence d'enregistrement du relevé mensuel des chambres froides pour le mois d'avril et mars 2017</t>
  </si>
  <si>
    <t>Absence de suivi de la température d'exposition du 28, 29, 30/04/2017</t>
  </si>
  <si>
    <t xml:space="preserve">Correct </t>
  </si>
  <si>
    <t>Les appareils DEIV du rayon fruits et légumes n'étaient pas propres</t>
  </si>
  <si>
    <t>L'horaire de sortie des poubelles est affiché</t>
  </si>
  <si>
    <t>Absence de prélèvements pour l'année 2016 et 2017</t>
  </si>
  <si>
    <t>Température de stockage 
Mesurée : 6,8°C
Affichée : 6,6°C</t>
  </si>
  <si>
    <t>Voir ligne 27</t>
  </si>
  <si>
    <t>Réparer le meuble</t>
  </si>
  <si>
    <t>Vue l'étroitesse de la salle de pause le réfrigérateur n'est pas encore exploité</t>
  </si>
  <si>
    <t>L'étiquetage sur les boudins de Salami de bœuf fournisseur CHAHIA est illisible, le suivi des DLC est difficile à ce niveau</t>
  </si>
  <si>
    <t>Des caisses de yaourt étaient en attente à température ambiante, T°C d'un pot de yaourt était à 9,1°C &gt; 4°C</t>
  </si>
  <si>
    <t xml:space="preserve">Eviter d'entreposer les produits sensibles à température ambiante </t>
  </si>
  <si>
    <r>
      <rPr>
        <b/>
        <u/>
        <sz val="11"/>
        <color theme="1"/>
        <rFont val="Comic Sans MS"/>
        <family val="4"/>
      </rPr>
      <t xml:space="preserve">Rayon Fruits et légumes: </t>
    </r>
    <r>
      <rPr>
        <sz val="11"/>
        <color theme="1"/>
        <rFont val="Comic Sans MS"/>
        <family val="4"/>
      </rPr>
      <t xml:space="preserve">
1/ Un appareil DEIV n'était pas fonctionnel le jour de l'audit, 
2/ Réétudier l'emplacement des appareils DEIV, les cadavres de mouches tombent sur les produits exposés.</t>
    </r>
  </si>
  <si>
    <t>Température du meuble des fromages 
mesurée 4,5°C 
affichée 5°C
Température du meuble des produits surgelés 
mesurée -20°C 
affichée -18,5°C</t>
  </si>
  <si>
    <t>Présence de givre au niveau du meuble des produits surgelés (un mail a été envoyé par le directeur du magasin le 22/04/2017)</t>
  </si>
  <si>
    <t>1/ Le plan présentif des appâts n'était pas disponible le jour de l'audit,
2/ Présence d'un appât déposé sans protection sur un carton contenant un autre appât (colle) dans le local technique</t>
  </si>
  <si>
    <t>1/ Prévoir un plan préventif ant-nuisibles pour localiser les appâts,
2/ Assurer la protection des appâts raticides contre toute utilisation malveillante</t>
  </si>
  <si>
    <t>Les analyses copro sont disponibles. La visite médicale est en 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</si>
</sst>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0.88461538461538458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83936"/>
        <c:axId val="195984328"/>
      </c:barChart>
      <c:catAx>
        <c:axId val="19598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84328"/>
        <c:crosses val="autoZero"/>
        <c:auto val="1"/>
        <c:lblAlgn val="ctr"/>
        <c:lblOffset val="100"/>
        <c:noMultiLvlLbl val="0"/>
      </c:catAx>
      <c:valAx>
        <c:axId val="195984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8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69432"/>
        <c:axId val="195976488"/>
      </c:barChart>
      <c:catAx>
        <c:axId val="195969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6488"/>
        <c:crosses val="autoZero"/>
        <c:auto val="1"/>
        <c:lblAlgn val="ctr"/>
        <c:lblOffset val="100"/>
        <c:noMultiLvlLbl val="0"/>
      </c:catAx>
      <c:valAx>
        <c:axId val="195976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69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2176"/>
        <c:axId val="195972960"/>
      </c:barChart>
      <c:catAx>
        <c:axId val="19597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2960"/>
        <c:crosses val="autoZero"/>
        <c:auto val="1"/>
        <c:lblAlgn val="ctr"/>
        <c:lblOffset val="100"/>
        <c:noMultiLvlLbl val="0"/>
      </c:catAx>
      <c:valAx>
        <c:axId val="19597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3352"/>
        <c:axId val="195974528"/>
      </c:barChart>
      <c:catAx>
        <c:axId val="195973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4528"/>
        <c:crosses val="autoZero"/>
        <c:auto val="1"/>
        <c:lblAlgn val="ctr"/>
        <c:lblOffset val="100"/>
        <c:noMultiLvlLbl val="0"/>
      </c:catAx>
      <c:valAx>
        <c:axId val="19597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3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5312"/>
        <c:axId val="195977272"/>
      </c:barChart>
      <c:catAx>
        <c:axId val="19597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7272"/>
        <c:crosses val="autoZero"/>
        <c:auto val="1"/>
        <c:lblAlgn val="ctr"/>
        <c:lblOffset val="100"/>
        <c:noMultiLvlLbl val="0"/>
      </c:catAx>
      <c:valAx>
        <c:axId val="195977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7904952"/>
        <c:axId val="287913184"/>
      </c:barChart>
      <c:catAx>
        <c:axId val="287904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13184"/>
        <c:crosses val="autoZero"/>
        <c:auto val="1"/>
        <c:lblAlgn val="ctr"/>
        <c:lblOffset val="100"/>
        <c:noMultiLvlLbl val="0"/>
      </c:catAx>
      <c:valAx>
        <c:axId val="28791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7904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0.93877551020408168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7905736"/>
        <c:axId val="287905344"/>
      </c:barChart>
      <c:catAx>
        <c:axId val="287905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05344"/>
        <c:crosses val="autoZero"/>
        <c:auto val="1"/>
        <c:lblAlgn val="ctr"/>
        <c:lblOffset val="100"/>
        <c:noMultiLvlLbl val="0"/>
      </c:catAx>
      <c:valAx>
        <c:axId val="28790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7905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0.93644067796610164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7910832"/>
        <c:axId val="287906520"/>
      </c:barChart>
      <c:catAx>
        <c:axId val="28791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06520"/>
        <c:crosses val="autoZero"/>
        <c:auto val="1"/>
        <c:lblAlgn val="ctr"/>
        <c:lblOffset val="100"/>
        <c:noMultiLvlLbl val="0"/>
      </c:catAx>
      <c:valAx>
        <c:axId val="287906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791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0.93760809408509171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7912792"/>
        <c:axId val="287906912"/>
        <c:extLst xmlns:c16r2="http://schemas.microsoft.com/office/drawing/2015/06/chart"/>
      </c:barChart>
      <c:catAx>
        <c:axId val="287912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06912"/>
        <c:crosses val="autoZero"/>
        <c:auto val="1"/>
        <c:lblAlgn val="ctr"/>
        <c:lblOffset val="100"/>
        <c:noMultiLvlLbl val="0"/>
      </c:catAx>
      <c:valAx>
        <c:axId val="2879069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12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87907304"/>
        <c:axId val="287910440"/>
        <c:extLst xmlns:c16r2="http://schemas.microsoft.com/office/drawing/2015/06/chart"/>
      </c:barChart>
      <c:catAx>
        <c:axId val="287907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10440"/>
        <c:crosses val="autoZero"/>
        <c:auto val="1"/>
        <c:lblAlgn val="ctr"/>
        <c:lblOffset val="100"/>
        <c:noMultiLvlLbl val="0"/>
      </c:catAx>
      <c:valAx>
        <c:axId val="287910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907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82368"/>
        <c:axId val="195982760"/>
      </c:barChart>
      <c:catAx>
        <c:axId val="19598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82760"/>
        <c:crosses val="autoZero"/>
        <c:auto val="1"/>
        <c:lblAlgn val="ctr"/>
        <c:lblOffset val="100"/>
        <c:noMultiLvlLbl val="0"/>
      </c:catAx>
      <c:valAx>
        <c:axId val="195982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8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83544"/>
        <c:axId val="195980800"/>
      </c:barChart>
      <c:catAx>
        <c:axId val="195983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80800"/>
        <c:crosses val="autoZero"/>
        <c:auto val="1"/>
        <c:lblAlgn val="ctr"/>
        <c:lblOffset val="100"/>
        <c:noMultiLvlLbl val="0"/>
      </c:catAx>
      <c:valAx>
        <c:axId val="19598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83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5704"/>
        <c:axId val="195979624"/>
      </c:barChart>
      <c:catAx>
        <c:axId val="195975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9624"/>
        <c:crosses val="autoZero"/>
        <c:auto val="1"/>
        <c:lblAlgn val="ctr"/>
        <c:lblOffset val="100"/>
        <c:noMultiLvlLbl val="0"/>
      </c:catAx>
      <c:valAx>
        <c:axId val="195979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5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6096"/>
        <c:axId val="195970608"/>
      </c:barChart>
      <c:catAx>
        <c:axId val="19597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0608"/>
        <c:crosses val="autoZero"/>
        <c:auto val="1"/>
        <c:lblAlgn val="ctr"/>
        <c:lblOffset val="100"/>
        <c:noMultiLvlLbl val="0"/>
      </c:catAx>
      <c:valAx>
        <c:axId val="19597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69824"/>
        <c:axId val="195973744"/>
      </c:barChart>
      <c:catAx>
        <c:axId val="19596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3744"/>
        <c:crosses val="autoZero"/>
        <c:auto val="1"/>
        <c:lblAlgn val="ctr"/>
        <c:lblOffset val="100"/>
        <c:noMultiLvlLbl val="0"/>
      </c:catAx>
      <c:valAx>
        <c:axId val="19597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6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1000"/>
        <c:axId val="195978448"/>
      </c:barChart>
      <c:catAx>
        <c:axId val="195971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78448"/>
        <c:crosses val="autoZero"/>
        <c:auto val="1"/>
        <c:lblAlgn val="ctr"/>
        <c:lblOffset val="100"/>
        <c:noMultiLvlLbl val="0"/>
      </c:catAx>
      <c:valAx>
        <c:axId val="19597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1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0.91935483870967738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0216"/>
        <c:axId val="195980016"/>
      </c:barChart>
      <c:catAx>
        <c:axId val="195970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80016"/>
        <c:crosses val="autoZero"/>
        <c:auto val="1"/>
        <c:lblAlgn val="ctr"/>
        <c:lblOffset val="100"/>
        <c:noMultiLvlLbl val="0"/>
      </c:catAx>
      <c:valAx>
        <c:axId val="19598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0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72568"/>
        <c:axId val="195969040"/>
      </c:barChart>
      <c:catAx>
        <c:axId val="195972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69040"/>
        <c:crosses val="autoZero"/>
        <c:auto val="1"/>
        <c:lblAlgn val="ctr"/>
        <c:lblOffset val="100"/>
        <c:noMultiLvlLbl val="0"/>
      </c:catAx>
      <c:valAx>
        <c:axId val="19596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72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5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2" t="s">
        <v>378</v>
      </c>
      <c r="B18" s="252"/>
      <c r="C18" s="252"/>
      <c r="D18" s="253" t="s">
        <v>381</v>
      </c>
      <c r="E18" s="253"/>
      <c r="F18" s="253"/>
      <c r="G18" s="253"/>
      <c r="H18" s="253"/>
      <c r="I18" s="253"/>
      <c r="J18" s="253"/>
      <c r="K18" s="253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4" t="s">
        <v>350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48" t="s">
        <v>352</v>
      </c>
      <c r="C23" s="248"/>
      <c r="D23" s="147"/>
      <c r="E23" s="147"/>
      <c r="F23" s="147"/>
      <c r="G23" s="147"/>
      <c r="H23" s="147"/>
      <c r="I23" s="147"/>
      <c r="J23" s="146" t="str">
        <f>D18</f>
        <v>El Yassminette</v>
      </c>
    </row>
    <row r="24" spans="1:11" ht="33" customHeight="1" x14ac:dyDescent="0.25">
      <c r="A24" s="188" t="s">
        <v>353</v>
      </c>
      <c r="B24" s="247">
        <f>AVERAGE('A1 Exploitation'!D463,'A1 Technique'!D183)</f>
        <v>0.93760809408509171</v>
      </c>
      <c r="C24" s="247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47">
        <f>AVERAGE('A2 Exploitation'!D463,'A2 Technique'!D183)</f>
        <v>0</v>
      </c>
      <c r="C25" s="247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47">
        <f>AVERAGE('A3 Exploitation'!D463,'A3 Technique'!D183)</f>
        <v>0</v>
      </c>
      <c r="C26" s="247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47">
        <f>AVERAGE('A4 Exploitation'!D463,'A4 Technique'!D183)</f>
        <v>0</v>
      </c>
      <c r="C27" s="247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48" t="s">
        <v>357</v>
      </c>
      <c r="C31" s="248"/>
      <c r="D31" s="147"/>
      <c r="E31" s="147"/>
      <c r="F31" s="147"/>
      <c r="G31" s="147"/>
      <c r="H31" s="147"/>
      <c r="I31" s="147"/>
      <c r="J31" s="146" t="str">
        <f>D18</f>
        <v>El Yassminette</v>
      </c>
    </row>
    <row r="32" spans="1:11" ht="33" customHeight="1" x14ac:dyDescent="0.25">
      <c r="A32" s="188" t="s">
        <v>353</v>
      </c>
      <c r="B32" s="247">
        <f>'A1 Exploitation'!D463</f>
        <v>0.93644067796610164</v>
      </c>
      <c r="C32" s="247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47">
        <f>'A2 Exploitation'!D463</f>
        <v>0</v>
      </c>
      <c r="C33" s="247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47">
        <f>'A3 Exploitation'!D463</f>
        <v>0</v>
      </c>
      <c r="C34" s="247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47">
        <f>'A4 Exploitation'!D463</f>
        <v>0</v>
      </c>
      <c r="C35" s="247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1" t="s">
        <v>358</v>
      </c>
      <c r="C38" s="251"/>
      <c r="D38" s="147"/>
      <c r="E38" s="147"/>
      <c r="F38" s="147"/>
      <c r="G38" s="147"/>
      <c r="H38" s="147"/>
      <c r="I38" s="147"/>
      <c r="J38" s="146" t="str">
        <f>D18</f>
        <v>El Yassminette</v>
      </c>
    </row>
    <row r="39" spans="1:10" ht="33" customHeight="1" x14ac:dyDescent="0.25">
      <c r="A39" s="188" t="s">
        <v>353</v>
      </c>
      <c r="B39" s="247" t="e">
        <f>AVERAGE('A1 Exploitation'!D461, 'A1 Technique'!D181)</f>
        <v>#DIV/0!</v>
      </c>
      <c r="C39" s="247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47">
        <f>AVERAGE('A2 Exploitation'!D461, 'A2 Technique'!D181)</f>
        <v>0</v>
      </c>
      <c r="C40" s="247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47">
        <f>AVERAGE('A3 Exploitation'!D461, 'A3 Technique'!D181)</f>
        <v>0</v>
      </c>
      <c r="C41" s="247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47">
        <f>AVERAGE('A4 Exploitation'!D461, 'A4 Technique'!D181)</f>
        <v>0</v>
      </c>
      <c r="C42" s="247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48" t="s">
        <v>359</v>
      </c>
      <c r="C45" s="248"/>
      <c r="D45" s="147"/>
      <c r="E45" s="147"/>
      <c r="F45" s="147"/>
      <c r="G45" s="147"/>
      <c r="H45" s="147"/>
      <c r="I45" s="147"/>
      <c r="J45" s="146" t="str">
        <f>D18</f>
        <v>El Yassminette</v>
      </c>
    </row>
    <row r="46" spans="1:10" ht="33" customHeight="1" x14ac:dyDescent="0.25">
      <c r="A46" s="188" t="s">
        <v>353</v>
      </c>
      <c r="B46" s="250">
        <f>'A1 Exploitation'!D41</f>
        <v>0.88461538461538458</v>
      </c>
      <c r="C46" s="250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0">
        <f>'A2 Exploitation'!D41</f>
        <v>0</v>
      </c>
      <c r="C47" s="250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0">
        <f>'A3 Exploitation'!D41</f>
        <v>0</v>
      </c>
      <c r="C48" s="250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0">
        <f>'A4 Exploitation'!D41</f>
        <v>0</v>
      </c>
      <c r="C49" s="250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48" t="s">
        <v>360</v>
      </c>
      <c r="C52" s="248"/>
      <c r="D52" s="147"/>
      <c r="E52" s="147"/>
      <c r="F52" s="147"/>
      <c r="G52" s="147"/>
      <c r="H52" s="147"/>
      <c r="I52" s="147"/>
      <c r="J52" s="146" t="str">
        <f>D18</f>
        <v>El Yassminette</v>
      </c>
    </row>
    <row r="53" spans="1:10" ht="33" customHeight="1" x14ac:dyDescent="0.25">
      <c r="A53" s="188" t="s">
        <v>353</v>
      </c>
      <c r="B53" s="247" t="e">
        <f>'A1 Exploitation'!D97</f>
        <v>#DIV/0!</v>
      </c>
      <c r="C53" s="247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47">
        <f>'A2 Exploitation'!D97</f>
        <v>0</v>
      </c>
      <c r="C54" s="247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47">
        <f>'A3 Exploitation'!D97</f>
        <v>0</v>
      </c>
      <c r="C55" s="247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47">
        <f>'A4 Exploitation'!D97</f>
        <v>0</v>
      </c>
      <c r="C56" s="247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48" t="s">
        <v>361</v>
      </c>
      <c r="C59" s="248"/>
      <c r="D59" s="147"/>
      <c r="E59" s="147"/>
      <c r="F59" s="147"/>
      <c r="G59" s="147"/>
      <c r="H59" s="147"/>
      <c r="I59" s="147"/>
      <c r="J59" s="146" t="str">
        <f>D18</f>
        <v>El Yassminette</v>
      </c>
    </row>
    <row r="60" spans="1:10" ht="33" customHeight="1" x14ac:dyDescent="0.25">
      <c r="A60" s="188" t="s">
        <v>353</v>
      </c>
      <c r="B60" s="247" t="e">
        <f>'A1 Exploitation'!D150</f>
        <v>#DIV/0!</v>
      </c>
      <c r="C60" s="247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47">
        <f>'A2 Exploitation'!D150</f>
        <v>0</v>
      </c>
      <c r="C61" s="247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47">
        <f>'A3 Exploitation'!D150</f>
        <v>0</v>
      </c>
      <c r="C62" s="247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47">
        <f>'A4 Exploitation'!D150</f>
        <v>0</v>
      </c>
      <c r="C63" s="247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48" t="s">
        <v>362</v>
      </c>
      <c r="C66" s="248"/>
      <c r="D66" s="147"/>
      <c r="E66" s="147"/>
      <c r="F66" s="147"/>
      <c r="G66" s="147"/>
      <c r="H66" s="147"/>
      <c r="I66" s="147"/>
      <c r="J66" s="146" t="str">
        <f>D18</f>
        <v>El Yassminette</v>
      </c>
    </row>
    <row r="67" spans="1:10" ht="33" customHeight="1" x14ac:dyDescent="0.25">
      <c r="A67" s="188" t="s">
        <v>353</v>
      </c>
      <c r="B67" s="247" t="e">
        <f>'A1 Exploitation'!D190</f>
        <v>#DIV/0!</v>
      </c>
      <c r="C67" s="247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47">
        <f>'A2 Exploitation'!D190</f>
        <v>0</v>
      </c>
      <c r="C68" s="247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47">
        <f>'A3 Exploitation'!D190</f>
        <v>0</v>
      </c>
      <c r="C69" s="247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47">
        <f>'A4 Exploitation'!D190</f>
        <v>0</v>
      </c>
      <c r="C70" s="247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48" t="s">
        <v>363</v>
      </c>
      <c r="C73" s="248"/>
      <c r="D73" s="147"/>
      <c r="E73" s="147"/>
      <c r="F73" s="147"/>
      <c r="G73" s="147"/>
      <c r="H73" s="147"/>
      <c r="I73" s="147"/>
      <c r="J73" s="146" t="str">
        <f>D18</f>
        <v>El Yassminette</v>
      </c>
    </row>
    <row r="74" spans="1:10" ht="33" customHeight="1" x14ac:dyDescent="0.25">
      <c r="A74" s="188" t="s">
        <v>353</v>
      </c>
      <c r="B74" s="247" t="e">
        <f>'A1 Exploitation'!D246</f>
        <v>#DIV/0!</v>
      </c>
      <c r="C74" s="247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47">
        <f>'A2 Exploitation'!D246</f>
        <v>0</v>
      </c>
      <c r="C75" s="247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47">
        <f>'A3 Exploitation'!D246</f>
        <v>0</v>
      </c>
      <c r="C76" s="247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47">
        <f>'A4 Exploitation'!D246</f>
        <v>0</v>
      </c>
      <c r="C77" s="247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48" t="s">
        <v>364</v>
      </c>
      <c r="C80" s="248"/>
      <c r="D80" s="147"/>
      <c r="E80" s="147"/>
      <c r="F80" s="147"/>
      <c r="G80" s="147"/>
      <c r="H80" s="147"/>
      <c r="I80" s="147"/>
      <c r="J80" s="146" t="str">
        <f>D18</f>
        <v>El Yassminette</v>
      </c>
    </row>
    <row r="81" spans="1:10" ht="33" customHeight="1" x14ac:dyDescent="0.25">
      <c r="A81" s="188" t="s">
        <v>353</v>
      </c>
      <c r="B81" s="247">
        <f>'A1 Exploitation'!D280</f>
        <v>0.94736842105263153</v>
      </c>
      <c r="C81" s="247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47">
        <f>'A2 Exploitation'!D280</f>
        <v>0</v>
      </c>
      <c r="C82" s="247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47">
        <f>'A3 Exploitation'!D280</f>
        <v>0</v>
      </c>
      <c r="C83" s="247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47">
        <f>'A4 Exploitation'!D280</f>
        <v>0</v>
      </c>
      <c r="C84" s="247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48" t="s">
        <v>365</v>
      </c>
      <c r="C87" s="248"/>
      <c r="D87" s="147"/>
      <c r="E87" s="147"/>
      <c r="F87" s="147"/>
      <c r="G87" s="147"/>
      <c r="H87" s="147"/>
      <c r="I87" s="147"/>
      <c r="J87" s="146" t="str">
        <f>D18</f>
        <v>El Yassminette</v>
      </c>
    </row>
    <row r="88" spans="1:10" ht="33" customHeight="1" x14ac:dyDescent="0.25">
      <c r="A88" s="188" t="s">
        <v>353</v>
      </c>
      <c r="B88" s="247">
        <f>'A1 Exploitation'!D308</f>
        <v>0.9285714285714286</v>
      </c>
      <c r="C88" s="247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47">
        <f>'A2 Exploitation'!D308</f>
        <v>0</v>
      </c>
      <c r="C89" s="247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47">
        <f>'A3 Exploitation'!D308</f>
        <v>0</v>
      </c>
      <c r="C90" s="247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47">
        <f>'A4 Exploitation'!D308</f>
        <v>0</v>
      </c>
      <c r="C91" s="247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48" t="s">
        <v>366</v>
      </c>
      <c r="C94" s="248"/>
      <c r="D94" s="147"/>
      <c r="E94" s="147"/>
      <c r="F94" s="147"/>
      <c r="G94" s="147"/>
      <c r="H94" s="147"/>
      <c r="I94" s="147"/>
      <c r="J94" s="146" t="str">
        <f>D18</f>
        <v>El Yassminette</v>
      </c>
    </row>
    <row r="95" spans="1:10" ht="33" customHeight="1" x14ac:dyDescent="0.25">
      <c r="A95" s="188" t="s">
        <v>353</v>
      </c>
      <c r="B95" s="247">
        <f>'A1 Exploitation'!D361</f>
        <v>0.91935483870967738</v>
      </c>
      <c r="C95" s="247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47">
        <f>'A2 Exploitation'!D361</f>
        <v>0</v>
      </c>
      <c r="C96" s="247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47">
        <f>'A3 Exploitation'!D361</f>
        <v>0</v>
      </c>
      <c r="C97" s="247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47">
        <f>'A4 Exploitation'!D361</f>
        <v>0</v>
      </c>
      <c r="C98" s="247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48" t="s">
        <v>367</v>
      </c>
      <c r="C101" s="248"/>
      <c r="D101" s="147"/>
      <c r="E101" s="147"/>
      <c r="F101" s="147"/>
      <c r="G101" s="147"/>
      <c r="H101" s="147"/>
      <c r="I101" s="147"/>
      <c r="J101" s="146" t="str">
        <f>D18</f>
        <v>El Yassminette</v>
      </c>
    </row>
    <row r="102" spans="1:10" ht="33" customHeight="1" x14ac:dyDescent="0.25">
      <c r="A102" s="188" t="s">
        <v>353</v>
      </c>
      <c r="B102" s="247">
        <f>'A1 Exploitation'!D391</f>
        <v>1</v>
      </c>
      <c r="C102" s="247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47">
        <f>'A2 Exploitation'!D391</f>
        <v>0</v>
      </c>
      <c r="C103" s="247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47">
        <f>'A3 Exploitation'!D391</f>
        <v>0</v>
      </c>
      <c r="C104" s="247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47">
        <f>'A4 Exploitation'!D391</f>
        <v>0</v>
      </c>
      <c r="C105" s="247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48" t="s">
        <v>368</v>
      </c>
      <c r="C108" s="248"/>
      <c r="D108" s="147"/>
      <c r="E108" s="147"/>
      <c r="F108" s="147"/>
      <c r="G108" s="147"/>
      <c r="H108" s="147"/>
      <c r="I108" s="147"/>
      <c r="J108" s="146" t="str">
        <f>D18</f>
        <v>El Yassminette</v>
      </c>
    </row>
    <row r="109" spans="1:10" ht="33" customHeight="1" x14ac:dyDescent="0.25">
      <c r="A109" s="188" t="s">
        <v>353</v>
      </c>
      <c r="B109" s="247">
        <f>'A1 Exploitation'!D410</f>
        <v>1</v>
      </c>
      <c r="C109" s="247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47">
        <f>'A2 Exploitation'!D410</f>
        <v>0</v>
      </c>
      <c r="C110" s="247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47">
        <f>'A3 Exploitation'!D410</f>
        <v>0</v>
      </c>
      <c r="C111" s="247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47">
        <f>'A4 Exploitation'!D410</f>
        <v>0</v>
      </c>
      <c r="C112" s="247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48" t="s">
        <v>369</v>
      </c>
      <c r="C115" s="248"/>
      <c r="D115" s="147"/>
      <c r="E115" s="147"/>
      <c r="F115" s="147"/>
      <c r="G115" s="147"/>
      <c r="H115" s="147"/>
      <c r="I115" s="147"/>
      <c r="J115" s="146" t="str">
        <f>D18</f>
        <v>El Yassminette</v>
      </c>
    </row>
    <row r="116" spans="1:10" ht="33" customHeight="1" x14ac:dyDescent="0.25">
      <c r="A116" s="188" t="s">
        <v>353</v>
      </c>
      <c r="B116" s="247">
        <f>'A1 Exploitation'!D420</f>
        <v>0.625</v>
      </c>
      <c r="C116" s="247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47">
        <f>'A2 Exploitation'!D420</f>
        <v>0</v>
      </c>
      <c r="C117" s="247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47">
        <f>'A3 Exploitation'!D420</f>
        <v>0</v>
      </c>
      <c r="C118" s="247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47">
        <f>'A4 Exploitation'!D420</f>
        <v>0</v>
      </c>
      <c r="C119" s="247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48" t="s">
        <v>370</v>
      </c>
      <c r="C122" s="248"/>
      <c r="D122" s="147"/>
      <c r="E122" s="147"/>
      <c r="F122" s="147"/>
      <c r="G122" s="147"/>
      <c r="H122" s="147"/>
      <c r="I122" s="147"/>
      <c r="J122" s="146" t="str">
        <f>D18</f>
        <v>El Yassminette</v>
      </c>
    </row>
    <row r="123" spans="1:10" ht="33" customHeight="1" x14ac:dyDescent="0.25">
      <c r="A123" s="188" t="s">
        <v>353</v>
      </c>
      <c r="B123" s="247">
        <f>'A1 Exploitation'!D429</f>
        <v>1</v>
      </c>
      <c r="C123" s="247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47">
        <f>'A2 Exploitation'!D429</f>
        <v>0</v>
      </c>
      <c r="C124" s="247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47">
        <f>'A3 Exploitation'!D429</f>
        <v>0</v>
      </c>
      <c r="C125" s="247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47">
        <f>'A4 Exploitation'!D429</f>
        <v>0</v>
      </c>
      <c r="C126" s="247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49"/>
      <c r="C127" s="249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49"/>
      <c r="C128" s="249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48" t="s">
        <v>371</v>
      </c>
      <c r="C129" s="248"/>
      <c r="D129" s="147"/>
      <c r="E129" s="147"/>
      <c r="F129" s="147"/>
      <c r="G129" s="147"/>
      <c r="H129" s="147"/>
      <c r="I129" s="147"/>
      <c r="J129" s="146" t="str">
        <f>D18</f>
        <v>El Yassminette</v>
      </c>
    </row>
    <row r="130" spans="1:10" ht="33" customHeight="1" x14ac:dyDescent="0.25">
      <c r="A130" s="188" t="s">
        <v>353</v>
      </c>
      <c r="B130" s="247">
        <f>'A1 Exploitation'!D450</f>
        <v>1</v>
      </c>
      <c r="C130" s="247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47">
        <f>'A2 Exploitation'!D450</f>
        <v>0</v>
      </c>
      <c r="C131" s="247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47">
        <f>'A3 Exploitation'!D450</f>
        <v>0</v>
      </c>
      <c r="C132" s="247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47">
        <f>'A4 Exploitation'!D450</f>
        <v>0</v>
      </c>
      <c r="C133" s="247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48" t="s">
        <v>372</v>
      </c>
      <c r="C136" s="248"/>
      <c r="J136" s="146" t="str">
        <f>D18</f>
        <v>El Yassminette</v>
      </c>
    </row>
    <row r="137" spans="1:10" ht="33" customHeight="1" x14ac:dyDescent="0.25">
      <c r="A137" s="188" t="s">
        <v>353</v>
      </c>
      <c r="B137" s="247">
        <f>'A1 Exploitation'!D459</f>
        <v>1</v>
      </c>
      <c r="C137" s="247"/>
    </row>
    <row r="138" spans="1:10" ht="33" customHeight="1" x14ac:dyDescent="0.25">
      <c r="A138" s="187" t="s">
        <v>354</v>
      </c>
      <c r="B138" s="247">
        <f>'A2 Exploitation'!D459</f>
        <v>0</v>
      </c>
      <c r="C138" s="247"/>
    </row>
    <row r="139" spans="1:10" ht="33" customHeight="1" x14ac:dyDescent="0.25">
      <c r="A139" s="188" t="s">
        <v>355</v>
      </c>
      <c r="B139" s="247">
        <f>'A3 Exploitation'!D459</f>
        <v>0</v>
      </c>
      <c r="C139" s="247"/>
    </row>
    <row r="140" spans="1:10" ht="33" customHeight="1" x14ac:dyDescent="0.25">
      <c r="A140" s="188" t="s">
        <v>356</v>
      </c>
      <c r="B140" s="247">
        <f>'A4 Exploitation'!D459</f>
        <v>0</v>
      </c>
      <c r="C140" s="247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48" t="s">
        <v>373</v>
      </c>
      <c r="C143" s="248"/>
      <c r="J143" s="146" t="str">
        <f>D18</f>
        <v>El Yassminette</v>
      </c>
    </row>
    <row r="144" spans="1:10" ht="33" customHeight="1" x14ac:dyDescent="0.25">
      <c r="A144" s="188" t="s">
        <v>353</v>
      </c>
      <c r="B144" s="247">
        <f>'A1 Technique'!D183</f>
        <v>0.93877551020408168</v>
      </c>
      <c r="C144" s="247"/>
    </row>
    <row r="145" spans="1:3" ht="33" customHeight="1" x14ac:dyDescent="0.25">
      <c r="A145" s="187" t="s">
        <v>354</v>
      </c>
      <c r="B145" s="247">
        <f>'A2 Technique'!D183</f>
        <v>0</v>
      </c>
      <c r="C145" s="247"/>
    </row>
    <row r="146" spans="1:3" ht="33" customHeight="1" x14ac:dyDescent="0.25">
      <c r="A146" s="188" t="s">
        <v>355</v>
      </c>
      <c r="B146" s="247">
        <f>'A3 Technique'!D183</f>
        <v>0</v>
      </c>
      <c r="C146" s="247"/>
    </row>
    <row r="147" spans="1:3" ht="33" customHeight="1" x14ac:dyDescent="0.25">
      <c r="A147" s="188" t="s">
        <v>356</v>
      </c>
      <c r="B147" s="247">
        <f>'A4 Technique'!D183</f>
        <v>0</v>
      </c>
      <c r="C147" s="247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53" zoomScale="80" zoomScaleNormal="71" zoomScaleSheetLayoutView="80" workbookViewId="0">
      <selection activeCell="E478" sqref="E478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El Yassminette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89" t="s">
        <v>44</v>
      </c>
      <c r="B9" s="274" t="s">
        <v>379</v>
      </c>
      <c r="C9" s="274"/>
      <c r="D9" s="274"/>
      <c r="E9" s="274"/>
      <c r="F9" s="275"/>
      <c r="G9" s="85"/>
      <c r="H9" s="85"/>
      <c r="I9" s="84"/>
    </row>
    <row r="10" spans="1:9" ht="24" x14ac:dyDescent="0.45">
      <c r="A10" s="190" t="s">
        <v>46</v>
      </c>
      <c r="B10" s="276" t="s">
        <v>382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89" t="s">
        <v>45</v>
      </c>
      <c r="B11" s="270">
        <v>42879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89" t="s">
        <v>260</v>
      </c>
      <c r="B12" s="262">
        <f>D463</f>
        <v>0.93644067796610164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1">
        <f>B11</f>
        <v>42879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1">
        <v>2</v>
      </c>
      <c r="C19" s="91"/>
      <c r="D19" s="117"/>
      <c r="E19" s="87"/>
      <c r="F19" s="52"/>
    </row>
    <row r="20" spans="1:8" ht="30" x14ac:dyDescent="0.25">
      <c r="A20" s="16" t="s">
        <v>199</v>
      </c>
      <c r="B20" s="119">
        <v>1</v>
      </c>
      <c r="C20" s="91"/>
      <c r="D20" s="117" t="s">
        <v>383</v>
      </c>
      <c r="E20" s="100"/>
      <c r="F20" s="52"/>
    </row>
    <row r="21" spans="1:8" x14ac:dyDescent="0.25">
      <c r="A21" s="16" t="s">
        <v>93</v>
      </c>
      <c r="B21" s="119">
        <v>2</v>
      </c>
      <c r="C21" s="91"/>
      <c r="D21" s="117"/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7</v>
      </c>
    </row>
    <row r="24" spans="1:8" x14ac:dyDescent="0.25">
      <c r="A24" s="196" t="s">
        <v>37</v>
      </c>
      <c r="B24" s="197"/>
      <c r="C24" s="198"/>
      <c r="D24" s="199">
        <f>D23/(COUNT(B19:C22)*2)</f>
        <v>0.875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0</v>
      </c>
      <c r="C32" s="88"/>
      <c r="D32" s="106" t="s">
        <v>384</v>
      </c>
      <c r="E32" s="87" t="s">
        <v>380</v>
      </c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 t="s">
        <v>34</v>
      </c>
      <c r="C36" s="89"/>
      <c r="D36" s="233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16</v>
      </c>
    </row>
    <row r="38" spans="1:7" x14ac:dyDescent="0.25">
      <c r="A38" s="196" t="s">
        <v>37</v>
      </c>
      <c r="B38" s="197"/>
      <c r="C38" s="198"/>
      <c r="D38" s="199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0.88461538461538458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2">
        <f>B11</f>
        <v>42879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2">
        <f>B11</f>
        <v>42879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2">
        <f>B11</f>
        <v>42879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37">
        <f>B11</f>
        <v>42879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0">
        <f>B11</f>
        <v>42879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03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 t="s">
        <v>385</v>
      </c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16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ht="63" customHeight="1" x14ac:dyDescent="0.25">
      <c r="A265" s="118" t="s">
        <v>345</v>
      </c>
      <c r="B265" s="120">
        <v>1</v>
      </c>
      <c r="C265" s="103"/>
      <c r="D265" s="87" t="s">
        <v>386</v>
      </c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106"/>
      <c r="E267" s="242"/>
      <c r="F267" s="100"/>
    </row>
    <row r="268" spans="1:7" ht="48.75" customHeight="1" x14ac:dyDescent="0.25">
      <c r="A268" s="16" t="s">
        <v>102</v>
      </c>
      <c r="B268" s="120">
        <v>1</v>
      </c>
      <c r="C268" s="103"/>
      <c r="D268" s="106" t="s">
        <v>387</v>
      </c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233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20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36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0.94736842105263153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1">
        <f>B11</f>
        <v>42879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6" t="s">
        <v>103</v>
      </c>
      <c r="B285" s="103">
        <v>1</v>
      </c>
      <c r="C285" s="103"/>
      <c r="D285" s="96" t="s">
        <v>388</v>
      </c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6" t="s">
        <v>285</v>
      </c>
      <c r="B292" s="119">
        <v>1</v>
      </c>
      <c r="C292" s="98"/>
      <c r="D292" s="112" t="s">
        <v>389</v>
      </c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 t="s">
        <v>34</v>
      </c>
      <c r="C303" s="104"/>
      <c r="D303" s="233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2">
        <f>B11</f>
        <v>42879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ht="30" x14ac:dyDescent="0.25">
      <c r="A320" s="19" t="s">
        <v>27</v>
      </c>
      <c r="B320" s="119">
        <v>1</v>
      </c>
      <c r="C320" s="21"/>
      <c r="D320" s="11" t="s">
        <v>390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15</v>
      </c>
    </row>
    <row r="322" spans="1:6" x14ac:dyDescent="0.25">
      <c r="A322" s="196" t="s">
        <v>37</v>
      </c>
      <c r="B322" s="197"/>
      <c r="C322" s="198"/>
      <c r="D322" s="199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ht="45" x14ac:dyDescent="0.25">
      <c r="A325" s="16" t="s">
        <v>294</v>
      </c>
      <c r="B325" s="98">
        <v>0</v>
      </c>
      <c r="C325" s="98"/>
      <c r="D325" s="113" t="s">
        <v>401</v>
      </c>
      <c r="E325" s="87" t="s">
        <v>402</v>
      </c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03"/>
      <c r="D328" s="117"/>
      <c r="E328" s="100"/>
      <c r="F328" s="100"/>
    </row>
    <row r="329" spans="1:6" ht="30" x14ac:dyDescent="0.25">
      <c r="A329" s="17" t="s">
        <v>55</v>
      </c>
      <c r="B329" s="120">
        <v>1</v>
      </c>
      <c r="C329" s="103"/>
      <c r="D329" s="87" t="s">
        <v>391</v>
      </c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46.5" x14ac:dyDescent="0.35">
      <c r="A332" s="54" t="s">
        <v>109</v>
      </c>
      <c r="B332" s="120">
        <v>1</v>
      </c>
      <c r="C332" s="158" t="str">
        <f>IF(B332=0, -5, "0")</f>
        <v>0</v>
      </c>
      <c r="D332" s="117" t="s">
        <v>400</v>
      </c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0.83333333333333337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 t="s">
        <v>34</v>
      </c>
      <c r="C356" s="104"/>
      <c r="D356" s="236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57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0.91935483870967738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0">
        <f>B11</f>
        <v>42879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 t="s">
        <v>392</v>
      </c>
      <c r="E379" s="100"/>
      <c r="F379" s="100"/>
    </row>
    <row r="380" spans="1:6" x14ac:dyDescent="0.25">
      <c r="A380" s="16" t="s">
        <v>139</v>
      </c>
      <c r="B380" s="119">
        <v>2</v>
      </c>
      <c r="C380" s="21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32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6" customFormat="1" x14ac:dyDescent="0.25">
      <c r="A394" s="143">
        <f>+B11</f>
        <v>42879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03">
        <v>2</v>
      </c>
      <c r="C403" s="103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 t="s">
        <v>34</v>
      </c>
      <c r="C405" s="104"/>
      <c r="D405" s="233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12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ht="105" x14ac:dyDescent="0.25">
      <c r="A414" s="18" t="s">
        <v>15</v>
      </c>
      <c r="B414" s="103">
        <v>0</v>
      </c>
      <c r="C414" s="103"/>
      <c r="D414" s="87" t="s">
        <v>406</v>
      </c>
      <c r="E414" s="87" t="s">
        <v>407</v>
      </c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393</v>
      </c>
      <c r="E415" s="245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 t="s">
        <v>34</v>
      </c>
      <c r="C418" s="104"/>
      <c r="D418" s="23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5</v>
      </c>
    </row>
    <row r="420" spans="1:7" x14ac:dyDescent="0.25">
      <c r="A420" s="196" t="s">
        <v>37</v>
      </c>
      <c r="B420" s="197"/>
      <c r="C420" s="198"/>
      <c r="D420" s="199">
        <f>D419/(COUNT(B414:C417)*2)</f>
        <v>0.625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2</v>
      </c>
      <c r="C424" s="98"/>
      <c r="D424" s="234" t="s">
        <v>394</v>
      </c>
      <c r="E424" s="122"/>
      <c r="F424" s="100"/>
    </row>
    <row r="425" spans="1:7" ht="15.75" x14ac:dyDescent="0.3">
      <c r="A425" s="130" t="s">
        <v>287</v>
      </c>
      <c r="B425" s="120">
        <v>2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 t="s">
        <v>34</v>
      </c>
      <c r="C427" s="104"/>
      <c r="D427" s="233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6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>
        <v>2</v>
      </c>
      <c r="C438" s="103"/>
      <c r="D438" s="87" t="s">
        <v>408</v>
      </c>
      <c r="E438" s="100"/>
      <c r="F438" s="100"/>
    </row>
    <row r="439" spans="1:14" ht="31.5" customHeight="1" x14ac:dyDescent="0.25">
      <c r="A439" s="17" t="s">
        <v>243</v>
      </c>
      <c r="B439" s="119" t="s">
        <v>34</v>
      </c>
      <c r="C439" s="103"/>
      <c r="D439" s="8" t="s">
        <v>395</v>
      </c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>
        <v>2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 t="s">
        <v>34</v>
      </c>
      <c r="C448" s="104"/>
      <c r="D448" s="237"/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18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1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 t="s">
        <v>34</v>
      </c>
      <c r="C457" s="103"/>
      <c r="D457" s="233"/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 t="e">
        <f>AVERAGE(D36,D92,D145,D185,D241,D275,D303,D356,D386,D405,D418,D427,D448,D457)</f>
        <v>#DIV/0!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221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0.93644067796610164</v>
      </c>
    </row>
  </sheetData>
  <sheetProtection algorithmName="SHA-512" hashValue="gwa8byX9qI88r6B5LUY4joPBvlbv728ft+xth+Cv1FcFn0SGVaLHqB/L+ry1q6eBBAOo885uIpffUEcRHdSDUQ==" saltValue="y/NSEQcz9TjXus66EV0+e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activeCell="D1" sqref="D1:I1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45">
      <c r="A7" s="273" t="str">
        <f>'A1 Exploitation'!A8:F8</f>
        <v>El Yassminette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" x14ac:dyDescent="0.45">
      <c r="A8" s="189" t="s">
        <v>44</v>
      </c>
      <c r="B8" s="280" t="str">
        <f>'A1 Exploitation'!B9:F9</f>
        <v>Mme SLAIMI Samah</v>
      </c>
      <c r="C8" s="280"/>
      <c r="D8" s="280"/>
      <c r="E8" s="280"/>
      <c r="F8" s="281"/>
      <c r="G8" s="85"/>
      <c r="H8" s="85"/>
      <c r="I8" s="85"/>
    </row>
    <row r="9" spans="1:9" s="29" customFormat="1" ht="24" x14ac:dyDescent="0.45">
      <c r="A9" s="190" t="s">
        <v>46</v>
      </c>
      <c r="B9" s="282" t="str">
        <f>'A1 Exploitation'!B10:F10</f>
        <v>Directeur du magasin Houcine CHOUCHEN</v>
      </c>
      <c r="C9" s="282"/>
      <c r="D9" s="282"/>
      <c r="E9" s="282"/>
      <c r="F9" s="282"/>
      <c r="G9" s="85"/>
      <c r="H9" s="85"/>
      <c r="I9" s="85"/>
    </row>
    <row r="10" spans="1:9" s="29" customFormat="1" ht="24" x14ac:dyDescent="0.45">
      <c r="A10" s="189" t="s">
        <v>45</v>
      </c>
      <c r="B10" s="278">
        <f>'A1 Exploitation'!B11:F11</f>
        <v>42879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89" t="s">
        <v>318</v>
      </c>
      <c r="B11" s="283">
        <f>D183</f>
        <v>0.93877551020408168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2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ht="49.5" x14ac:dyDescent="0.3">
      <c r="A27" s="32" t="s">
        <v>94</v>
      </c>
      <c r="B27" s="161">
        <v>2</v>
      </c>
      <c r="C27" s="161"/>
      <c r="D27" s="162" t="s">
        <v>396</v>
      </c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 t="s">
        <v>397</v>
      </c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0.45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9"/>
      <c r="E57" s="162"/>
      <c r="F57" s="161"/>
    </row>
    <row r="58" spans="1:6" ht="66" x14ac:dyDescent="0.3">
      <c r="A58" s="42" t="s">
        <v>96</v>
      </c>
      <c r="B58" s="161">
        <v>0</v>
      </c>
      <c r="C58" s="161"/>
      <c r="D58" s="162" t="s">
        <v>405</v>
      </c>
      <c r="E58" s="246" t="s">
        <v>398</v>
      </c>
      <c r="F58" s="161"/>
    </row>
    <row r="59" spans="1:6" ht="119.25" customHeight="1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404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12</v>
      </c>
    </row>
    <row r="63" spans="1:6" x14ac:dyDescent="0.3">
      <c r="A63" s="191" t="s">
        <v>319</v>
      </c>
      <c r="B63" s="192"/>
      <c r="C63" s="193"/>
      <c r="D63" s="195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239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239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1</v>
      </c>
      <c r="C143" s="161"/>
      <c r="D143" s="239" t="s">
        <v>399</v>
      </c>
      <c r="E143" s="161"/>
      <c r="F143" s="161"/>
    </row>
    <row r="144" spans="1:6" x14ac:dyDescent="0.3">
      <c r="A144" s="144" t="s">
        <v>171</v>
      </c>
      <c r="B144" s="161" t="s">
        <v>34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13</v>
      </c>
    </row>
    <row r="146" spans="1:6" x14ac:dyDescent="0.3">
      <c r="A146" s="191" t="s">
        <v>319</v>
      </c>
      <c r="B146" s="192"/>
      <c r="C146" s="193"/>
      <c r="D146" s="195">
        <f>D145/(COUNT(B137:C144)*2)</f>
        <v>0.9285714285714286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120" customHeight="1" x14ac:dyDescent="0.3">
      <c r="A157" s="39" t="s">
        <v>191</v>
      </c>
      <c r="B157" s="161">
        <v>1</v>
      </c>
      <c r="C157" s="161"/>
      <c r="D157" s="239" t="s">
        <v>403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2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10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ht="66" x14ac:dyDescent="0.3">
      <c r="A176" s="39" t="s">
        <v>333</v>
      </c>
      <c r="B176" s="161">
        <v>0</v>
      </c>
      <c r="C176" s="161"/>
      <c r="D176" s="162" t="s">
        <v>405</v>
      </c>
      <c r="E176" s="161" t="s">
        <v>398</v>
      </c>
      <c r="F176" s="161"/>
    </row>
    <row r="177" spans="1:6" x14ac:dyDescent="0.3">
      <c r="A177" s="67" t="s">
        <v>200</v>
      </c>
      <c r="B177" s="161">
        <v>2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4</v>
      </c>
    </row>
    <row r="179" spans="1:6" x14ac:dyDescent="0.3">
      <c r="A179" s="191" t="s">
        <v>319</v>
      </c>
      <c r="B179" s="192"/>
      <c r="C179" s="193"/>
      <c r="D179" s="195">
        <f>D178/(COUNT(B174:C177)*2)</f>
        <v>0.66666666666666663</v>
      </c>
    </row>
    <row r="181" spans="1:6" ht="18" x14ac:dyDescent="0.35">
      <c r="A181" s="81" t="s">
        <v>268</v>
      </c>
      <c r="B181" s="80"/>
      <c r="C181" s="80"/>
      <c r="D181" s="160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92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0.93877551020408168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93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7"/>
      <c r="H7" s="227"/>
      <c r="I7" s="227"/>
    </row>
    <row r="8" spans="1:9" ht="29.25" x14ac:dyDescent="0.45">
      <c r="A8" s="273" t="str">
        <f>'Page de garde'!D18</f>
        <v>El Yassminette</v>
      </c>
      <c r="B8" s="273"/>
      <c r="C8" s="273"/>
      <c r="D8" s="273"/>
      <c r="E8" s="273"/>
      <c r="F8" s="273"/>
      <c r="G8" s="228"/>
      <c r="H8" s="228"/>
      <c r="I8" s="227"/>
    </row>
    <row r="9" spans="1:9" ht="24" x14ac:dyDescent="0.45">
      <c r="A9" s="189" t="s">
        <v>44</v>
      </c>
      <c r="B9" s="274"/>
      <c r="C9" s="274"/>
      <c r="D9" s="274"/>
      <c r="E9" s="274"/>
      <c r="F9" s="275"/>
      <c r="G9" s="228"/>
      <c r="H9" s="228"/>
      <c r="I9" s="227"/>
    </row>
    <row r="10" spans="1:9" ht="24" x14ac:dyDescent="0.45">
      <c r="A10" s="190" t="s">
        <v>46</v>
      </c>
      <c r="B10" s="276"/>
      <c r="C10" s="276"/>
      <c r="D10" s="276"/>
      <c r="E10" s="276"/>
      <c r="F10" s="276"/>
      <c r="G10" s="228"/>
      <c r="H10" s="228"/>
      <c r="I10" s="227"/>
    </row>
    <row r="11" spans="1:9" ht="24" x14ac:dyDescent="0.45">
      <c r="A11" s="189" t="s">
        <v>45</v>
      </c>
      <c r="B11" s="270"/>
      <c r="C11" s="270"/>
      <c r="D11" s="270"/>
      <c r="E11" s="270"/>
      <c r="F11" s="270"/>
      <c r="G11" s="228"/>
      <c r="H11" s="228"/>
      <c r="I11" s="227"/>
    </row>
    <row r="12" spans="1:9" ht="24" x14ac:dyDescent="0.45">
      <c r="A12" s="189" t="s">
        <v>260</v>
      </c>
      <c r="B12" s="262">
        <f>D463</f>
        <v>0</v>
      </c>
      <c r="C12" s="262"/>
      <c r="D12" s="262"/>
      <c r="E12" s="262"/>
      <c r="F12" s="262"/>
      <c r="G12" s="228"/>
      <c r="H12" s="228"/>
      <c r="I12" s="227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" x14ac:dyDescent="0.4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4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4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28"/>
      <c r="H6" s="228"/>
      <c r="I6" s="228"/>
    </row>
    <row r="7" spans="1:9" s="29" customFormat="1" ht="21.75" customHeight="1" x14ac:dyDescent="0.45">
      <c r="A7" s="273" t="str">
        <f>'A2 Exploitation'!A8:F8</f>
        <v>El Yassminette</v>
      </c>
      <c r="B7" s="273"/>
      <c r="C7" s="273"/>
      <c r="D7" s="273"/>
      <c r="E7" s="273"/>
      <c r="F7" s="273"/>
      <c r="G7" s="228"/>
      <c r="H7" s="228"/>
      <c r="I7" s="228"/>
    </row>
    <row r="8" spans="1:9" s="29" customFormat="1" ht="24" x14ac:dyDescent="0.45">
      <c r="A8" s="189" t="s">
        <v>44</v>
      </c>
      <c r="B8" s="282">
        <f>'A2 Exploitation'!B9:F9</f>
        <v>0</v>
      </c>
      <c r="C8" s="282"/>
      <c r="D8" s="282"/>
      <c r="E8" s="282"/>
      <c r="F8" s="282"/>
      <c r="G8" s="228"/>
      <c r="H8" s="228"/>
      <c r="I8" s="228"/>
    </row>
    <row r="9" spans="1:9" s="29" customFormat="1" ht="24" x14ac:dyDescent="0.45">
      <c r="A9" s="190" t="s">
        <v>46</v>
      </c>
      <c r="B9" s="282">
        <f>'A2 Exploitation'!B10:F10</f>
        <v>0</v>
      </c>
      <c r="C9" s="282"/>
      <c r="D9" s="282"/>
      <c r="E9" s="282"/>
      <c r="F9" s="282"/>
      <c r="G9" s="228"/>
      <c r="H9" s="228"/>
      <c r="I9" s="228"/>
    </row>
    <row r="10" spans="1:9" s="29" customFormat="1" ht="24" x14ac:dyDescent="0.45">
      <c r="A10" s="189" t="s">
        <v>45</v>
      </c>
      <c r="B10" s="278">
        <f>'A2 Exploitation'!B11:F11</f>
        <v>0</v>
      </c>
      <c r="C10" s="278"/>
      <c r="D10" s="278"/>
      <c r="E10" s="278"/>
      <c r="F10" s="278"/>
      <c r="G10" s="228"/>
      <c r="H10" s="228"/>
      <c r="I10" s="228"/>
    </row>
    <row r="11" spans="1:9" s="29" customFormat="1" ht="24" x14ac:dyDescent="0.45">
      <c r="A11" s="189" t="s">
        <v>318</v>
      </c>
      <c r="B11" s="283">
        <f>D183</f>
        <v>0</v>
      </c>
      <c r="C11" s="283"/>
      <c r="D11" s="283"/>
      <c r="E11" s="283"/>
      <c r="F11" s="283"/>
      <c r="G11" s="228"/>
      <c r="H11" s="228"/>
      <c r="I11" s="228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0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9"/>
      <c r="H7" s="229"/>
      <c r="I7" s="229"/>
    </row>
    <row r="8" spans="1:9" ht="29.25" x14ac:dyDescent="0.45">
      <c r="A8" s="273" t="str">
        <f>'Page de garde'!D18</f>
        <v>El Yassminette</v>
      </c>
      <c r="B8" s="273"/>
      <c r="C8" s="273"/>
      <c r="D8" s="273"/>
      <c r="E8" s="273"/>
      <c r="F8" s="273"/>
      <c r="G8" s="230"/>
      <c r="H8" s="230"/>
      <c r="I8" s="229"/>
    </row>
    <row r="9" spans="1:9" ht="24" x14ac:dyDescent="0.45">
      <c r="A9" s="189" t="s">
        <v>44</v>
      </c>
      <c r="B9" s="274"/>
      <c r="C9" s="274"/>
      <c r="D9" s="274"/>
      <c r="E9" s="274"/>
      <c r="F9" s="275"/>
      <c r="G9" s="230"/>
      <c r="H9" s="230"/>
      <c r="I9" s="229"/>
    </row>
    <row r="10" spans="1:9" ht="24" x14ac:dyDescent="0.45">
      <c r="A10" s="190" t="s">
        <v>46</v>
      </c>
      <c r="B10" s="276"/>
      <c r="C10" s="276"/>
      <c r="D10" s="276"/>
      <c r="E10" s="276"/>
      <c r="F10" s="276"/>
      <c r="G10" s="230"/>
      <c r="H10" s="230"/>
      <c r="I10" s="229"/>
    </row>
    <row r="11" spans="1:9" ht="24" x14ac:dyDescent="0.45">
      <c r="A11" s="189" t="s">
        <v>45</v>
      </c>
      <c r="B11" s="270"/>
      <c r="C11" s="270"/>
      <c r="D11" s="270"/>
      <c r="E11" s="270"/>
      <c r="F11" s="270"/>
      <c r="G11" s="230"/>
      <c r="H11" s="230"/>
      <c r="I11" s="229"/>
    </row>
    <row r="12" spans="1:9" ht="24" x14ac:dyDescent="0.45">
      <c r="A12" s="189" t="s">
        <v>260</v>
      </c>
      <c r="B12" s="262">
        <f>D463</f>
        <v>0</v>
      </c>
      <c r="C12" s="262"/>
      <c r="D12" s="262"/>
      <c r="E12" s="262"/>
      <c r="F12" s="262"/>
      <c r="G12" s="230"/>
      <c r="H12" s="230"/>
      <c r="I12" s="229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0"/>
      <c r="H6" s="230"/>
      <c r="I6" s="230"/>
    </row>
    <row r="7" spans="1:9" s="29" customFormat="1" ht="21.75" customHeight="1" x14ac:dyDescent="0.45">
      <c r="A7" s="273" t="str">
        <f>'A3 Exploitation'!A8:F8</f>
        <v>El Yassminette</v>
      </c>
      <c r="B7" s="273"/>
      <c r="C7" s="273"/>
      <c r="D7" s="273"/>
      <c r="E7" s="273"/>
      <c r="F7" s="273"/>
      <c r="G7" s="230"/>
      <c r="H7" s="230"/>
      <c r="I7" s="230"/>
    </row>
    <row r="8" spans="1:9" s="29" customFormat="1" ht="24" x14ac:dyDescent="0.45">
      <c r="A8" s="189" t="s">
        <v>44</v>
      </c>
      <c r="B8" s="284">
        <f>'A3 Exploitation'!B9:F9</f>
        <v>0</v>
      </c>
      <c r="C8" s="282"/>
      <c r="D8" s="282"/>
      <c r="E8" s="282"/>
      <c r="F8" s="282"/>
      <c r="G8" s="230"/>
      <c r="H8" s="230"/>
      <c r="I8" s="230"/>
    </row>
    <row r="9" spans="1:9" s="29" customFormat="1" ht="24" x14ac:dyDescent="0.45">
      <c r="A9" s="190" t="s">
        <v>46</v>
      </c>
      <c r="B9" s="282">
        <f>'A3 Exploitation'!B10:F10</f>
        <v>0</v>
      </c>
      <c r="C9" s="282"/>
      <c r="D9" s="282"/>
      <c r="E9" s="282"/>
      <c r="F9" s="282"/>
      <c r="G9" s="230"/>
      <c r="H9" s="230"/>
      <c r="I9" s="230"/>
    </row>
    <row r="10" spans="1:9" s="29" customFormat="1" ht="24" x14ac:dyDescent="0.45">
      <c r="A10" s="189" t="s">
        <v>45</v>
      </c>
      <c r="B10" s="278">
        <f>'A3 Exploitation'!B11:F11</f>
        <v>0</v>
      </c>
      <c r="C10" s="278"/>
      <c r="D10" s="278"/>
      <c r="E10" s="278"/>
      <c r="F10" s="278"/>
      <c r="G10" s="230"/>
      <c r="H10" s="230"/>
      <c r="I10" s="230"/>
    </row>
    <row r="11" spans="1:9" s="29" customFormat="1" ht="24" x14ac:dyDescent="0.45">
      <c r="A11" s="189" t="s">
        <v>318</v>
      </c>
      <c r="B11" s="283">
        <f>D183</f>
        <v>0</v>
      </c>
      <c r="C11" s="283"/>
      <c r="D11" s="283"/>
      <c r="E11" s="283"/>
      <c r="F11" s="283"/>
      <c r="G11" s="230"/>
      <c r="H11" s="230"/>
      <c r="I11" s="230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9"/>
      <c r="H7" s="229"/>
      <c r="I7" s="229"/>
    </row>
    <row r="8" spans="1:9" ht="29.25" x14ac:dyDescent="0.45">
      <c r="A8" s="273" t="str">
        <f>'Page de garde'!D18</f>
        <v>El Yassminette</v>
      </c>
      <c r="B8" s="273"/>
      <c r="C8" s="273"/>
      <c r="D8" s="273"/>
      <c r="E8" s="273"/>
      <c r="F8" s="273"/>
      <c r="G8" s="230"/>
      <c r="H8" s="230"/>
      <c r="I8" s="229"/>
    </row>
    <row r="9" spans="1:9" ht="24" x14ac:dyDescent="0.45">
      <c r="A9" s="189" t="s">
        <v>44</v>
      </c>
      <c r="B9" s="274"/>
      <c r="C9" s="274"/>
      <c r="D9" s="274"/>
      <c r="E9" s="274"/>
      <c r="F9" s="275"/>
      <c r="G9" s="230"/>
      <c r="H9" s="230"/>
      <c r="I9" s="229"/>
    </row>
    <row r="10" spans="1:9" ht="24" x14ac:dyDescent="0.45">
      <c r="A10" s="190" t="s">
        <v>46</v>
      </c>
      <c r="B10" s="276"/>
      <c r="C10" s="276"/>
      <c r="D10" s="276"/>
      <c r="E10" s="276"/>
      <c r="F10" s="276"/>
      <c r="G10" s="230"/>
      <c r="H10" s="230"/>
      <c r="I10" s="229"/>
    </row>
    <row r="11" spans="1:9" ht="24" x14ac:dyDescent="0.45">
      <c r="A11" s="189" t="s">
        <v>45</v>
      </c>
      <c r="B11" s="270"/>
      <c r="C11" s="270"/>
      <c r="D11" s="270"/>
      <c r="E11" s="270"/>
      <c r="F11" s="270"/>
      <c r="G11" s="230"/>
      <c r="H11" s="230"/>
      <c r="I11" s="229"/>
    </row>
    <row r="12" spans="1:9" ht="24" x14ac:dyDescent="0.45">
      <c r="A12" s="189" t="s">
        <v>260</v>
      </c>
      <c r="B12" s="262">
        <f>D463</f>
        <v>0</v>
      </c>
      <c r="C12" s="262"/>
      <c r="D12" s="262"/>
      <c r="E12" s="262"/>
      <c r="F12" s="262"/>
      <c r="G12" s="230"/>
      <c r="H12" s="230"/>
      <c r="I12" s="229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0"/>
      <c r="H6" s="230"/>
      <c r="I6" s="230"/>
    </row>
    <row r="7" spans="1:9" s="29" customFormat="1" ht="21.75" customHeight="1" x14ac:dyDescent="0.45">
      <c r="A7" s="273" t="str">
        <f>'A4 Exploitation'!A8:F8</f>
        <v>El Yassminette</v>
      </c>
      <c r="B7" s="273"/>
      <c r="C7" s="273"/>
      <c r="D7" s="273"/>
      <c r="E7" s="273"/>
      <c r="F7" s="273"/>
      <c r="G7" s="230"/>
      <c r="H7" s="230"/>
      <c r="I7" s="230"/>
    </row>
    <row r="8" spans="1:9" s="29" customFormat="1" ht="24" x14ac:dyDescent="0.45">
      <c r="A8" s="189" t="s">
        <v>44</v>
      </c>
      <c r="B8" s="282">
        <f>'A4 Exploitation'!B9:F9</f>
        <v>0</v>
      </c>
      <c r="C8" s="282"/>
      <c r="D8" s="282"/>
      <c r="E8" s="282"/>
      <c r="F8" s="282"/>
      <c r="G8" s="230"/>
      <c r="H8" s="230"/>
      <c r="I8" s="230"/>
    </row>
    <row r="9" spans="1:9" s="29" customFormat="1" ht="24" x14ac:dyDescent="0.45">
      <c r="A9" s="190" t="s">
        <v>46</v>
      </c>
      <c r="B9" s="282">
        <f>'A4 Exploitation'!B10:F10</f>
        <v>0</v>
      </c>
      <c r="C9" s="282"/>
      <c r="D9" s="282"/>
      <c r="E9" s="282"/>
      <c r="F9" s="282"/>
      <c r="G9" s="230"/>
      <c r="H9" s="230"/>
      <c r="I9" s="230"/>
    </row>
    <row r="10" spans="1:9" s="29" customFormat="1" ht="24" x14ac:dyDescent="0.45">
      <c r="A10" s="189" t="s">
        <v>45</v>
      </c>
      <c r="B10" s="278">
        <f>'A4 Exploitation'!B11:F11</f>
        <v>0</v>
      </c>
      <c r="C10" s="278"/>
      <c r="D10" s="278"/>
      <c r="E10" s="278"/>
      <c r="F10" s="278"/>
      <c r="G10" s="230"/>
      <c r="H10" s="230"/>
      <c r="I10" s="230"/>
    </row>
    <row r="11" spans="1:9" s="29" customFormat="1" ht="24" x14ac:dyDescent="0.45">
      <c r="A11" s="189" t="s">
        <v>318</v>
      </c>
      <c r="B11" s="283">
        <f>D183</f>
        <v>0</v>
      </c>
      <c r="C11" s="283"/>
      <c r="D11" s="283"/>
      <c r="E11" s="283"/>
      <c r="F11" s="283"/>
      <c r="G11" s="230"/>
      <c r="H11" s="230"/>
      <c r="I11" s="230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2017-05-29T10:00:14Z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