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El Manar/2019/10/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25" i="36"/>
  <c r="B366" i="36"/>
  <c r="B244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65" i="36"/>
  <c r="B565" i="36" s="1"/>
  <c r="D525" i="36"/>
  <c r="D424" i="36"/>
  <c r="B424" i="36" s="1"/>
  <c r="D366" i="36"/>
  <c r="D299" i="36"/>
  <c r="B299" i="36" s="1"/>
  <c r="D244" i="36"/>
  <c r="D185" i="36"/>
  <c r="B185" i="36" s="1"/>
  <c r="D129" i="36"/>
  <c r="B129" i="36" s="1"/>
  <c r="D161" i="39" l="1"/>
  <c r="D162" i="39" s="1"/>
  <c r="D149" i="41"/>
  <c r="D150" i="41" s="1"/>
  <c r="D133" i="43"/>
  <c r="D134" i="43" s="1"/>
  <c r="D118" i="39"/>
  <c r="D119" i="39" s="1"/>
  <c r="D728" i="36"/>
  <c r="B43" i="29" s="1"/>
  <c r="D197" i="39"/>
  <c r="D227" i="40"/>
  <c r="D228" i="40" s="1"/>
  <c r="D390" i="40"/>
  <c r="D391" i="40" s="1"/>
  <c r="D299" i="40"/>
  <c r="B299" i="40" s="1"/>
  <c r="D424" i="40"/>
  <c r="B424" i="40" s="1"/>
  <c r="D605" i="40"/>
  <c r="B605" i="40" s="1"/>
  <c r="D609" i="40" s="1"/>
  <c r="D610" i="40" s="1"/>
  <c r="B144" i="29" s="1"/>
  <c r="D118" i="41"/>
  <c r="D119" i="41" s="1"/>
  <c r="D203" i="42"/>
  <c r="D204" i="42" s="1"/>
  <c r="D344" i="42"/>
  <c r="D345" i="42" s="1"/>
  <c r="E244" i="42"/>
  <c r="D566" i="42"/>
  <c r="D203" i="38"/>
  <c r="D204" i="38" s="1"/>
  <c r="D149" i="39"/>
  <c r="D150" i="39" s="1"/>
  <c r="D471" i="40"/>
  <c r="B471" i="40" s="1"/>
  <c r="D472" i="40" s="1"/>
  <c r="D161" i="41"/>
  <c r="D162" i="41" s="1"/>
  <c r="D390" i="42"/>
  <c r="D391" i="42" s="1"/>
  <c r="D588" i="42"/>
  <c r="D589" i="42" s="1"/>
  <c r="D627" i="42"/>
  <c r="D650" i="42"/>
  <c r="D651" i="42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246" i="40"/>
  <c r="D248" i="40"/>
  <c r="D249" i="40" s="1"/>
  <c r="B81" i="29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606" i="40" l="1"/>
  <c r="D607" i="40" s="1"/>
  <c r="D301" i="38"/>
  <c r="D303" i="38"/>
  <c r="D304" i="38" s="1"/>
  <c r="B89" i="29" s="1"/>
  <c r="D198" i="43"/>
  <c r="D199" i="43" s="1"/>
  <c r="B182" i="29" s="1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43" l="1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<sst xmlns="http://schemas.openxmlformats.org/spreadsheetml/2006/main" count="5720" uniqueCount="522">
  <si>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</si>
  <si>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</si>
  <si>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</si>
  <si>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</si>
  <si>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</si>
  <si>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</si>
  <si>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</si>
  <si>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</si>
  <si>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</si>
  <si>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</si>
  <si>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</si>
  <si>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</si>
  <si>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</si>
  <si>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</si>
  <si>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</si>
  <si>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</si>
  <si>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</si>
  <si>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</si>
  <si>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</si>
  <si>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</si>
  <si>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</si>
  <si>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</si>
  <si>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</si>
  <si>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</si>
  <si>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</si>
  <si>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</si>
  <si>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</si>
  <si>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</si>
  <si>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</si>
  <si>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</si>
  <si>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</si>
  <si>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</si>
  <si>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</si>
  <si>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</si>
  <si>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</si>
  <si>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</si>
  <si>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</si>
  <si>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</si>
  <si>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</si>
  <si>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</si>
  <si>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</si>
  <si>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</si>
  <si>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</si>
  <si>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</si>
  <si>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</si>
  <si>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</si>
  <si>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</si>
  <si>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</si>
  <si>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</si>
  <si>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</si>
  <si>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</si>
  <si>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</si>
  <si>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</si>
  <si>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</si>
  <si>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</si>
  <si>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</si>
  <si>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</si>
  <si>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</si>
  <si>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</si>
  <si>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</si>
  <si>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</si>
  <si>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</si>
  <si>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</si>
  <si>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</si>
  <si>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</si>
  <si>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</si>
  <si>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</si>
  <si>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</si>
  <si>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</si>
  <si>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</si>
  <si>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</si>
  <si>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</si>
  <si>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</si>
  <si>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</si>
  <si>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</si>
  <si>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</si>
  <si>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</si>
  <si>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</si>
  <si>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</si>
  <si>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</si>
  <si>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</si>
  <si>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</si>
  <si>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</si>
  <si>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</si>
  <si>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</si>
  <si>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</si>
  <si>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</si>
  <si>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</si>
  <si>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</si>
  <si>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</si>
  <si>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</si>
  <si>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</si>
  <si>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</si>
  <si>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</si>
  <si>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</si>
  <si>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</si>
  <si>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</si>
  <si>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</si>
  <si>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</si>
  <si>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</si>
  <si>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</si>
  <si>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</si>
  <si>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</si>
  <si>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</si>
  <si>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</si>
  <si>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</si>
  <si>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</si>
  <si>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</si>
  <si>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</si>
  <si>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</si>
  <si>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</si>
  <si>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</si>
  <si>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</si>
  <si>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</si>
  <si>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</si>
  <si>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</si>
  <si>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</si>
  <si>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</si>
  <si>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</si>
  <si>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</si>
  <si>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</si>
  <si>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</si>
  <si>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</si>
  <si>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</si>
  <si>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</si>
  <si>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</si>
  <si>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</si>
  <si>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</si>
  <si>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</si>
  <si>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</si>
  <si>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</si>
  <si>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</si>
  <si>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</si>
  <si>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</si>
  <si>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</si>
  <si>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</si>
  <si>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</si>
  <si>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</si>
  <si>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</si>
  <si>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</si>
  <si>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</si>
  <si>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</si>
  <si>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</si>
  <si>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</si>
  <si>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</si>
  <si>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</si>
  <si>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</si>
  <si>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</si>
  <si>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</si>
  <si>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</si>
  <si>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</si>
  <si>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</si>
  <si>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</si>
  <si>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</si>
  <si>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</si>
  <si>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</si>
  <si>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</si>
  <si>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</si>
  <si>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</si>
  <si>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</si>
  <si>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</si>
  <si>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</si>
  <si>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</si>
  <si>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</si>
  <si>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</si>
  <si>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</si>
  <si>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</si>
  <si>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</si>
  <si>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</si>
  <si>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</si>
  <si>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</si>
  <si>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</si>
  <si>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</si>
  <si>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</si>
  <si>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</si>
  <si>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</si>
  <si>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</si>
  <si>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</si>
  <si>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</si>
  <si>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</si>
  <si>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</si>
  <si>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</si>
  <si>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</si>
  <si>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</si>
  <si>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</si>
  <si>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</si>
  <si>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</si>
  <si>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</si>
  <si>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</si>
  <si>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</si>
  <si>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</si>
  <si>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</si>
  <si>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</si>
  <si>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</si>
  <si>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</si>
  <si>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</si>
  <si>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</si>
  <si>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</si>
  <si>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</si>
  <si>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</si>
  <si>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</si>
  <si>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</si>
  <si>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</si>
  <si>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</si>
  <si>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</si>
  <si>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</si>
  <si>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</si>
  <si>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</si>
  <si>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</si>
  <si>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</si>
  <si>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</si>
  <si>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</si>
  <si>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</si>
  <si>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</si>
  <si>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</si>
  <si>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</si>
  <si>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</si>
  <si>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</si>
  <si>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</si>
  <si>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</si>
  <si>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</si>
  <si>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</si>
  <si>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</si>
  <si>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</si>
  <si>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</si>
  <si>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</si>
  <si>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</si>
  <si>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</si>
  <si>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</si>
  <si>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</si>
  <si>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</si>
  <si>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</si>
  <si>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</si>
  <si>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</si>
  <si>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</si>
  <si>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</si>
  <si>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</si>
  <si>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</si>
  <si>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</si>
  <si>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</si>
  <si>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</si>
  <si>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</si>
  <si>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</si>
  <si>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</si>
  <si>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</si>
  <si>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</si>
  <si>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</si>
  <si>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</si>
  <si>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</si>
  <si>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</si>
  <si>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</si>
  <si>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</si>
  <si>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</si>
  <si>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</si>
  <si>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</si>
  <si>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</si>
  <si>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</si>
  <si>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</si>
  <si>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</si>
  <si>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</si>
  <si>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</si>
  <si>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</si>
  <si>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</si>
  <si>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</si>
  <si>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</si>
  <si>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</si>
  <si>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</si>
  <si>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</si>
  <si>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</si>
  <si>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</si>
  <si>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</si>
  <si>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</si>
  <si>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</si>
  <si>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</si>
  <si>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</si>
  <si>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</si>
  <si>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</si>
  <si>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</si>
  <si>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</si>
  <si>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</si>
  <si>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</si>
  <si>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</si>
  <si>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</si>
  <si>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</si>
  <si>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</si>
  <si>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</si>
  <si>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</si>
  <si>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</si>
  <si>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</si>
  <si>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</si>
  <si>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</si>
  <si>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</si>
  <si>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</si>
  <si>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</si>
  <si>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</si>
  <si>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</si>
  <si>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</si>
  <si>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</si>
  <si>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</si>
  <si>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</si>
  <si>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</si>
  <si>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</si>
  <si>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</si>
  <si>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</si>
  <si>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</si>
  <si>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</si>
  <si>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</si>
  <si>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</si>
  <si>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</si>
  <si>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</si>
  <si>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</si>
  <si>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</si>
  <si>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</si>
  <si>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</si>
  <si>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</si>
  <si>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</si>
  <si>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</si>
  <si>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</si>
  <si>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</si>
  <si>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</si>
  <si>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</si>
  <si>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</si>
  <si>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</si>
  <si>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</si>
  <si>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</si>
  <si>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</si>
  <si>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</si>
  <si>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</si>
  <si>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</si>
  <si>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</si>
  <si>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</si>
  <si>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</si>
  <si>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</si>
  <si>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</si>
  <si>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</si>
  <si>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</si>
  <si>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</si>
  <si>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</si>
  <si>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</si>
  <si>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</si>
  <si>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</si>
  <si>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</si>
  <si>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</si>
  <si>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</si>
  <si>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</si>
  <si>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</si>
  <si>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</si>
  <si>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</si>
  <si>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</si>
  <si>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</si>
  <si>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</si>
  <si>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</si>
  <si>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</si>
  <si>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</si>
  <si>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</si>
  <si>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</si>
  <si>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</si>
  <si>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</si>
  <si>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</si>
  <si>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</si>
  <si>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</si>
  <si>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</si>
  <si>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</si>
  <si>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</si>
  <si>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</si>
  <si>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</si>
  <si>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</si>
  <si>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</si>
  <si>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</si>
  <si>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</si>
  <si>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</si>
  <si>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</si>
  <si>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</si>
  <si>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</si>
  <si>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</si>
  <si>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</si>
  <si>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</si>
  <si>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</si>
  <si>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</si>
  <si>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</si>
  <si>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</si>
  <si>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</si>
  <si>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</si>
  <si>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</si>
  <si>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</si>
  <si>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</si>
  <si>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</si>
  <si>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</si>
  <si>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</si>
  <si>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</si>
  <si>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</si>
  <si>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</si>
  <si>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</si>
  <si>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</si>
  <si>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</si>
  <si>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</si>
  <si>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</si>
  <si>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</si>
  <si>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</si>
  <si>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</si>
  <si>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</si>
  <si>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</si>
  <si>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</si>
  <si>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</si>
  <si>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</si>
  <si>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</si>
  <si>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</si>
  <si>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</si>
  <si>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</si>
  <si>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</si>
  <si>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</si>
  <si>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</si>
  <si>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</si>
  <si>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</si>
  <si>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</si>
  <si>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</si>
  <si>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</si>
  <si>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</si>
  <si>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</si>
  <si>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</si>
  <si>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</si>
  <si>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</si>
  <si>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</si>
  <si>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</si>
  <si>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</si>
  <si>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</si>
  <si>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</si>
  <si>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</si>
  <si>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</si>
  <si>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</si>
  <si>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</si>
  <si>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</si>
  <si>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</si>
  <si>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</si>
  <si>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</si>
  <si>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</si>
  <si>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</si>
  <si>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</si>
  <si>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</si>
  <si>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</si>
  <si>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</si>
  <si>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</si>
  <si>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</si>
  <si>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</si>
  <si>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</si>
  <si>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</si>
  <si>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</si>
  <si>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</si>
  <si>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</si>
  <si>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</si>
  <si>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</si>
  <si>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</si>
  <si>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</si>
  <si>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</si>
  <si>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</si>
  <si>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</si>
  <si>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</si>
  <si>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</si>
  <si>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</si>
  <si>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</si>
  <si>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</si>
  <si>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</si>
  <si>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</si>
  <si>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</si>
  <si>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</si>
  <si>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</si>
  <si>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</si>
  <si>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</si>
  <si>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</si>
  <si>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</si>
  <si>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</si>
  <si>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</si>
  <si>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</si>
  <si>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</si>
  <si>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</si>
  <si>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CE El Manar</t>
  </si>
  <si>
    <t>M Dhia Mechlaoui</t>
  </si>
  <si>
    <t>M Omar (Directeur magasin) et M Hatem (Gestionnaire du stock)</t>
  </si>
  <si>
    <t>Le référentiel qualité 2019 n'était pas affiché.</t>
  </si>
  <si>
    <t>Afficher le référentiel.</t>
  </si>
  <si>
    <t>Dépassement de la date de retrait pour un morceau de potiron.</t>
  </si>
  <si>
    <t xml:space="preserve">Absence de l’étiquetage d’un morceau de potiron exposé au rayon.
Un sachet de datte exposé était ouvert.
La mention « à consommer avant le » ne figure pas sur l’étiquette UHD pour les morceaux de « pastèque crymson » exposés au rayon.
</t>
  </si>
  <si>
    <t>Procéder à l'étiquetage des morceaux de potiron avant exposition.
Renforcer le tri des produits non conformes.
Ajouter la date de la mention « à consommer avant le » sur l'étiquette UHD.</t>
  </si>
  <si>
    <t>Certains linéaires étaient poussiéreux.</t>
  </si>
  <si>
    <t>Renforcer les opérations de dépoussiérage.</t>
  </si>
  <si>
    <t>Le meuble de yaourts et fromages manquait de propreté.</t>
  </si>
  <si>
    <t>Utilisation du thermomètre de la réception.</t>
  </si>
  <si>
    <t>Fournir un thermomètre pour le rayon PLS.</t>
  </si>
  <si>
    <t>Procéder au nettoyage sous les linéaires.</t>
  </si>
  <si>
    <t>Le support du badge du directeur était endommagé, le directeur avait son badge mais ne le porte pas.
Le gestionnaire du stock ne portait pas son badge.</t>
  </si>
  <si>
    <t>Réparer le badge du directeur.
Le port du badge est primordial.</t>
  </si>
  <si>
    <t>Les écarts techniques n'étaient pas clôturés.</t>
  </si>
  <si>
    <t>Procéder au traitement de ces écarts.</t>
  </si>
  <si>
    <t>Présence de 4 appâts libres sous le linéaire</t>
  </si>
  <si>
    <t>Déplacer ces appâts dans les portes appâts.
Fixer les portes appâts au sol.</t>
  </si>
  <si>
    <t>Présence d'une fuite au niveau du lavabo.</t>
  </si>
  <si>
    <t>Procéder à la réparation.</t>
  </si>
  <si>
    <t xml:space="preserve">PLS surgelé: développement du givre au niveau des portes des meubles négatifs.  </t>
  </si>
  <si>
    <t>Dégivrer le meuble et revoir le fonctionnement des meubles.</t>
  </si>
  <si>
    <t>Réparer le meuble.</t>
  </si>
  <si>
    <t>PLS surgelé: le meuble était endommagé, l’ouverture et la fermeture est difficile (réccurent).</t>
  </si>
  <si>
    <t>Correct.</t>
  </si>
  <si>
    <t>Renforcer le nettoyage des meubles.</t>
  </si>
  <si>
    <t>L'espace sous le linéaire était non propre, présence de deux boîtes de conserve de thon à ce niveau.</t>
  </si>
  <si>
    <t>Renforcer le contrôle des dattes de retrait des produits préemballés exposés au rayon.</t>
  </si>
  <si>
    <t>Dr Hend KAMOUN</t>
  </si>
  <si>
    <t>Directeur magasin et gestionnaire de stock</t>
  </si>
  <si>
    <t>manque d'enregistrement du contrôle à la réception des produits surgelés</t>
  </si>
  <si>
    <t>assurer l'enregistrement du contrôle à la réception des produits surgelés</t>
  </si>
  <si>
    <t>absence de l'enregistrement de méthode de travail</t>
  </si>
  <si>
    <t>assurer l'enregistrement de méthode de travail</t>
  </si>
  <si>
    <t>biscuit rymito non retiré dont la DLC est 29/10/19, le personnel n'est pas formé pour le retrait une semaine à l'avance</t>
  </si>
  <si>
    <t>une formation a  été faite sur place</t>
  </si>
  <si>
    <t>enregistrement de température pour un seul linéaire par type de produits et non pas tous les linéaires</t>
  </si>
  <si>
    <t>assurer l'enregistrement de température pour tous les linéaires</t>
  </si>
  <si>
    <t>2 pots de danettes dont DLC 24/10/19 Non retirés du linéaire</t>
  </si>
  <si>
    <t>renforcer la verification des DLC</t>
  </si>
  <si>
    <t>6 pots de de ptit top périmés dont DLC 20/10/19</t>
  </si>
  <si>
    <t>la commande du thermomètre a sonde a été faite le 14/10/19</t>
  </si>
  <si>
    <t>température des meubles surgelés affichés -17,1°C et celle vérifiées -18°C</t>
  </si>
  <si>
    <t xml:space="preserve">le meuble était endommagé, l’ouverture et la fermeture est difficile.
</t>
  </si>
  <si>
    <t>Réparer le meuble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</si>
</sst>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6" fillId="0" borderId="3" xfId="0" applyFont="1" applyBorder="1" applyAlignment="1" applyProtection="1">
      <alignment wrapText="1"/>
      <protection locked="0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0.76315789473684215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0279536"/>
        <c:axId val="1338218320"/>
      </c:barChart>
      <c:catAx>
        <c:axId val="134027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8218320"/>
        <c:crosses val="autoZero"/>
        <c:auto val="1"/>
        <c:lblAlgn val="ctr"/>
        <c:lblOffset val="100"/>
        <c:noMultiLvlLbl val="0"/>
      </c:catAx>
      <c:valAx>
        <c:axId val="133821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027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0.9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843184"/>
        <c:axId val="1478831760"/>
      </c:barChart>
      <c:catAx>
        <c:axId val="147884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831760"/>
        <c:crosses val="autoZero"/>
        <c:auto val="1"/>
        <c:lblAlgn val="ctr"/>
        <c:lblOffset val="100"/>
        <c:noMultiLvlLbl val="0"/>
      </c:catAx>
      <c:valAx>
        <c:axId val="1478831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84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0.90909090909090906</c:v>
                </c:pt>
                <c:pt idx="1">
                  <c:v>0.90909090909090906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832848"/>
        <c:axId val="1478833392"/>
      </c:barChart>
      <c:catAx>
        <c:axId val="147883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833392"/>
        <c:crosses val="autoZero"/>
        <c:auto val="1"/>
        <c:lblAlgn val="ctr"/>
        <c:lblOffset val="100"/>
        <c:noMultiLvlLbl val="0"/>
      </c:catAx>
      <c:valAx>
        <c:axId val="147883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83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0.88157894736842102</c:v>
                </c:pt>
                <c:pt idx="1">
                  <c:v>0.77631578947368418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834480"/>
        <c:axId val="1478837200"/>
      </c:barChart>
      <c:catAx>
        <c:axId val="147883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837200"/>
        <c:crosses val="autoZero"/>
        <c:auto val="1"/>
        <c:lblAlgn val="ctr"/>
        <c:lblOffset val="100"/>
        <c:noMultiLvlLbl val="0"/>
      </c:catAx>
      <c:valAx>
        <c:axId val="147883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83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839920"/>
        <c:axId val="1478828496"/>
      </c:barChart>
      <c:catAx>
        <c:axId val="147883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828496"/>
        <c:crosses val="autoZero"/>
        <c:auto val="1"/>
        <c:lblAlgn val="ctr"/>
        <c:lblOffset val="100"/>
        <c:noMultiLvlLbl val="0"/>
      </c:catAx>
      <c:valAx>
        <c:axId val="1478828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83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829040"/>
        <c:axId val="1478831216"/>
      </c:barChart>
      <c:catAx>
        <c:axId val="147882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831216"/>
        <c:crosses val="autoZero"/>
        <c:auto val="1"/>
        <c:lblAlgn val="ctr"/>
        <c:lblOffset val="100"/>
        <c:noMultiLvlLbl val="0"/>
      </c:catAx>
      <c:valAx>
        <c:axId val="1478831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82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0.89130434782608692</c:v>
                </c:pt>
                <c:pt idx="1">
                  <c:v>0.99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832304"/>
        <c:axId val="1478835568"/>
      </c:barChart>
      <c:catAx>
        <c:axId val="147883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835568"/>
        <c:crosses val="autoZero"/>
        <c:auto val="1"/>
        <c:lblAlgn val="ctr"/>
        <c:lblOffset val="100"/>
        <c:noMultiLvlLbl val="0"/>
      </c:catAx>
      <c:valAx>
        <c:axId val="147883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832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0.90551181102362199</c:v>
                </c:pt>
                <c:pt idx="1">
                  <c:v>0.87769784172661869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836112"/>
        <c:axId val="1478836656"/>
      </c:barChart>
      <c:catAx>
        <c:axId val="147883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836656"/>
        <c:crosses val="autoZero"/>
        <c:auto val="1"/>
        <c:lblAlgn val="ctr"/>
        <c:lblOffset val="100"/>
        <c:noMultiLvlLbl val="0"/>
      </c:catAx>
      <c:valAx>
        <c:axId val="1478836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83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0.89840807942485446</c:v>
                </c:pt>
                <c:pt idx="1">
                  <c:v>0.9338489208633094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78838832"/>
        <c:axId val="1480083728"/>
        <c:extLst xmlns:c16r2="http://schemas.microsoft.com/office/drawing/2015/06/chart"/>
      </c:barChart>
      <c:catAx>
        <c:axId val="14788388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0083728"/>
        <c:crosses val="autoZero"/>
        <c:auto val="1"/>
        <c:lblAlgn val="ctr"/>
        <c:lblOffset val="100"/>
        <c:noMultiLvlLbl val="0"/>
      </c:catAx>
      <c:valAx>
        <c:axId val="14800837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838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0.35416666666666669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480094608"/>
        <c:axId val="1480090800"/>
        <c:extLst xmlns:c16r2="http://schemas.microsoft.com/office/drawing/2015/06/chart"/>
      </c:barChart>
      <c:catAx>
        <c:axId val="148009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0090800"/>
        <c:crosses val="autoZero"/>
        <c:auto val="1"/>
        <c:lblAlgn val="ctr"/>
        <c:lblOffset val="100"/>
        <c:noMultiLvlLbl val="0"/>
      </c:catAx>
      <c:valAx>
        <c:axId val="148009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0094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8857712"/>
        <c:axId val="688859344"/>
      </c:barChart>
      <c:catAx>
        <c:axId val="68885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8859344"/>
        <c:crosses val="autoZero"/>
        <c:auto val="1"/>
        <c:lblAlgn val="ctr"/>
        <c:lblOffset val="100"/>
        <c:noMultiLvlLbl val="0"/>
      </c:catAx>
      <c:valAx>
        <c:axId val="68885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885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628096"/>
        <c:axId val="1478621568"/>
      </c:barChart>
      <c:catAx>
        <c:axId val="147862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621568"/>
        <c:crosses val="autoZero"/>
        <c:auto val="1"/>
        <c:lblAlgn val="ctr"/>
        <c:lblOffset val="100"/>
        <c:noMultiLvlLbl val="0"/>
      </c:catAx>
      <c:valAx>
        <c:axId val="147862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62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623200"/>
        <c:axId val="1478628640"/>
      </c:barChart>
      <c:catAx>
        <c:axId val="147862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628640"/>
        <c:crosses val="autoZero"/>
        <c:auto val="1"/>
        <c:lblAlgn val="ctr"/>
        <c:lblOffset val="100"/>
        <c:noMultiLvlLbl val="0"/>
      </c:catAx>
      <c:valAx>
        <c:axId val="1478628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623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623744"/>
        <c:axId val="1478627008"/>
      </c:barChart>
      <c:catAx>
        <c:axId val="147862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627008"/>
        <c:crosses val="autoZero"/>
        <c:auto val="1"/>
        <c:lblAlgn val="ctr"/>
        <c:lblOffset val="100"/>
        <c:noMultiLvlLbl val="0"/>
      </c:catAx>
      <c:valAx>
        <c:axId val="147862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62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635168"/>
        <c:axId val="1478632992"/>
      </c:barChart>
      <c:catAx>
        <c:axId val="147863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632992"/>
        <c:crosses val="autoZero"/>
        <c:auto val="1"/>
        <c:lblAlgn val="ctr"/>
        <c:lblOffset val="100"/>
        <c:noMultiLvlLbl val="0"/>
      </c:catAx>
      <c:valAx>
        <c:axId val="1478632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63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631360"/>
        <c:axId val="1478632448"/>
      </c:barChart>
      <c:catAx>
        <c:axId val="147863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632448"/>
        <c:crosses val="autoZero"/>
        <c:auto val="1"/>
        <c:lblAlgn val="ctr"/>
        <c:lblOffset val="100"/>
        <c:noMultiLvlLbl val="0"/>
      </c:catAx>
      <c:valAx>
        <c:axId val="1478632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63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0.87931034482758619</c:v>
                </c:pt>
                <c:pt idx="1">
                  <c:v>0.96551724137931039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625376"/>
        <c:axId val="1478625920"/>
      </c:barChart>
      <c:catAx>
        <c:axId val="14786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625920"/>
        <c:crosses val="autoZero"/>
        <c:auto val="1"/>
        <c:lblAlgn val="ctr"/>
        <c:lblOffset val="100"/>
        <c:noMultiLvlLbl val="0"/>
      </c:catAx>
      <c:valAx>
        <c:axId val="147862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62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8630272"/>
        <c:axId val="1478633536"/>
      </c:barChart>
      <c:catAx>
        <c:axId val="147863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8633536"/>
        <c:crosses val="autoZero"/>
        <c:auto val="1"/>
        <c:lblAlgn val="ctr"/>
        <c:lblOffset val="100"/>
        <c:noMultiLvlLbl val="0"/>
      </c:catAx>
      <c:valAx>
        <c:axId val="147863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863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3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474</v>
      </c>
      <c r="B18" s="345"/>
      <c r="C18" s="345"/>
      <c r="D18" s="346" t="s">
        <v>475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CE El Manar</v>
      </c>
    </row>
    <row r="24" spans="1:11" ht="33" customHeight="1" x14ac:dyDescent="0.25">
      <c r="A24" s="277" t="s">
        <v>280</v>
      </c>
      <c r="B24" s="340">
        <f>AVERAGE('A1 Exploitation'!D730,'A1 Technique'!D199)</f>
        <v>0.89840807942485446</v>
      </c>
      <c r="C24" s="34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0">
        <f>AVERAGE('A2 Exploitation'!D730,'A2 Technique'!D199)</f>
        <v>0.9338489208633094</v>
      </c>
      <c r="C25" s="34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0" t="e">
        <f>AVERAGE('A3 Exploitation'!D730,'A3 Technique'!D199)</f>
        <v>#DIV/0!</v>
      </c>
      <c r="C26" s="34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0" t="e">
        <f>AVERAGE('A4 Exploitation'!D730,'A4 Technique'!D199)</f>
        <v>#DIV/0!</v>
      </c>
      <c r="C27" s="34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0"/>
      <c r="C28" s="34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0"/>
      <c r="C29" s="34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CE El Manar</v>
      </c>
    </row>
    <row r="34" spans="1:10" ht="33" customHeight="1" x14ac:dyDescent="0.25">
      <c r="A34" s="277" t="s">
        <v>280</v>
      </c>
      <c r="B34" s="340">
        <f>'A1 Exploitation'!D730</f>
        <v>0.90551181102362199</v>
      </c>
      <c r="C34" s="34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0">
        <f>'A2 Exploitation'!D730</f>
        <v>0.87769784172661869</v>
      </c>
      <c r="C35" s="34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0">
        <f>'A3 Exploitation'!D730</f>
        <v>1</v>
      </c>
      <c r="C36" s="34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0" t="e">
        <f>'A4 Exploitation'!D730</f>
        <v>#DIV/0!</v>
      </c>
      <c r="C37" s="34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0"/>
      <c r="C38" s="34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0"/>
      <c r="C39" s="34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CE El Manar</v>
      </c>
    </row>
    <row r="43" spans="1:10" ht="33" customHeight="1" x14ac:dyDescent="0.25">
      <c r="A43" s="277" t="s">
        <v>280</v>
      </c>
      <c r="B43" s="340">
        <f>AVERAGE('A1 Exploitation'!D728, 'A1 Technique'!D197)</f>
        <v>0.35416666666666669</v>
      </c>
      <c r="C43" s="34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0">
        <f>AVERAGE('A2 Exploitation'!D728, 'A2 Technique'!D197)</f>
        <v>1</v>
      </c>
      <c r="C44" s="34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0">
        <f>AVERAGE('A3 Exploitation'!D728, 'A3 Technique'!D197)</f>
        <v>1</v>
      </c>
      <c r="C45" s="34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0" t="e">
        <f>AVERAGE('A4 Exploitation'!D728, 'A4 Technique'!D197)</f>
        <v>#DIV/0!</v>
      </c>
      <c r="C46" s="34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0"/>
      <c r="C47" s="34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0"/>
      <c r="C48" s="34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CE El Manar</v>
      </c>
    </row>
    <row r="52" spans="1:10" ht="33" customHeight="1" x14ac:dyDescent="0.25">
      <c r="A52" s="277" t="s">
        <v>280</v>
      </c>
      <c r="B52" s="343">
        <f>'A1 Exploitation'!D48</f>
        <v>0.94117647058823528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>
        <f>'A2 Exploitation'!D48</f>
        <v>0.76315789473684215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>
        <f>'A3 Exploitation'!D48</f>
        <v>1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CE El Manar</v>
      </c>
    </row>
    <row r="61" spans="1:10" ht="33" customHeight="1" x14ac:dyDescent="0.25">
      <c r="A61" s="277" t="s">
        <v>280</v>
      </c>
      <c r="B61" s="340" t="e">
        <f>'A1 Exploitation'!D131</f>
        <v>#DIV/0!</v>
      </c>
      <c r="C61" s="34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0" t="e">
        <f>'A2 Exploitation'!D131</f>
        <v>#DIV/0!</v>
      </c>
      <c r="C62" s="34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0" t="e">
        <f>'A3 Exploitation'!D131</f>
        <v>#DIV/0!</v>
      </c>
      <c r="C63" s="34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0" t="e">
        <f>'A4 Exploitation'!D131</f>
        <v>#DIV/0!</v>
      </c>
      <c r="C64" s="34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0"/>
      <c r="C65" s="34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0"/>
      <c r="C66" s="34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>CE El Manar</v>
      </c>
    </row>
    <row r="70" spans="1:10" ht="33" customHeight="1" x14ac:dyDescent="0.25">
      <c r="A70" s="277" t="s">
        <v>280</v>
      </c>
      <c r="B70" s="340" t="e">
        <f>'A1 Exploitation'!D187</f>
        <v>#DIV/0!</v>
      </c>
      <c r="C70" s="34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0" t="e">
        <f>'A2 Exploitation'!D187</f>
        <v>#DIV/0!</v>
      </c>
      <c r="C71" s="34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0" t="e">
        <f>'A3 Exploitation'!D187</f>
        <v>#DIV/0!</v>
      </c>
      <c r="C72" s="34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0" t="e">
        <f>'A4 Exploitation'!D187</f>
        <v>#DIV/0!</v>
      </c>
      <c r="C73" s="34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0"/>
      <c r="C74" s="34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0"/>
      <c r="C75" s="34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>CE El Manar</v>
      </c>
    </row>
    <row r="79" spans="1:10" ht="33" customHeight="1" x14ac:dyDescent="0.25">
      <c r="A79" s="277" t="s">
        <v>280</v>
      </c>
      <c r="B79" s="340" t="e">
        <f>'A1 Exploitation'!D249</f>
        <v>#DIV/0!</v>
      </c>
      <c r="C79" s="34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0" t="e">
        <f>'A2 Exploitation'!D249</f>
        <v>#DIV/0!</v>
      </c>
      <c r="C80" s="34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0" t="e">
        <f>'A3 Exploitation'!D249</f>
        <v>#DIV/0!</v>
      </c>
      <c r="C81" s="34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0" t="e">
        <f>'A4 Exploitation'!D249</f>
        <v>#DIV/0!</v>
      </c>
      <c r="C82" s="34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0"/>
      <c r="C83" s="34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0"/>
      <c r="C84" s="34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>CE El Manar</v>
      </c>
    </row>
    <row r="88" spans="1:10" ht="33" customHeight="1" x14ac:dyDescent="0.25">
      <c r="A88" s="277" t="s">
        <v>280</v>
      </c>
      <c r="B88" s="340" t="e">
        <f>'A1 Exploitation'!D304</f>
        <v>#DIV/0!</v>
      </c>
      <c r="C88" s="34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0" t="e">
        <f>'A2 Exploitation'!D304</f>
        <v>#DIV/0!</v>
      </c>
      <c r="C89" s="34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0" t="e">
        <f>'A3 Exploitation'!D304</f>
        <v>#DIV/0!</v>
      </c>
      <c r="C90" s="34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0" t="e">
        <f>'A4 Exploitation'!D304</f>
        <v>#DIV/0!</v>
      </c>
      <c r="C91" s="34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0"/>
      <c r="C92" s="34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0"/>
      <c r="C93" s="34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>CE El Manar</v>
      </c>
    </row>
    <row r="97" spans="1:10" ht="33" customHeight="1" x14ac:dyDescent="0.25">
      <c r="A97" s="277" t="s">
        <v>280</v>
      </c>
      <c r="B97" s="340" t="e">
        <f>'A1 Exploitation'!D371</f>
        <v>#DIV/0!</v>
      </c>
      <c r="C97" s="34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0" t="e">
        <f>'A2 Exploitation'!D371</f>
        <v>#DIV/0!</v>
      </c>
      <c r="C98" s="34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0" t="e">
        <f>'A3 Exploitation'!D371</f>
        <v>#DIV/0!</v>
      </c>
      <c r="C99" s="34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0" t="e">
        <f>'A4 Exploitation'!D371</f>
        <v>#DIV/0!</v>
      </c>
      <c r="C100" s="34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0"/>
      <c r="C101" s="34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0"/>
      <c r="C102" s="34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>CE El Manar</v>
      </c>
    </row>
    <row r="106" spans="1:10" ht="33" customHeight="1" x14ac:dyDescent="0.25">
      <c r="A106" s="277" t="s">
        <v>280</v>
      </c>
      <c r="B106" s="340" t="e">
        <f>'A1 Exploitation'!D429</f>
        <v>#DIV/0!</v>
      </c>
      <c r="C106" s="34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0" t="e">
        <f>'A2 Exploitation'!D429</f>
        <v>#DIV/0!</v>
      </c>
      <c r="C107" s="34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0" t="e">
        <f>'A3 Exploitation'!D429</f>
        <v>#DIV/0!</v>
      </c>
      <c r="C108" s="34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0" t="e">
        <f>'A4 Exploitation'!D429</f>
        <v>#DIV/0!</v>
      </c>
      <c r="C109" s="34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0"/>
      <c r="C110" s="34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0"/>
      <c r="C111" s="34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>CE El Manar</v>
      </c>
    </row>
    <row r="115" spans="1:10" ht="33" customHeight="1" x14ac:dyDescent="0.25">
      <c r="A115" s="277" t="s">
        <v>280</v>
      </c>
      <c r="B115" s="340">
        <f>'A1 Exploitation'!D476</f>
        <v>0.87931034482758619</v>
      </c>
      <c r="C115" s="34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0">
        <f>'A2 Exploitation'!D476</f>
        <v>0.96551724137931039</v>
      </c>
      <c r="C116" s="34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0">
        <f>'A3 Exploitation'!D476</f>
        <v>1</v>
      </c>
      <c r="C117" s="34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0" t="e">
        <f>'A4 Exploitation'!D476</f>
        <v>#DIV/0!</v>
      </c>
      <c r="C118" s="34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0"/>
      <c r="C119" s="34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0"/>
      <c r="C120" s="34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>CE El Manar</v>
      </c>
    </row>
    <row r="124" spans="1:10" ht="33" customHeight="1" x14ac:dyDescent="0.25">
      <c r="A124" s="277" t="s">
        <v>280</v>
      </c>
      <c r="B124" s="340" t="e">
        <f>'A1 Exploitation'!D527</f>
        <v>#DIV/0!</v>
      </c>
      <c r="C124" s="34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0" t="e">
        <f>'A2 Exploitation'!D527</f>
        <v>#DIV/0!</v>
      </c>
      <c r="C125" s="34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0" t="e">
        <f>'A3 Exploitation'!D527</f>
        <v>#DIV/0!</v>
      </c>
      <c r="C126" s="34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0" t="e">
        <f>'A4 Exploitation'!D527</f>
        <v>#DIV/0!</v>
      </c>
      <c r="C127" s="34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0"/>
      <c r="C128" s="34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0"/>
      <c r="C129" s="34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>CE El Manar</v>
      </c>
    </row>
    <row r="133" spans="1:10" ht="33" customHeight="1" x14ac:dyDescent="0.25">
      <c r="A133" s="277" t="s">
        <v>280</v>
      </c>
      <c r="B133" s="340" t="e">
        <f>'A1 Exploitation'!D570</f>
        <v>#DIV/0!</v>
      </c>
      <c r="C133" s="34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0">
        <f>'A2 Exploitation'!D570</f>
        <v>0.9</v>
      </c>
      <c r="C134" s="34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0">
        <f>'A3 Exploitation'!D570</f>
        <v>1</v>
      </c>
      <c r="C135" s="34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0" t="e">
        <f>'A4 Exploitation'!D570</f>
        <v>#DIV/0!</v>
      </c>
      <c r="C136" s="34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0"/>
      <c r="C137" s="34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0"/>
      <c r="C138" s="34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CE El Manar</v>
      </c>
    </row>
    <row r="142" spans="1:10" ht="33" customHeight="1" x14ac:dyDescent="0.25">
      <c r="A142" s="277" t="s">
        <v>280</v>
      </c>
      <c r="B142" s="340">
        <f>'A1 Exploitation'!D610</f>
        <v>0.90909090909090906</v>
      </c>
      <c r="C142" s="34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0">
        <f>'A2 Exploitation'!D610</f>
        <v>0.90909090909090906</v>
      </c>
      <c r="C143" s="34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0">
        <f>'A3 Exploitation'!D610</f>
        <v>1</v>
      </c>
      <c r="C144" s="34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0" t="e">
        <f>'A4 Exploitation'!D610</f>
        <v>#DIV/0!</v>
      </c>
      <c r="C145" s="34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0"/>
      <c r="C146" s="34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0"/>
      <c r="C147" s="34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CE El Manar</v>
      </c>
    </row>
    <row r="151" spans="1:10" ht="33" customHeight="1" x14ac:dyDescent="0.25">
      <c r="A151" s="277" t="s">
        <v>280</v>
      </c>
      <c r="B151" s="340">
        <f>'A1 Exploitation'!D673</f>
        <v>0.88157894736842102</v>
      </c>
      <c r="C151" s="34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0">
        <f>'A2 Exploitation'!D673</f>
        <v>0.77631578947368418</v>
      </c>
      <c r="C152" s="34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0">
        <f>'A3 Exploitation'!D673</f>
        <v>1</v>
      </c>
      <c r="C153" s="34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0" t="e">
        <f>'A4 Exploitation'!D673</f>
        <v>#DIV/0!</v>
      </c>
      <c r="C154" s="34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0"/>
      <c r="C155" s="34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0"/>
      <c r="C156" s="34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2"/>
      <c r="C159" s="34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>CE El Manar</v>
      </c>
    </row>
    <row r="161" spans="1:10" ht="33" customHeight="1" x14ac:dyDescent="0.25">
      <c r="A161" s="277" t="s">
        <v>280</v>
      </c>
      <c r="B161" s="340">
        <f>'A1 Exploitation'!D702</f>
        <v>0.9285714285714286</v>
      </c>
      <c r="C161" s="34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0">
        <f>'A2 Exploitation'!D702</f>
        <v>1</v>
      </c>
      <c r="C162" s="34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0" t="e">
        <f>'A3 Exploitation'!D702</f>
        <v>#DIV/0!</v>
      </c>
      <c r="C163" s="34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0" t="e">
        <f>'A4 Exploitation'!D702</f>
        <v>#DIV/0!</v>
      </c>
      <c r="C164" s="340"/>
    </row>
    <row r="165" spans="1:10" ht="33" customHeight="1" x14ac:dyDescent="0.25">
      <c r="A165" s="276" t="s">
        <v>284</v>
      </c>
      <c r="B165" s="340"/>
      <c r="C165" s="340"/>
    </row>
    <row r="166" spans="1:10" ht="18" x14ac:dyDescent="0.25">
      <c r="A166" s="276" t="s">
        <v>285</v>
      </c>
      <c r="B166" s="340"/>
      <c r="C166" s="34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>CE El Manar</v>
      </c>
    </row>
    <row r="170" spans="1:10" ht="33" customHeight="1" x14ac:dyDescent="0.25">
      <c r="A170" s="277" t="s">
        <v>280</v>
      </c>
      <c r="B170" s="340">
        <f>'A1 Exploitation'!D726</f>
        <v>1</v>
      </c>
      <c r="C170" s="340"/>
    </row>
    <row r="171" spans="1:10" ht="33" customHeight="1" x14ac:dyDescent="0.25">
      <c r="A171" s="276" t="s">
        <v>281</v>
      </c>
      <c r="B171" s="340">
        <f>'A2 Exploitation'!D726</f>
        <v>1</v>
      </c>
      <c r="C171" s="340"/>
    </row>
    <row r="172" spans="1:10" ht="33" customHeight="1" x14ac:dyDescent="0.25">
      <c r="A172" s="277" t="s">
        <v>282</v>
      </c>
      <c r="B172" s="340" t="e">
        <f>'A3 Exploitation'!D726</f>
        <v>#DIV/0!</v>
      </c>
      <c r="C172" s="340"/>
    </row>
    <row r="173" spans="1:10" ht="33" customHeight="1" x14ac:dyDescent="0.25">
      <c r="A173" s="277" t="s">
        <v>283</v>
      </c>
      <c r="B173" s="340" t="e">
        <f>'A4 Exploitation'!D726</f>
        <v>#DIV/0!</v>
      </c>
      <c r="C173" s="340"/>
    </row>
    <row r="174" spans="1:10" ht="33" customHeight="1" x14ac:dyDescent="0.25">
      <c r="A174" s="276" t="s">
        <v>284</v>
      </c>
      <c r="B174" s="340"/>
      <c r="C174" s="340"/>
    </row>
    <row r="175" spans="1:10" ht="18" x14ac:dyDescent="0.25">
      <c r="A175" s="276" t="s">
        <v>285</v>
      </c>
      <c r="B175" s="340"/>
      <c r="C175" s="34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CE El Manar</v>
      </c>
    </row>
    <row r="179" spans="1:10" ht="33" customHeight="1" x14ac:dyDescent="0.25">
      <c r="A179" s="277" t="s">
        <v>280</v>
      </c>
      <c r="B179" s="340">
        <f>'A1 Technique'!D199</f>
        <v>0.89130434782608692</v>
      </c>
      <c r="C179" s="340"/>
    </row>
    <row r="180" spans="1:10" ht="33" customHeight="1" x14ac:dyDescent="0.25">
      <c r="A180" s="276" t="s">
        <v>281</v>
      </c>
      <c r="B180" s="340">
        <f>'A2 Technique'!D199</f>
        <v>0.99</v>
      </c>
      <c r="C180" s="340"/>
    </row>
    <row r="181" spans="1:10" ht="33" customHeight="1" x14ac:dyDescent="0.25">
      <c r="A181" s="277" t="s">
        <v>282</v>
      </c>
      <c r="B181" s="340" t="e">
        <f>'A3 Technique'!D199</f>
        <v>#DIV/0!</v>
      </c>
      <c r="C181" s="340"/>
    </row>
    <row r="182" spans="1:10" ht="33" customHeight="1" x14ac:dyDescent="0.25">
      <c r="A182" s="277" t="s">
        <v>283</v>
      </c>
      <c r="B182" s="340" t="e">
        <f>'A4 Technique'!D199</f>
        <v>#DIV/0!</v>
      </c>
      <c r="C182" s="340"/>
    </row>
    <row r="183" spans="1:10" ht="33" customHeight="1" x14ac:dyDescent="0.25">
      <c r="A183" s="276" t="s">
        <v>284</v>
      </c>
      <c r="B183" s="340"/>
      <c r="C183" s="340"/>
    </row>
    <row r="184" spans="1:10" ht="18" x14ac:dyDescent="0.25">
      <c r="A184" s="276" t="s">
        <v>285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76" zoomScale="60" zoomScaleNormal="100" workbookViewId="0">
      <selection activeCell="A676" sqref="A676:F67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CE El Manar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476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477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43563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0.90551181102362199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43563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478</v>
      </c>
      <c r="E39" s="90" t="s">
        <v>479</v>
      </c>
      <c r="F39" s="90" t="s">
        <v>297</v>
      </c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0.92307692307692313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0.94117647058823528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43563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43563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43563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43563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43563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43563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73" x14ac:dyDescent="0.4">
      <c r="A454" s="88" t="s">
        <v>85</v>
      </c>
      <c r="B454" s="89">
        <v>0</v>
      </c>
      <c r="C454" s="89"/>
      <c r="D454" s="107" t="s">
        <v>481</v>
      </c>
      <c r="E454" s="90" t="s">
        <v>482</v>
      </c>
      <c r="F454" s="90" t="s">
        <v>297</v>
      </c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126" x14ac:dyDescent="0.4">
      <c r="A456" s="88" t="s">
        <v>187</v>
      </c>
      <c r="B456" s="89">
        <v>0</v>
      </c>
      <c r="C456" s="89"/>
      <c r="D456" s="111" t="s">
        <v>480</v>
      </c>
      <c r="E456" s="90" t="s">
        <v>504</v>
      </c>
      <c r="F456" s="90" t="s">
        <v>297</v>
      </c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42" x14ac:dyDescent="0.4">
      <c r="A465" s="88" t="s">
        <v>328</v>
      </c>
      <c r="B465" s="89">
        <v>0</v>
      </c>
      <c r="C465" s="151"/>
      <c r="D465" s="107" t="s">
        <v>478</v>
      </c>
      <c r="E465" s="107" t="s">
        <v>479</v>
      </c>
      <c r="F465" s="90" t="s">
        <v>297</v>
      </c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0.5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0.83333333333333337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0.87931034482758619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43563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43563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43563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18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483</v>
      </c>
      <c r="E592" s="90" t="s">
        <v>484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0</v>
      </c>
      <c r="C599" s="181"/>
      <c r="D599" s="117" t="s">
        <v>478</v>
      </c>
      <c r="E599" s="90" t="s">
        <v>479</v>
      </c>
      <c r="F599" s="90" t="s">
        <v>297</v>
      </c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0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0.5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22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0.84615384615384615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0.90909090909090906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43563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486</v>
      </c>
      <c r="E624" s="90" t="s">
        <v>487</v>
      </c>
      <c r="F624" s="90" t="s">
        <v>297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16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0.88888888888888884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0</v>
      </c>
      <c r="C631" s="89"/>
      <c r="D631" s="130" t="s">
        <v>485</v>
      </c>
      <c r="E631" s="90" t="s">
        <v>502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66.75" customHeight="1" x14ac:dyDescent="0.4">
      <c r="A643" s="88" t="s">
        <v>83</v>
      </c>
      <c r="B643" s="89">
        <v>0</v>
      </c>
      <c r="C643" s="89"/>
      <c r="D643" s="90" t="s">
        <v>503</v>
      </c>
      <c r="E643" s="90" t="s">
        <v>488</v>
      </c>
      <c r="F643" s="90" t="s">
        <v>297</v>
      </c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12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0.8571428571428571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42" x14ac:dyDescent="0.4">
      <c r="A662" s="92" t="s">
        <v>328</v>
      </c>
      <c r="B662" s="89">
        <v>0</v>
      </c>
      <c r="C662" s="205"/>
      <c r="D662" s="111" t="s">
        <v>478</v>
      </c>
      <c r="E662" s="90" t="s">
        <v>479</v>
      </c>
      <c r="F662" s="90" t="s">
        <v>297</v>
      </c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0.25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0.8928571428571429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0.88157894736842102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43563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105" x14ac:dyDescent="0.4">
      <c r="A689" s="92" t="s">
        <v>388</v>
      </c>
      <c r="B689" s="89">
        <v>0</v>
      </c>
      <c r="C689" s="133"/>
      <c r="D689" s="92" t="s">
        <v>489</v>
      </c>
      <c r="E689" s="135" t="s">
        <v>490</v>
      </c>
      <c r="F689" s="90" t="s">
        <v>297</v>
      </c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30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>
        <v>2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0.9285714285714286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43563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0.70833333333333337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230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0.90551181102362199</v>
      </c>
      <c r="E730" s="3"/>
      <c r="F730" s="3"/>
    </row>
  </sheetData>
  <sheetProtection algorithmName="SHA-512" hashValue="qQ7CmlGE/ga/HtjGX6YGgZ3E/7ehqN23qK1z5ilxwWELjkIktxY2PeZIT0F3tbFdlFO+zN+4eWJsz76sh9LYvQ==" saltValue="42EIm19QPBT06cly1UZMQg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599:B605 B558:B565 B506:B516 B618:B626 B122:B128 B654:B660 B465:B471 B85:B102 B312:B319 B379:B389 B449:B463 B519:B525 B417:B424 B492:B504 B292:B299 B719:B721 B662:B668 B592:B597 B66:B82 B257:B264 B348:B356 B178:B185 B536:B541 B643:B649 B269:B289 B231:B235 B681:B700 B105:B110 B140:B146 B237:B244 B437:B444 B528:B529 B484:B490 B631:B638 B30:B37 B579:B587 B710:B714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372" max="6" man="1"/>
    <brk id="463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7" zoomScale="80" zoomScaleNormal="90" zoomScaleSheetLayoutView="80" workbookViewId="0">
      <selection activeCell="B17" sqref="B1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CE El Manar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M Omar (Directeur magasin) et M Hatem (Gestionnaire du stock)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43563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0.89130434782608692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10</v>
      </c>
    </row>
    <row r="23" spans="1:7" x14ac:dyDescent="0.3">
      <c r="A23" s="441" t="s">
        <v>251</v>
      </c>
      <c r="B23" s="442"/>
      <c r="C23" s="44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14</v>
      </c>
    </row>
    <row r="34" spans="1:6" x14ac:dyDescent="0.3">
      <c r="A34" s="441" t="s">
        <v>251</v>
      </c>
      <c r="B34" s="442"/>
      <c r="C34" s="443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501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10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0</v>
      </c>
      <c r="C58" s="42"/>
      <c r="D58" s="65" t="s">
        <v>500</v>
      </c>
      <c r="E58" s="43" t="s">
        <v>499</v>
      </c>
      <c r="F58" s="42" t="s">
        <v>297</v>
      </c>
    </row>
    <row r="59" spans="1:6" ht="66" x14ac:dyDescent="0.3">
      <c r="A59" s="5" t="s">
        <v>79</v>
      </c>
      <c r="B59" s="42">
        <v>0</v>
      </c>
      <c r="C59" s="42"/>
      <c r="D59" s="43" t="s">
        <v>497</v>
      </c>
      <c r="E59" s="43" t="s">
        <v>498</v>
      </c>
      <c r="F59" s="42" t="s">
        <v>297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10</v>
      </c>
    </row>
    <row r="64" spans="1:6" x14ac:dyDescent="0.3">
      <c r="A64" s="441" t="s">
        <v>251</v>
      </c>
      <c r="B64" s="442"/>
      <c r="C64" s="443"/>
      <c r="D64" s="332">
        <f>D63/(COUNT(B56:C62)*2)</f>
        <v>0.7142857142857143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ht="33" x14ac:dyDescent="0.3">
      <c r="A159" s="29" t="s">
        <v>275</v>
      </c>
      <c r="B159" s="42">
        <v>0</v>
      </c>
      <c r="C159" s="42"/>
      <c r="D159" s="337" t="s">
        <v>495</v>
      </c>
      <c r="E159" s="43" t="s">
        <v>496</v>
      </c>
      <c r="F159" s="42" t="s">
        <v>297</v>
      </c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14</v>
      </c>
    </row>
    <row r="162" spans="1:6" x14ac:dyDescent="0.3">
      <c r="A162" s="441" t="s">
        <v>251</v>
      </c>
      <c r="B162" s="442"/>
      <c r="C162" s="443"/>
      <c r="D162" s="332">
        <f>D161/(COUNT(B153:C160)*2)</f>
        <v>0.875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6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ht="82.5" x14ac:dyDescent="0.3">
      <c r="A173" s="4" t="s">
        <v>152</v>
      </c>
      <c r="B173" s="42">
        <v>0</v>
      </c>
      <c r="C173" s="42"/>
      <c r="D173" s="68" t="s">
        <v>493</v>
      </c>
      <c r="E173" s="43" t="s">
        <v>494</v>
      </c>
      <c r="F173" s="42" t="s">
        <v>297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6</v>
      </c>
    </row>
    <row r="178" spans="1:7" x14ac:dyDescent="0.3">
      <c r="A178" s="441" t="s">
        <v>251</v>
      </c>
      <c r="B178" s="442"/>
      <c r="C178" s="443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10</v>
      </c>
    </row>
    <row r="187" spans="1:7" x14ac:dyDescent="0.3">
      <c r="A187" s="441" t="s">
        <v>251</v>
      </c>
      <c r="B187" s="442"/>
      <c r="C187" s="443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ht="49.5" x14ac:dyDescent="0.3">
      <c r="A190" s="16" t="s">
        <v>308</v>
      </c>
      <c r="B190" s="42">
        <v>0</v>
      </c>
      <c r="C190" s="42"/>
      <c r="D190" s="43" t="s">
        <v>491</v>
      </c>
      <c r="E190" s="43" t="s">
        <v>492</v>
      </c>
      <c r="F190" s="42" t="s">
        <v>297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2</v>
      </c>
    </row>
    <row r="195" spans="1:6" x14ac:dyDescent="0.3">
      <c r="A195" s="441" t="s">
        <v>251</v>
      </c>
      <c r="B195" s="442"/>
      <c r="C195" s="443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0.89130434782608692</v>
      </c>
    </row>
  </sheetData>
  <sheetProtection algorithmName="SHA-512" hashValue="7uD5BzeeIAfiRDMBL9IWMvSDeT6c7advY5GeC6uV6mSpwJmTyJWNC9vyvDDfA7RKlbUKhxcztZ5H1GlCClw+PQ==" saltValue="YfboiHPBak/OfFT94BN34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F664" sqref="F66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CE El Manar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505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506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43760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0.87769784172661869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43760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05" x14ac:dyDescent="0.4">
      <c r="A35" s="97" t="s">
        <v>400</v>
      </c>
      <c r="B35" s="89">
        <v>0</v>
      </c>
      <c r="C35" s="98">
        <f>IF(B35=0, -5, "0")</f>
        <v>-5</v>
      </c>
      <c r="D35" s="90" t="s">
        <v>507</v>
      </c>
      <c r="E35" s="90" t="s">
        <v>508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1</v>
      </c>
      <c r="F43" s="272">
        <f>COUNTA('A1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19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0.6785714285714286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29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0.76315789473684215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43760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43760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43760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43760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43760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43760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63" x14ac:dyDescent="0.4">
      <c r="A469" s="128" t="s">
        <v>327</v>
      </c>
      <c r="B469" s="89">
        <v>0</v>
      </c>
      <c r="C469" s="89"/>
      <c r="D469" s="205" t="s">
        <v>509</v>
      </c>
      <c r="E469" s="205" t="s">
        <v>510</v>
      </c>
      <c r="F469" s="90" t="s">
        <v>297</v>
      </c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3</v>
      </c>
      <c r="F471" s="90">
        <f>COUNTA('A1 Exploitation'!F437:F470)</f>
        <v>3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40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0.95238095238095233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56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0.96551724137931039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43760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43760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4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>
        <f>D542/(COUNT(B536:C541)*2)</f>
        <v>1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63" x14ac:dyDescent="0.4">
      <c r="A563" s="128" t="s">
        <v>327</v>
      </c>
      <c r="B563" s="89">
        <v>0</v>
      </c>
      <c r="C563" s="99"/>
      <c r="D563" s="205" t="s">
        <v>509</v>
      </c>
      <c r="E563" s="205" t="s">
        <v>510</v>
      </c>
      <c r="F563" s="90" t="s">
        <v>297</v>
      </c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14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>
        <f>D566/(COUNT(B558:C565,B546:C555)*2)</f>
        <v>0.875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18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0.9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43760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18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84" x14ac:dyDescent="0.4">
      <c r="A595" s="88" t="s">
        <v>186</v>
      </c>
      <c r="B595" s="89">
        <v>0</v>
      </c>
      <c r="C595" s="89"/>
      <c r="D595" s="205" t="s">
        <v>511</v>
      </c>
      <c r="E595" s="205" t="s">
        <v>512</v>
      </c>
      <c r="F595" s="90" t="s">
        <v>297</v>
      </c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63" x14ac:dyDescent="0.4">
      <c r="A603" s="128" t="s">
        <v>327</v>
      </c>
      <c r="B603" s="89">
        <v>0</v>
      </c>
      <c r="C603" s="89"/>
      <c r="D603" s="205" t="s">
        <v>509</v>
      </c>
      <c r="E603" s="205" t="s">
        <v>510</v>
      </c>
      <c r="F603" s="90" t="s">
        <v>297</v>
      </c>
      <c r="G603" s="83"/>
    </row>
    <row r="604" spans="1:7" ht="21" x14ac:dyDescent="0.4">
      <c r="A604" s="92" t="s">
        <v>406</v>
      </c>
      <c r="B604" s="89">
        <v>2</v>
      </c>
      <c r="C604" s="89"/>
      <c r="D604" s="205"/>
      <c r="E604" s="205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2</v>
      </c>
      <c r="F605" s="90">
        <f>COUNTA('A1 Exploitation'!F579:F604)</f>
        <v>2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22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D606/(COUNT(B592:C605)*2)</f>
        <v>0.84615384615384615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D609/(COUNT(B579:C587,B592:C597,B599:C605)*2)</f>
        <v>0.90909090909090906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43760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42" x14ac:dyDescent="0.4">
      <c r="A624" s="106" t="s">
        <v>203</v>
      </c>
      <c r="B624" s="89" t="s">
        <v>30</v>
      </c>
      <c r="C624" s="89"/>
      <c r="D624" s="88" t="s">
        <v>518</v>
      </c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16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1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63.75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517</v>
      </c>
      <c r="E632" s="147" t="s">
        <v>516</v>
      </c>
      <c r="F632" s="90" t="s">
        <v>297</v>
      </c>
      <c r="G632" s="83"/>
    </row>
    <row r="633" spans="1:7" ht="63" x14ac:dyDescent="0.4">
      <c r="A633" s="88" t="s">
        <v>186</v>
      </c>
      <c r="B633" s="89">
        <v>0</v>
      </c>
      <c r="C633" s="89"/>
      <c r="D633" s="147" t="s">
        <v>515</v>
      </c>
      <c r="E633" s="147" t="s">
        <v>516</v>
      </c>
      <c r="F633" s="90" t="s">
        <v>297</v>
      </c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2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0.1111111111111111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84" x14ac:dyDescent="0.4">
      <c r="A665" s="266" t="s">
        <v>317</v>
      </c>
      <c r="B665" s="89">
        <v>1</v>
      </c>
      <c r="C665" s="99" t="str">
        <f>IF(B665=0, -5, "0")</f>
        <v>0</v>
      </c>
      <c r="D665" s="338" t="s">
        <v>513</v>
      </c>
      <c r="E665" s="339" t="s">
        <v>514</v>
      </c>
      <c r="F665" s="90" t="s">
        <v>297</v>
      </c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4</v>
      </c>
      <c r="F668" s="90">
        <f>COUNTA('A1 Exploitation'!F618:F667)</f>
        <v>4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27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0.9642857142857143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59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0.77631578947368418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43760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206">
        <f>COUNTIF('A1 Exploitation'!F681:F699,"ok")</f>
        <v>1</v>
      </c>
      <c r="F700" s="90">
        <f>COUNTA('A1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43760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244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0.87769784172661869</v>
      </c>
      <c r="E730" s="3"/>
      <c r="F730" s="3"/>
    </row>
  </sheetData>
  <sheetProtection algorithmName="SHA-512" hashValue="js0ZJluDbpnzrK7m7gv6ymxIZgmrPate/PK41nr0lAYIyG+sAuabzuwvnmkydOY5mgTAuAzxfVD3JixkYftekg==" saltValue="wZsGf01fcTNubLu0ITrdFg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592:B605 B558:B565 B506:B516 B618:B626 B122:B128 B662:B668 B719:B721 B85:B102 B312:B319 B379:B389 B465:B471 B519:B525 B417:B424 B492:B504 B292:B299 B579:B587 B654:B660 B437:B444 B66:B82 B257:B264 B348:B356 B178:B185 B536:B541 B643:B649 B269:B289 B231:B235 B710:B714 B105:B110 B140:B146 B237:B244 B449:B463 B528:B529 B484:B490 B631:B638 B30:B37 B681:B700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372" max="6" man="1"/>
    <brk id="546" max="6" man="1"/>
    <brk id="60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107" sqref="B10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CE El Manar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'A2 Exploitation'!B9:F9</f>
        <v>Dr Hend KAMOUN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'A2 Exploitation'!B10:F10</f>
        <v>Directeur magasin et gestionnaire de stock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'A2 Exploitation'!B11:F11</f>
        <v>43760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0.99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10</v>
      </c>
    </row>
    <row r="23" spans="1:7" x14ac:dyDescent="0.3">
      <c r="A23" s="441" t="s">
        <v>251</v>
      </c>
      <c r="B23" s="442"/>
      <c r="C23" s="44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14</v>
      </c>
    </row>
    <row r="34" spans="1:6" x14ac:dyDescent="0.3">
      <c r="A34" s="441" t="s">
        <v>251</v>
      </c>
      <c r="B34" s="442"/>
      <c r="C34" s="443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6</v>
      </c>
    </row>
    <row r="43" spans="1:6" x14ac:dyDescent="0.3">
      <c r="A43" s="441" t="s">
        <v>251</v>
      </c>
      <c r="B43" s="442"/>
      <c r="C43" s="443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12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520</v>
      </c>
      <c r="E58" s="43" t="s">
        <v>521</v>
      </c>
      <c r="F58" s="42" t="s">
        <v>297</v>
      </c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50.25" x14ac:dyDescent="0.35">
      <c r="A60" s="15" t="s">
        <v>182</v>
      </c>
      <c r="B60" s="42">
        <v>2</v>
      </c>
      <c r="C60" s="4" t="str">
        <f>IF(B60=0, -5, "0")</f>
        <v>0</v>
      </c>
      <c r="D60" s="43" t="s">
        <v>519</v>
      </c>
      <c r="E60" s="42"/>
      <c r="F60" s="42" t="s">
        <v>297</v>
      </c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13</v>
      </c>
    </row>
    <row r="64" spans="1:6" x14ac:dyDescent="0.3">
      <c r="A64" s="441" t="s">
        <v>251</v>
      </c>
      <c r="B64" s="442"/>
      <c r="C64" s="443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16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6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8</v>
      </c>
    </row>
    <row r="178" spans="1:7" x14ac:dyDescent="0.3">
      <c r="A178" s="441" t="s">
        <v>251</v>
      </c>
      <c r="B178" s="442"/>
      <c r="C178" s="44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10</v>
      </c>
    </row>
    <row r="187" spans="1:7" x14ac:dyDescent="0.3">
      <c r="A187" s="441" t="s">
        <v>251</v>
      </c>
      <c r="B187" s="442"/>
      <c r="C187" s="443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4</v>
      </c>
    </row>
    <row r="195" spans="1:6" x14ac:dyDescent="0.3">
      <c r="A195" s="441" t="s">
        <v>251</v>
      </c>
      <c r="B195" s="442"/>
      <c r="C195" s="44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1</v>
      </c>
      <c r="E197" s="72">
        <f>COUNTIF('A1 Technique'!F17:F193,"ok")</f>
        <v>5</v>
      </c>
      <c r="F197" s="73">
        <f>COUNTA('A1 Technique'!F17:F193)</f>
        <v>5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99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0.99</v>
      </c>
    </row>
  </sheetData>
  <sheetProtection algorithmName="SHA-512" hashValue="2vU4zHa+ezNbudu1YmTYk+VYdoIhytNiZxPbvy4vi1+z1V4iAD5D2mWdyEJe+4kD+yaOOe7huzwzY9O8Qnx8Ug==" saltValue="Fg4XkDWMo7B9uAr1/oTA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CE El Manar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1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COUNTIF('A2 Exploitation'!F21:F42,"ok")</f>
        <v>1</v>
      </c>
      <c r="F43" s="272">
        <f>COUNTA('A2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COUNTIF('A2 Exploitation'!F437:F470,"ok")</f>
        <v>1</v>
      </c>
      <c r="F471" s="90">
        <f>COUNTA('A2 Exploitation'!F437:F470)</f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1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2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f>IF(D565=1, 2, IF(AND(D565&lt;1,D565&gt;0), 1, IF(D565=0,"0","NA")))</f>
        <v>2</v>
      </c>
      <c r="C565" s="89"/>
      <c r="D565" s="271">
        <f>IFERROR(E565/F565,"N.A")</f>
        <v>1</v>
      </c>
      <c r="E565" s="91">
        <f>COUNTIF('A2 Exploitation'!F536:F564,"ok")</f>
        <v>1</v>
      </c>
      <c r="F565" s="90">
        <f>COUNTA('A2 Exploitation'!F536:F564)</f>
        <v>1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2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2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COUNTIF('A2 Exploitation'!F579:F604,"ok")</f>
        <v>2</v>
      </c>
      <c r="F605" s="90">
        <f>COUNTA('A2 Exploitation'!F579:F604)</f>
        <v>2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2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COUNTIF('A2 Exploitation'!F618:F667,"ok")</f>
        <v>3</v>
      </c>
      <c r="F668" s="90">
        <f>COUNTA('A2 Exploitation'!F618:F667)</f>
        <v>3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1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CE El Manar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M Omar (Directeur magasin) et M Hatem (Gestionnaire du stock)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43563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>
        <f>E197/F197</f>
        <v>1</v>
      </c>
      <c r="E197" s="72">
        <f>COUNTIF('A2 Technique'!F17:F193,"ok")</f>
        <v>2</v>
      </c>
      <c r="F197" s="73">
        <f>COUNTA('A2 Technique'!F17:F193)</f>
        <v>2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CE El Manar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CE El Manar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M Omar (Directeur magasin) et M Hatem (Gestionnaire du stock)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43563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2020-06-15T13:20:31Z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