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Clients\uhd\Audit magasin\Audits par magasins\CE El Manar\12-décembre 2017\"/>
    </mc:Choice>
  </mc:AlternateContent>
  <bookViews>
    <workbookView xWindow="0" yWindow="0" windowWidth="20490" windowHeight="7620" tabRatio="85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D37" i="32" s="1"/>
  <c r="C28" i="32"/>
  <c r="D23" i="32"/>
  <c r="D24" i="32" s="1"/>
  <c r="A17" i="32"/>
  <c r="A8" i="32"/>
  <c r="A7" i="33" s="1"/>
  <c r="B8" i="31"/>
  <c r="D387" i="32" l="1"/>
  <c r="D390" i="32" s="1"/>
  <c r="D391" i="32" s="1"/>
  <c r="B104" i="29" s="1"/>
  <c r="D276" i="32"/>
  <c r="D337" i="32"/>
  <c r="D338" i="32" s="1"/>
  <c r="D357" i="32"/>
  <c r="D206" i="32"/>
  <c r="D207" i="32" s="1"/>
  <c r="D337" i="34"/>
  <c r="D338" i="34" s="1"/>
  <c r="D357" i="34"/>
  <c r="D358" i="34" s="1"/>
  <c r="D83" i="35"/>
  <c r="D84" i="35" s="1"/>
  <c r="D186" i="32"/>
  <c r="D187" i="32" s="1"/>
  <c r="D449" i="32"/>
  <c r="D450" i="32" s="1"/>
  <c r="B132" i="29" s="1"/>
  <c r="D54" i="34"/>
  <c r="D55" i="34" s="1"/>
  <c r="D186" i="34"/>
  <c r="D187" i="34" s="1"/>
  <c r="D229" i="34"/>
  <c r="D230" i="34" s="1"/>
  <c r="D242" i="34"/>
  <c r="D146" i="32"/>
  <c r="D147" i="32" s="1"/>
  <c r="D294" i="32"/>
  <c r="D295" i="32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387" i="34"/>
  <c r="D390" i="34" s="1"/>
  <c r="D391" i="34" s="1"/>
  <c r="B105" i="29" s="1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243" i="34"/>
  <c r="D82" i="34"/>
  <c r="D189" i="34"/>
  <c r="D190" i="34" s="1"/>
  <c r="B70" i="29" s="1"/>
  <c r="D164" i="34"/>
  <c r="D305" i="34"/>
  <c r="D388" i="34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88" i="32"/>
  <c r="D459" i="32"/>
  <c r="B139" i="29" s="1"/>
  <c r="D164" i="32"/>
  <c r="D96" i="32"/>
  <c r="D97" i="32" s="1"/>
  <c r="B55" i="29" s="1"/>
  <c r="D243" i="32"/>
  <c r="D245" i="32"/>
  <c r="D246" i="32" s="1"/>
  <c r="B76" i="29" s="1"/>
  <c r="D358" i="32"/>
  <c r="D360" i="32"/>
  <c r="D361" i="32" s="1"/>
  <c r="B97" i="29" s="1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242" i="30" l="1"/>
  <c r="D245" i="34"/>
  <c r="D246" i="34" s="1"/>
  <c r="B77" i="29" s="1"/>
  <c r="D149" i="34"/>
  <c r="D150" i="34" s="1"/>
  <c r="B63" i="29" s="1"/>
  <c r="D357" i="30"/>
  <c r="D189" i="32"/>
  <c r="D190" i="32" s="1"/>
  <c r="B69" i="29" s="1"/>
  <c r="D307" i="34"/>
  <c r="D308" i="34" s="1"/>
  <c r="B91" i="29" s="1"/>
  <c r="D96" i="34"/>
  <c r="D97" i="34" s="1"/>
  <c r="B56" i="29" s="1"/>
  <c r="D145" i="31"/>
  <c r="D146" i="31" s="1"/>
  <c r="D117" i="31"/>
  <c r="D118" i="31" s="1"/>
  <c r="D101" i="31"/>
  <c r="D102" i="31" s="1"/>
  <c r="D83" i="31"/>
  <c r="D84" i="31" s="1"/>
  <c r="D62" i="31"/>
  <c r="D63" i="31" s="1"/>
  <c r="D409" i="30"/>
  <c r="D410" i="30" s="1"/>
  <c r="B110" i="29" s="1"/>
  <c r="D337" i="30"/>
  <c r="D338" i="30" s="1"/>
  <c r="D294" i="30"/>
  <c r="D295" i="30" s="1"/>
  <c r="D276" i="30"/>
  <c r="D279" i="30" s="1"/>
  <c r="D280" i="30" s="1"/>
  <c r="B82" i="29" s="1"/>
  <c r="D81" i="30"/>
  <c r="D82" i="30" s="1"/>
  <c r="D110" i="30"/>
  <c r="D111" i="30" s="1"/>
  <c r="D146" i="30"/>
  <c r="D147" i="30" s="1"/>
  <c r="D206" i="30"/>
  <c r="D207" i="30" s="1"/>
  <c r="D449" i="30"/>
  <c r="D450" i="30" s="1"/>
  <c r="B131" i="29" s="1"/>
  <c r="D307" i="32"/>
  <c r="D308" i="32" s="1"/>
  <c r="B90" i="29" s="1"/>
  <c r="D186" i="30"/>
  <c r="D187" i="30" s="1"/>
  <c r="D229" i="30"/>
  <c r="D230" i="30" s="1"/>
  <c r="D387" i="30"/>
  <c r="D390" i="30" s="1"/>
  <c r="D391" i="30" s="1"/>
  <c r="B103" i="29" s="1"/>
  <c r="D360" i="34"/>
  <c r="D361" i="34" s="1"/>
  <c r="B98" i="29" s="1"/>
  <c r="D182" i="35"/>
  <c r="D183" i="35" s="1"/>
  <c r="B11" i="35" s="1"/>
  <c r="D37" i="30"/>
  <c r="D38" i="30" s="1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2"/>
  <c r="D463" i="32" s="1"/>
  <c r="D179" i="31"/>
  <c r="D243" i="30"/>
  <c r="D358" i="30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01" i="17" l="1"/>
  <c r="D102" i="17" s="1"/>
  <c r="D462" i="34"/>
  <c r="D463" i="34" s="1"/>
  <c r="B27" i="29" s="1"/>
  <c r="D388" i="30"/>
  <c r="D360" i="30"/>
  <c r="D361" i="30" s="1"/>
  <c r="B96" i="29" s="1"/>
  <c r="D307" i="30"/>
  <c r="D308" i="30" s="1"/>
  <c r="B89" i="29" s="1"/>
  <c r="D277" i="30"/>
  <c r="D245" i="30"/>
  <c r="D246" i="30" s="1"/>
  <c r="B75" i="29" s="1"/>
  <c r="D189" i="30"/>
  <c r="D190" i="30" s="1"/>
  <c r="B68" i="29" s="1"/>
  <c r="D96" i="30"/>
  <c r="D97" i="30" s="1"/>
  <c r="B54" i="29" s="1"/>
  <c r="D40" i="30"/>
  <c r="D41" i="30" s="1"/>
  <c r="B47" i="29" s="1"/>
  <c r="D132" i="17"/>
  <c r="D133" i="17" s="1"/>
  <c r="D387" i="16"/>
  <c r="D388" i="16" s="1"/>
  <c r="D110" i="16"/>
  <c r="D111" i="16" s="1"/>
  <c r="D276" i="16"/>
  <c r="D277" i="16" s="1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90" i="16"/>
  <c r="D391" i="16" s="1"/>
  <c r="B102" i="29" s="1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171" i="17"/>
  <c r="D62" i="17"/>
  <c r="D206" i="16"/>
  <c r="D207" i="16" s="1"/>
  <c r="D54" i="16"/>
  <c r="D55" i="16" s="1"/>
  <c r="B9" i="17"/>
  <c r="B10" i="17"/>
  <c r="D462" i="30" l="1"/>
  <c r="D463" i="30" s="1"/>
  <c r="B25" i="29" s="1"/>
  <c r="D279" i="16"/>
  <c r="D280" i="16" s="1"/>
  <c r="D360" i="16"/>
  <c r="D361" i="16" s="1"/>
  <c r="D40" i="16"/>
  <c r="D41" i="16" s="1"/>
  <c r="B46" i="29" s="1"/>
  <c r="B11" i="31"/>
  <c r="B145" i="29"/>
  <c r="B33" i="29" l="1"/>
  <c r="B12" i="30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243" i="16" l="1"/>
  <c r="D81" i="16"/>
  <c r="D82" i="16" s="1"/>
  <c r="D189" i="16"/>
  <c r="D190" i="16" s="1"/>
  <c r="B67" i="29" s="1"/>
  <c r="D164" i="16"/>
  <c r="A17" i="16"/>
  <c r="D96" i="16" l="1"/>
  <c r="D97" i="16" s="1"/>
  <c r="B53" i="29" s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<sst xmlns="http://schemas.openxmlformats.org/spreadsheetml/2006/main" count="3052" uniqueCount="427">
  <si>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</si>
  <si>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</si>
  <si>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</si>
  <si>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</si>
  <si>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</si>
  <si>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</si>
  <si>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</si>
  <si>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</si>
  <si>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</si>
  <si>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</si>
  <si>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</si>
  <si>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</si>
  <si>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</si>
  <si>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</si>
  <si>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</si>
  <si>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</si>
  <si>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</si>
  <si>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</si>
  <si>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</si>
  <si>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</si>
  <si>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</si>
  <si>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</si>
  <si>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</si>
  <si>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</si>
  <si>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</si>
  <si>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</si>
  <si>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</si>
  <si>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</si>
  <si>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</si>
  <si>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</si>
  <si>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</si>
  <si>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</si>
  <si>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</si>
  <si>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</si>
  <si>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</si>
  <si>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</si>
  <si>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</si>
  <si>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</si>
  <si>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</si>
  <si>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</si>
  <si>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</si>
  <si>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</si>
  <si>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</si>
  <si>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</si>
  <si>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</si>
  <si>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</si>
  <si>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</si>
  <si>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</si>
  <si>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</si>
  <si>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</si>
  <si>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</si>
  <si>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</si>
  <si>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</si>
  <si>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</si>
  <si>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</si>
  <si>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</si>
  <si>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</si>
  <si>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</si>
  <si>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</si>
  <si>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</si>
  <si>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</si>
  <si>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</si>
  <si>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</si>
  <si>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</si>
  <si>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</si>
  <si>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</si>
  <si>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</si>
  <si>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</si>
  <si>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</si>
  <si>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</si>
  <si>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</si>
  <si>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</si>
  <si>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</si>
  <si>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</si>
  <si>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</si>
  <si>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</si>
  <si>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</si>
  <si>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</si>
  <si>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</si>
  <si>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</si>
  <si>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</si>
  <si>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</si>
  <si>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</si>
  <si>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</si>
  <si>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</si>
  <si>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</si>
  <si>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</si>
  <si>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</si>
  <si>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</si>
  <si>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</si>
  <si>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</si>
  <si>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</si>
  <si>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</si>
  <si>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</si>
  <si>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</si>
  <si>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</si>
  <si>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</si>
  <si>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</si>
  <si>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</si>
  <si>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</si>
  <si>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</si>
  <si>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</si>
  <si>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</si>
  <si>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</si>
  <si>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</si>
  <si>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</si>
  <si>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</si>
  <si>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</si>
  <si>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</si>
  <si>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</si>
  <si>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</si>
  <si>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</si>
  <si>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</si>
  <si>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</si>
  <si>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</si>
  <si>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</si>
  <si>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</si>
  <si>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</si>
  <si>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</si>
  <si>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</si>
  <si>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</si>
  <si>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</si>
  <si>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</si>
  <si>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</si>
  <si>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</si>
  <si>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</si>
  <si>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</si>
  <si>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</si>
  <si>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</si>
  <si>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</si>
  <si>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</si>
  <si>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</si>
  <si>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</si>
  <si>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</si>
  <si>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</si>
  <si>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</si>
  <si>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</si>
  <si>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</si>
  <si>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</si>
  <si>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</si>
  <si>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</si>
  <si>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</si>
  <si>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</si>
  <si>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</si>
  <si>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</si>
  <si>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</si>
  <si>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</si>
  <si>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</si>
  <si>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</si>
  <si>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</si>
  <si>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</si>
  <si>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</si>
  <si>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</si>
  <si>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</si>
  <si>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</si>
  <si>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</si>
  <si>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</si>
  <si>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</si>
  <si>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</si>
  <si>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</si>
  <si>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</si>
  <si>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</si>
  <si>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</si>
  <si>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</si>
  <si>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</si>
  <si>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</si>
  <si>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</si>
  <si>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</si>
  <si>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</si>
  <si>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</si>
  <si>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</si>
  <si>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</si>
  <si>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</si>
  <si>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</si>
  <si>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</si>
  <si>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</si>
  <si>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</si>
  <si>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</si>
  <si>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</si>
  <si>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</si>
  <si>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</si>
  <si>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</si>
  <si>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</si>
  <si>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</si>
  <si>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</si>
  <si>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</si>
  <si>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</si>
  <si>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</si>
  <si>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</si>
  <si>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</si>
  <si>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</si>
  <si>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</si>
  <si>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</si>
  <si>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</si>
  <si>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</si>
  <si>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</si>
  <si>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</si>
  <si>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</si>
  <si>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</si>
  <si>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</si>
  <si>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</si>
  <si>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</si>
  <si>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</si>
  <si>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</si>
  <si>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</si>
  <si>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</si>
  <si>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</si>
  <si>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</si>
  <si>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</si>
  <si>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</si>
  <si>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</si>
  <si>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</si>
  <si>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</si>
  <si>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</si>
  <si>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</si>
  <si>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</si>
  <si>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</si>
  <si>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</si>
  <si>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</si>
  <si>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</si>
  <si>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</si>
  <si>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</si>
  <si>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</si>
  <si>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</si>
  <si>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</si>
  <si>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</si>
  <si>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</si>
  <si>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</si>
  <si>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</si>
  <si>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</si>
  <si>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</si>
  <si>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</si>
  <si>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</si>
  <si>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</si>
  <si>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</si>
  <si>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</si>
  <si>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</si>
  <si>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</si>
  <si>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</si>
  <si>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</si>
  <si>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</si>
  <si>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</si>
  <si>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</si>
  <si>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</si>
  <si>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</si>
  <si>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</si>
  <si>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</si>
  <si>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</si>
  <si>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</si>
  <si>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</si>
  <si>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</si>
  <si>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</si>
  <si>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</si>
  <si>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</si>
  <si>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</si>
  <si>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</si>
  <si>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</si>
  <si>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</si>
  <si>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</si>
  <si>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</si>
  <si>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</si>
  <si>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</si>
  <si>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</si>
  <si>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</si>
  <si>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</si>
  <si>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</si>
  <si>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</si>
  <si>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</si>
  <si>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</si>
  <si>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</si>
  <si>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</si>
  <si>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</si>
  <si>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</si>
  <si>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</si>
  <si>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</si>
  <si>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</si>
  <si>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</si>
  <si>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</si>
  <si>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</si>
  <si>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</si>
  <si>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</si>
  <si>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</si>
  <si>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</si>
  <si>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</si>
  <si>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</si>
  <si>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</si>
  <si>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</si>
  <si>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</si>
  <si>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</si>
  <si>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</si>
  <si>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</si>
  <si>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</si>
  <si>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</si>
  <si>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</si>
  <si>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</si>
  <si>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</si>
  <si>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</si>
  <si>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</si>
  <si>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</si>
  <si>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</si>
  <si>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</si>
  <si>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</si>
  <si>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</si>
  <si>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</si>
  <si>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</si>
  <si>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</si>
  <si>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</si>
  <si>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</si>
  <si>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</si>
  <si>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</si>
  <si>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</si>
  <si>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</si>
  <si>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</si>
  <si>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</si>
  <si>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</si>
  <si>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</si>
  <si>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</si>
  <si>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</si>
  <si>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</si>
  <si>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</si>
  <si>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</si>
  <si>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</si>
  <si>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</si>
  <si>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</si>
  <si>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</si>
  <si>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</si>
  <si>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</si>
  <si>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</si>
  <si>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</si>
  <si>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</si>
  <si>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</si>
  <si>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</si>
  <si>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</si>
  <si>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</si>
  <si>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</si>
  <si>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</si>
  <si>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</si>
  <si>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</si>
  <si>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</si>
  <si>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</si>
  <si>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</si>
  <si>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</si>
  <si>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</si>
  <si>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</si>
  <si>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</si>
  <si>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</si>
  <si>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</si>
  <si>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</si>
  <si>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</si>
  <si>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</si>
  <si>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</si>
  <si>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</si>
  <si>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</si>
  <si>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</si>
  <si>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</si>
  <si>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</si>
  <si>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</si>
  <si>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</si>
  <si>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</si>
  <si>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</si>
  <si>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</si>
  <si>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</si>
  <si>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</si>
  <si>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</si>
  <si>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</si>
  <si>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</si>
  <si>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</si>
  <si>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</si>
  <si>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</si>
  <si>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</si>
  <si>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</si>
  <si>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</si>
  <si>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</si>
  <si>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</si>
  <si>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</si>
  <si>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</si>
  <si>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</si>
  <si>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</si>
  <si>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</si>
  <si>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</si>
  <si>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Les alarmes sont réglés mais non enregsitrés</t>
  </si>
  <si>
    <t>La fiche est disponible, toutefois l'enregistrement des reclamations n'est pas réalisé</t>
  </si>
  <si>
    <t>Les laves mains sont à ouverture manuelle. Pour une hygiène accrue et réduire le risque de contamination croisée fixer un lave mains à ouverture non manuelle</t>
  </si>
  <si>
    <t>L'horaire de sortie de la poubelle n'était pas disponible le jour de l'audit</t>
  </si>
  <si>
    <t>Vérifier l'étiquetage des produits exposés</t>
  </si>
  <si>
    <t>EL MANAR</t>
  </si>
  <si>
    <t>Directeur du magasin Anis CHERNI</t>
  </si>
  <si>
    <t>Humidité 54%</t>
  </si>
  <si>
    <t>Température de l'armoire de stockage PLS 
affichée : +5,8°C
mesurée : +4,9°C</t>
  </si>
  <si>
    <t>Présence de traces de rouilles au niveau des rayons PGC</t>
  </si>
  <si>
    <t>Quelques porte-appâts n'étaient pas fixés. Présence d'appâts sans caches</t>
  </si>
  <si>
    <t>Aviser le prestataire pour fixer et nettoyer les appâts. Les produits raticides doivent être couverts</t>
  </si>
  <si>
    <t>Les caisses des produits de poulets étaient entreposés à même le sol</t>
  </si>
  <si>
    <t xml:space="preserve">Eviter cette pratique et entreposer les caisses sur des palettes </t>
  </si>
  <si>
    <t>Présence d'un produit "Compote de pomme" dont la DLC était le 26/07/2017</t>
  </si>
  <si>
    <t xml:space="preserve">Vérifier les DLC des produits exposés et respecter les dates de retrait </t>
  </si>
  <si>
    <t>Les étagères et la surface sous les rayons n'étaient pas propres. Renforcer le nettoyage à ces niveaux</t>
  </si>
  <si>
    <t>Le revêtement du sol du magasin est ébréché</t>
  </si>
  <si>
    <t>Le rayon fruits et légumes (étagères et sol) n’était pas propre</t>
  </si>
  <si>
    <t>Renforcer le nettoyage à ces niveaux</t>
  </si>
  <si>
    <t>Présence de produits exposés (Crème à tartiner chocolat) sans étiquetage, sans DLC</t>
  </si>
  <si>
    <t>Les portes étiquettes du meubles des produits surgelés sont usés</t>
  </si>
  <si>
    <t>La porte d'entrée du personnel n'est pas étanche</t>
  </si>
  <si>
    <t>Absence d'enregistrement de la température de la chambre froide et meuble 4ème gamme le 29/06 (soir) et 30/06</t>
  </si>
  <si>
    <t>La température à cœur des produits surgelés n'a pas été enregistré le mois de juillet 2017</t>
  </si>
  <si>
    <t>Les visites médicales sont réalisés. Toutefois, les analyses copro sont en cours</t>
  </si>
  <si>
    <t>Absence d'enregistrement des paramètres de contrôle des yaourts et des produits réceptionnés du dépôt central</t>
  </si>
  <si>
    <t>Prévoir des laves-mais à ouverture non manuelle</t>
  </si>
  <si>
    <t>voir technique ligne 141</t>
  </si>
  <si>
    <t>Présence de produits exposés (fromage Le p’tit frais) dont la DLC est illisible</t>
  </si>
  <si>
    <t>Renforcer la vérification de l'étiquetage et le tri des produits exposés.</t>
  </si>
  <si>
    <t>Les produits présents dans la boîte à pharmacie étaient conformes.</t>
  </si>
  <si>
    <t>Auditeurs</t>
  </si>
  <si>
    <t>M Dhia MECHLAOUI et Mme Raja BOUHALFAYA</t>
  </si>
  <si>
    <t>M Hatem BEN SAAD (géstionnaire du stock)</t>
  </si>
  <si>
    <t xml:space="preserve">Stockage des kiwis dans un carton au niveau du meuble froid </t>
  </si>
  <si>
    <t>Cette pratique est interdite, veuillez déplacer ces produits dans une caisse en plastique ou les exposer hors froid.</t>
  </si>
  <si>
    <t>Les potirons préemballés exposés n'étaient pas étiquetés, procéder à l'étiquetage de ces produits.</t>
  </si>
  <si>
    <t>L'hygrométrie relevée était de 56°C</t>
  </si>
  <si>
    <t>Température du meuble froid des yaourts:
T° affichée: 4°C
T° mesuréé: 2°C</t>
  </si>
  <si>
    <t>L'étanchéité de la porte de la réception n'était pas satisfaisante, une réclamation a été envoyée pour la réparation.</t>
  </si>
  <si>
    <t>Présence d'un local poubelle conforme</t>
  </si>
  <si>
    <t>L'enregistrement des paramètres de contrôle à la réception des marchandises reçues de l'entrepôt n'est pas toujours effectué (réccurent), une réclamation à été envoyée a la qualité.</t>
  </si>
  <si>
    <t>Assurer l'enregistrement des contrôles de tous les produits.</t>
  </si>
  <si>
    <t xml:space="preserve">stockage des produits (Margarine Jadida) dans leurs cartons d’emballage d’origine, (voir photos).
</t>
  </si>
  <si>
    <t>Veuillez désemballer ces produis de leurs cartons lors du stockage dans la chambre froide.</t>
  </si>
  <si>
    <t xml:space="preserve">Présence d’un pot de margarine (Jadida) sans DLC ni DF
la DLC et la DF étaient absentes pour le yaourt à boire Vit’up maxi vitalait.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</si>
</sst>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4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hidden="1"/>
    </xf>
    <xf numFmtId="0" fontId="11" fillId="0" borderId="1" xfId="0" applyFont="1" applyBorder="1" applyAlignment="1" applyProtection="1">
      <alignment vertical="center" wrapText="1"/>
    </xf>
    <xf numFmtId="0" fontId="0" fillId="0" borderId="0" xfId="0" applyAlignment="1">
      <alignment vertical="center" wrapText="1"/>
    </xf>
    <xf numFmtId="0" fontId="19" fillId="0" borderId="1" xfId="0" applyFont="1" applyBorder="1" applyAlignment="1" applyProtection="1">
      <alignment vertical="center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9" fontId="0" fillId="0" borderId="1" xfId="0" applyNumberFormat="1" applyBorder="1" applyAlignment="1" applyProtection="1">
      <alignment horizontal="right" vertical="center" wrapText="1"/>
      <protection locked="0"/>
    </xf>
    <xf numFmtId="10" fontId="12" fillId="6" borderId="1" xfId="0" applyNumberFormat="1" applyFont="1" applyFill="1" applyBorder="1" applyAlignment="1">
      <alignment horizontal="center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6876576"/>
        <c:axId val="354206928"/>
      </c:barChart>
      <c:catAx>
        <c:axId val="32687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4206928"/>
        <c:crosses val="autoZero"/>
        <c:auto val="1"/>
        <c:lblAlgn val="ctr"/>
        <c:lblOffset val="100"/>
        <c:noMultiLvlLbl val="0"/>
      </c:catAx>
      <c:valAx>
        <c:axId val="354206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6876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2741168"/>
        <c:axId val="582733552"/>
      </c:barChart>
      <c:catAx>
        <c:axId val="58274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2733552"/>
        <c:crosses val="autoZero"/>
        <c:auto val="1"/>
        <c:lblAlgn val="ctr"/>
        <c:lblOffset val="100"/>
        <c:noMultiLvlLbl val="0"/>
      </c:catAx>
      <c:valAx>
        <c:axId val="582733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2741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2730288"/>
        <c:axId val="582734640"/>
      </c:barChart>
      <c:catAx>
        <c:axId val="582730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2734640"/>
        <c:crosses val="autoZero"/>
        <c:auto val="1"/>
        <c:lblAlgn val="ctr"/>
        <c:lblOffset val="100"/>
        <c:noMultiLvlLbl val="0"/>
      </c:catAx>
      <c:valAx>
        <c:axId val="582734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2730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2743344"/>
        <c:axId val="582744432"/>
      </c:barChart>
      <c:catAx>
        <c:axId val="58274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2744432"/>
        <c:crosses val="autoZero"/>
        <c:auto val="1"/>
        <c:lblAlgn val="ctr"/>
        <c:lblOffset val="100"/>
        <c:noMultiLvlLbl val="0"/>
      </c:catAx>
      <c:valAx>
        <c:axId val="58274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274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0.90909090909090906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2735184"/>
        <c:axId val="582744976"/>
      </c:barChart>
      <c:catAx>
        <c:axId val="58273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2744976"/>
        <c:crosses val="autoZero"/>
        <c:auto val="1"/>
        <c:lblAlgn val="ctr"/>
        <c:lblOffset val="100"/>
        <c:noMultiLvlLbl val="0"/>
      </c:catAx>
      <c:valAx>
        <c:axId val="58274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2735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2735728"/>
        <c:axId val="582734096"/>
      </c:barChart>
      <c:catAx>
        <c:axId val="582735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2734096"/>
        <c:crosses val="autoZero"/>
        <c:auto val="1"/>
        <c:lblAlgn val="ctr"/>
        <c:lblOffset val="100"/>
        <c:noMultiLvlLbl val="0"/>
      </c:catAx>
      <c:valAx>
        <c:axId val="582734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273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0.84375</c:v>
                </c:pt>
                <c:pt idx="1">
                  <c:v>0.98913043478260865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2738448"/>
        <c:axId val="582740080"/>
      </c:barChart>
      <c:catAx>
        <c:axId val="582738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2740080"/>
        <c:crosses val="autoZero"/>
        <c:auto val="1"/>
        <c:lblAlgn val="ctr"/>
        <c:lblOffset val="100"/>
        <c:noMultiLvlLbl val="0"/>
      </c:catAx>
      <c:valAx>
        <c:axId val="582740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273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0.89189189189189189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3318064"/>
        <c:axId val="583309904"/>
      </c:barChart>
      <c:catAx>
        <c:axId val="58331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3309904"/>
        <c:crosses val="autoZero"/>
        <c:auto val="1"/>
        <c:lblAlgn val="ctr"/>
        <c:lblOffset val="100"/>
        <c:noMultiLvlLbl val="0"/>
      </c:catAx>
      <c:valAx>
        <c:axId val="583309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3318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0.86782094594594594</c:v>
                </c:pt>
                <c:pt idx="1">
                  <c:v>0.95885093167701863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83315888"/>
        <c:axId val="583316432"/>
        <c:extLst/>
      </c:barChart>
      <c:catAx>
        <c:axId val="5833158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3316432"/>
        <c:crosses val="autoZero"/>
        <c:auto val="1"/>
        <c:lblAlgn val="ctr"/>
        <c:lblOffset val="100"/>
        <c:noMultiLvlLbl val="0"/>
      </c:catAx>
      <c:valAx>
        <c:axId val="58331643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3315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0.5</c:v>
                </c:pt>
                <c:pt idx="1">
                  <c:v>0.78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83310992"/>
        <c:axId val="583307184"/>
        <c:extLst/>
      </c:barChart>
      <c:catAx>
        <c:axId val="583310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3307184"/>
        <c:crosses val="autoZero"/>
        <c:auto val="1"/>
        <c:lblAlgn val="ctr"/>
        <c:lblOffset val="100"/>
        <c:noMultiLvlLbl val="0"/>
      </c:catAx>
      <c:valAx>
        <c:axId val="583307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3310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1735824"/>
        <c:axId val="581743440"/>
      </c:barChart>
      <c:catAx>
        <c:axId val="58173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743440"/>
        <c:crosses val="autoZero"/>
        <c:auto val="1"/>
        <c:lblAlgn val="ctr"/>
        <c:lblOffset val="100"/>
        <c:noMultiLvlLbl val="0"/>
      </c:catAx>
      <c:valAx>
        <c:axId val="581743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1735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1742896"/>
        <c:axId val="581737456"/>
      </c:barChart>
      <c:catAx>
        <c:axId val="58174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737456"/>
        <c:crosses val="autoZero"/>
        <c:auto val="1"/>
        <c:lblAlgn val="ctr"/>
        <c:lblOffset val="100"/>
        <c:noMultiLvlLbl val="0"/>
      </c:catAx>
      <c:valAx>
        <c:axId val="581737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174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1734736"/>
        <c:axId val="581730384"/>
      </c:barChart>
      <c:catAx>
        <c:axId val="58173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730384"/>
        <c:crosses val="autoZero"/>
        <c:auto val="1"/>
        <c:lblAlgn val="ctr"/>
        <c:lblOffset val="100"/>
        <c:noMultiLvlLbl val="0"/>
      </c:catAx>
      <c:valAx>
        <c:axId val="581730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1734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1731472"/>
        <c:axId val="581732016"/>
      </c:barChart>
      <c:catAx>
        <c:axId val="58173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732016"/>
        <c:crosses val="autoZero"/>
        <c:auto val="1"/>
        <c:lblAlgn val="ctr"/>
        <c:lblOffset val="100"/>
        <c:noMultiLvlLbl val="0"/>
      </c:catAx>
      <c:valAx>
        <c:axId val="581732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1731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0.91666666666666663</c:v>
                </c:pt>
                <c:pt idx="1">
                  <c:v>0.92105263157894735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1733648"/>
        <c:axId val="581734192"/>
      </c:barChart>
      <c:catAx>
        <c:axId val="58173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734192"/>
        <c:crosses val="autoZero"/>
        <c:auto val="1"/>
        <c:lblAlgn val="ctr"/>
        <c:lblOffset val="100"/>
        <c:noMultiLvlLbl val="0"/>
      </c:catAx>
      <c:valAx>
        <c:axId val="581734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173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0.8214285714285714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1740720"/>
        <c:axId val="581741264"/>
      </c:barChart>
      <c:catAx>
        <c:axId val="58174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741264"/>
        <c:crosses val="autoZero"/>
        <c:auto val="1"/>
        <c:lblAlgn val="ctr"/>
        <c:lblOffset val="100"/>
        <c:noMultiLvlLbl val="0"/>
      </c:catAx>
      <c:valAx>
        <c:axId val="581741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1740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0.8125</c:v>
                </c:pt>
                <c:pt idx="1">
                  <c:v>0.828125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1739088"/>
        <c:axId val="581739632"/>
      </c:barChart>
      <c:catAx>
        <c:axId val="581739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1739632"/>
        <c:crosses val="autoZero"/>
        <c:auto val="1"/>
        <c:lblAlgn val="ctr"/>
        <c:lblOffset val="100"/>
        <c:noMultiLvlLbl val="0"/>
      </c:catAx>
      <c:valAx>
        <c:axId val="58173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1739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82737360"/>
        <c:axId val="582738992"/>
      </c:barChart>
      <c:catAx>
        <c:axId val="58273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2738992"/>
        <c:crosses val="autoZero"/>
        <c:auto val="1"/>
        <c:lblAlgn val="ctr"/>
        <c:lblOffset val="100"/>
        <c:noMultiLvlLbl val="0"/>
      </c:catAx>
      <c:valAx>
        <c:axId val="582738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8273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topLeftCell="A4" zoomScale="90" zoomScaleNormal="100" zoomScaleSheetLayoutView="90" workbookViewId="0">
      <selection activeCell="D4" sqref="D4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56" t="s">
        <v>378</v>
      </c>
      <c r="B18" s="256"/>
      <c r="C18" s="256"/>
      <c r="D18" s="257" t="s">
        <v>385</v>
      </c>
      <c r="E18" s="257"/>
      <c r="F18" s="257"/>
      <c r="G18" s="257"/>
      <c r="H18" s="257"/>
      <c r="I18" s="257"/>
      <c r="J18" s="257"/>
      <c r="K18" s="257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58" t="s">
        <v>350</v>
      </c>
      <c r="B21" s="258"/>
      <c r="C21" s="258"/>
      <c r="D21" s="258"/>
      <c r="E21" s="258"/>
      <c r="F21" s="258"/>
      <c r="G21" s="258"/>
      <c r="H21" s="258"/>
      <c r="I21" s="258"/>
      <c r="J21" s="258"/>
      <c r="K21" s="258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59" t="s">
        <v>352</v>
      </c>
      <c r="C23" s="259"/>
      <c r="D23" s="149"/>
      <c r="E23" s="149"/>
      <c r="F23" s="149"/>
      <c r="G23" s="149"/>
      <c r="H23" s="149"/>
      <c r="I23" s="149"/>
      <c r="J23" s="148" t="str">
        <f>D18</f>
        <v>EL MANAR</v>
      </c>
    </row>
    <row r="24" spans="1:11" ht="33" customHeight="1" x14ac:dyDescent="0.25">
      <c r="A24" s="190" t="s">
        <v>353</v>
      </c>
      <c r="B24" s="260">
        <f>AVERAGE('A1 Exploitation'!D463,'A1 Technique'!D183)</f>
        <v>0.86782094594594594</v>
      </c>
      <c r="C24" s="260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60">
        <f>AVERAGE('A2 Exploitation'!D463,'A2 Technique'!D183)</f>
        <v>0.95885093167701863</v>
      </c>
      <c r="C25" s="260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60">
        <f>AVERAGE('A3 Exploitation'!D463,'A3 Technique'!D183)</f>
        <v>0</v>
      </c>
      <c r="C26" s="260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60">
        <f>AVERAGE('A4 Exploitation'!D463,'A4 Technique'!D183)</f>
        <v>0</v>
      </c>
      <c r="C27" s="260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59" t="s">
        <v>357</v>
      </c>
      <c r="C31" s="259"/>
      <c r="D31" s="149"/>
      <c r="E31" s="149"/>
      <c r="F31" s="149"/>
      <c r="G31" s="149"/>
      <c r="H31" s="149"/>
      <c r="I31" s="149"/>
      <c r="J31" s="148" t="str">
        <f>D18</f>
        <v>EL MANAR</v>
      </c>
    </row>
    <row r="32" spans="1:11" ht="33" customHeight="1" x14ac:dyDescent="0.25">
      <c r="A32" s="190" t="s">
        <v>353</v>
      </c>
      <c r="B32" s="260">
        <f>'A1 Exploitation'!D463</f>
        <v>0.89189189189189189</v>
      </c>
      <c r="C32" s="260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60">
        <f>'A2 Exploitation'!D463</f>
        <v>0.9285714285714286</v>
      </c>
      <c r="C33" s="260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60">
        <f>'A3 Exploitation'!D463</f>
        <v>0</v>
      </c>
      <c r="C34" s="260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60">
        <f>'A4 Exploitation'!D463</f>
        <v>0</v>
      </c>
      <c r="C35" s="260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61" t="s">
        <v>358</v>
      </c>
      <c r="C38" s="261"/>
      <c r="D38" s="149"/>
      <c r="E38" s="149"/>
      <c r="F38" s="149"/>
      <c r="G38" s="149"/>
      <c r="H38" s="149"/>
      <c r="I38" s="149"/>
      <c r="J38" s="148" t="str">
        <f>D18</f>
        <v>EL MANAR</v>
      </c>
    </row>
    <row r="39" spans="1:10" ht="33" customHeight="1" x14ac:dyDescent="0.25">
      <c r="A39" s="190" t="s">
        <v>353</v>
      </c>
      <c r="B39" s="260">
        <f>AVERAGE('A1 Exploitation'!D461, 'A1 Technique'!D181)</f>
        <v>0.5</v>
      </c>
      <c r="C39" s="260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60">
        <f>AVERAGE('A2 Exploitation'!D461, 'A2 Technique'!D181)</f>
        <v>0.78</v>
      </c>
      <c r="C40" s="260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60">
        <f>AVERAGE('A3 Exploitation'!D461, 'A3 Technique'!D181)</f>
        <v>0</v>
      </c>
      <c r="C41" s="260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60">
        <f>AVERAGE('A4 Exploitation'!D461, 'A4 Technique'!D181)</f>
        <v>0</v>
      </c>
      <c r="C42" s="260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59" t="s">
        <v>359</v>
      </c>
      <c r="C45" s="259"/>
      <c r="D45" s="149"/>
      <c r="E45" s="149"/>
      <c r="F45" s="149"/>
      <c r="G45" s="149"/>
      <c r="H45" s="149"/>
      <c r="I45" s="149"/>
      <c r="J45" s="148" t="str">
        <f>D18</f>
        <v>EL MANAR</v>
      </c>
    </row>
    <row r="46" spans="1:10" ht="33" customHeight="1" x14ac:dyDescent="0.25">
      <c r="A46" s="190" t="s">
        <v>353</v>
      </c>
      <c r="B46" s="262">
        <f>'A1 Exploitation'!D41</f>
        <v>0.95833333333333337</v>
      </c>
      <c r="C46" s="262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62">
        <f>'A2 Exploitation'!D41</f>
        <v>0.91666666666666663</v>
      </c>
      <c r="C47" s="262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62">
        <f>'A3 Exploitation'!D41</f>
        <v>0</v>
      </c>
      <c r="C48" s="262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62">
        <f>'A4 Exploitation'!D41</f>
        <v>0</v>
      </c>
      <c r="C49" s="262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59" t="s">
        <v>360</v>
      </c>
      <c r="C52" s="259"/>
      <c r="D52" s="149"/>
      <c r="E52" s="149"/>
      <c r="F52" s="149"/>
      <c r="G52" s="149"/>
      <c r="H52" s="149"/>
      <c r="I52" s="149"/>
      <c r="J52" s="148" t="str">
        <f>D18</f>
        <v>EL MANAR</v>
      </c>
    </row>
    <row r="53" spans="1:10" ht="33" customHeight="1" x14ac:dyDescent="0.25">
      <c r="A53" s="190" t="s">
        <v>353</v>
      </c>
      <c r="B53" s="260" t="e">
        <f>'A1 Exploitation'!D97</f>
        <v>#DIV/0!</v>
      </c>
      <c r="C53" s="260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60" t="e">
        <f>'A2 Exploitation'!D97</f>
        <v>#DIV/0!</v>
      </c>
      <c r="C54" s="260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60">
        <f>'A3 Exploitation'!D97</f>
        <v>0</v>
      </c>
      <c r="C55" s="260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60">
        <f>'A4 Exploitation'!D97</f>
        <v>0</v>
      </c>
      <c r="C56" s="260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59" t="s">
        <v>361</v>
      </c>
      <c r="C59" s="259"/>
      <c r="D59" s="149"/>
      <c r="E59" s="149"/>
      <c r="F59" s="149"/>
      <c r="G59" s="149"/>
      <c r="H59" s="149"/>
      <c r="I59" s="149"/>
      <c r="J59" s="148" t="str">
        <f>D18</f>
        <v>EL MANAR</v>
      </c>
    </row>
    <row r="60" spans="1:10" ht="33" customHeight="1" x14ac:dyDescent="0.25">
      <c r="A60" s="190" t="s">
        <v>353</v>
      </c>
      <c r="B60" s="260" t="e">
        <f>'A1 Exploitation'!D150</f>
        <v>#DIV/0!</v>
      </c>
      <c r="C60" s="260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60" t="e">
        <f>'A2 Exploitation'!D150</f>
        <v>#DIV/0!</v>
      </c>
      <c r="C61" s="260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60">
        <f>'A3 Exploitation'!D150</f>
        <v>0</v>
      </c>
      <c r="C62" s="260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60">
        <f>'A4 Exploitation'!D150</f>
        <v>0</v>
      </c>
      <c r="C63" s="260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59" t="s">
        <v>362</v>
      </c>
      <c r="C66" s="259"/>
      <c r="D66" s="149"/>
      <c r="E66" s="149"/>
      <c r="F66" s="149"/>
      <c r="G66" s="149"/>
      <c r="H66" s="149"/>
      <c r="I66" s="149"/>
      <c r="J66" s="148" t="str">
        <f>D18</f>
        <v>EL MANAR</v>
      </c>
    </row>
    <row r="67" spans="1:10" ht="33" customHeight="1" x14ac:dyDescent="0.25">
      <c r="A67" s="190" t="s">
        <v>353</v>
      </c>
      <c r="B67" s="260" t="e">
        <f>'A1 Exploitation'!D190</f>
        <v>#DIV/0!</v>
      </c>
      <c r="C67" s="260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60" t="e">
        <f>'A2 Exploitation'!D190</f>
        <v>#DIV/0!</v>
      </c>
      <c r="C68" s="260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60">
        <f>'A3 Exploitation'!D190</f>
        <v>0</v>
      </c>
      <c r="C69" s="260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60">
        <f>'A4 Exploitation'!D190</f>
        <v>0</v>
      </c>
      <c r="C70" s="260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59" t="s">
        <v>363</v>
      </c>
      <c r="C73" s="259"/>
      <c r="D73" s="149"/>
      <c r="E73" s="149"/>
      <c r="F73" s="149"/>
      <c r="G73" s="149"/>
      <c r="H73" s="149"/>
      <c r="I73" s="149"/>
      <c r="J73" s="148" t="str">
        <f>D18</f>
        <v>EL MANAR</v>
      </c>
    </row>
    <row r="74" spans="1:10" ht="33" customHeight="1" x14ac:dyDescent="0.25">
      <c r="A74" s="190" t="s">
        <v>353</v>
      </c>
      <c r="B74" s="260" t="e">
        <f>'A1 Exploitation'!D246</f>
        <v>#DIV/0!</v>
      </c>
      <c r="C74" s="260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60" t="e">
        <f>'A2 Exploitation'!D246</f>
        <v>#DIV/0!</v>
      </c>
      <c r="C75" s="260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60">
        <f>'A3 Exploitation'!D246</f>
        <v>0</v>
      </c>
      <c r="C76" s="260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60">
        <f>'A4 Exploitation'!D246</f>
        <v>0</v>
      </c>
      <c r="C77" s="260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59" t="s">
        <v>364</v>
      </c>
      <c r="C80" s="259"/>
      <c r="D80" s="149"/>
      <c r="E80" s="149"/>
      <c r="F80" s="149"/>
      <c r="G80" s="149"/>
      <c r="H80" s="149"/>
      <c r="I80" s="149"/>
      <c r="J80" s="148" t="str">
        <f>D18</f>
        <v>EL MANAR</v>
      </c>
    </row>
    <row r="81" spans="1:10" ht="33" customHeight="1" x14ac:dyDescent="0.25">
      <c r="A81" s="190" t="s">
        <v>353</v>
      </c>
      <c r="B81" s="260">
        <f>'A1 Exploitation'!D280</f>
        <v>0.91666666666666663</v>
      </c>
      <c r="C81" s="260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60">
        <f>'A2 Exploitation'!D280</f>
        <v>0.92105263157894735</v>
      </c>
      <c r="C82" s="260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60">
        <f>'A3 Exploitation'!D280</f>
        <v>0</v>
      </c>
      <c r="C83" s="260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60">
        <f>'A4 Exploitation'!D280</f>
        <v>0</v>
      </c>
      <c r="C84" s="260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59" t="s">
        <v>365</v>
      </c>
      <c r="C87" s="259"/>
      <c r="D87" s="149"/>
      <c r="E87" s="149"/>
      <c r="F87" s="149"/>
      <c r="G87" s="149"/>
      <c r="H87" s="149"/>
      <c r="I87" s="149"/>
      <c r="J87" s="148" t="str">
        <f>D18</f>
        <v>EL MANAR</v>
      </c>
    </row>
    <row r="88" spans="1:10" ht="33" customHeight="1" x14ac:dyDescent="0.25">
      <c r="A88" s="190" t="s">
        <v>353</v>
      </c>
      <c r="B88" s="260">
        <f>'A1 Exploitation'!D308</f>
        <v>0.8214285714285714</v>
      </c>
      <c r="C88" s="260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60">
        <f>'A2 Exploitation'!D308</f>
        <v>1</v>
      </c>
      <c r="C89" s="260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60">
        <f>'A3 Exploitation'!D308</f>
        <v>0</v>
      </c>
      <c r="C90" s="260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60">
        <f>'A4 Exploitation'!D308</f>
        <v>0</v>
      </c>
      <c r="C91" s="260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59" t="s">
        <v>366</v>
      </c>
      <c r="C94" s="259"/>
      <c r="D94" s="149"/>
      <c r="E94" s="149"/>
      <c r="F94" s="149"/>
      <c r="G94" s="149"/>
      <c r="H94" s="149"/>
      <c r="I94" s="149"/>
      <c r="J94" s="148" t="str">
        <f>D18</f>
        <v>EL MANAR</v>
      </c>
    </row>
    <row r="95" spans="1:10" ht="33" customHeight="1" x14ac:dyDescent="0.25">
      <c r="A95" s="190" t="s">
        <v>353</v>
      </c>
      <c r="B95" s="260">
        <f>'A1 Exploitation'!D361</f>
        <v>0.8125</v>
      </c>
      <c r="C95" s="260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60">
        <f>'A2 Exploitation'!D361</f>
        <v>0.828125</v>
      </c>
      <c r="C96" s="260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60">
        <f>'A3 Exploitation'!D361</f>
        <v>0</v>
      </c>
      <c r="C97" s="260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60">
        <f>'A4 Exploitation'!D361</f>
        <v>0</v>
      </c>
      <c r="C98" s="260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59" t="s">
        <v>367</v>
      </c>
      <c r="C101" s="259"/>
      <c r="D101" s="149"/>
      <c r="E101" s="149"/>
      <c r="F101" s="149"/>
      <c r="G101" s="149"/>
      <c r="H101" s="149"/>
      <c r="I101" s="149"/>
      <c r="J101" s="148" t="str">
        <f>D18</f>
        <v>EL MANAR</v>
      </c>
    </row>
    <row r="102" spans="1:10" ht="33" customHeight="1" x14ac:dyDescent="0.25">
      <c r="A102" s="190" t="s">
        <v>353</v>
      </c>
      <c r="B102" s="260">
        <f>'A1 Exploitation'!D391</f>
        <v>1</v>
      </c>
      <c r="C102" s="260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60">
        <f>'A2 Exploitation'!D391</f>
        <v>1</v>
      </c>
      <c r="C103" s="260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60">
        <f>'A3 Exploitation'!D391</f>
        <v>0</v>
      </c>
      <c r="C104" s="260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60">
        <f>'A4 Exploitation'!D391</f>
        <v>0</v>
      </c>
      <c r="C105" s="260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59" t="s">
        <v>368</v>
      </c>
      <c r="C108" s="259"/>
      <c r="D108" s="149"/>
      <c r="E108" s="149"/>
      <c r="F108" s="149"/>
      <c r="G108" s="149"/>
      <c r="H108" s="149"/>
      <c r="I108" s="149"/>
      <c r="J108" s="148" t="str">
        <f>D18</f>
        <v>EL MANAR</v>
      </c>
    </row>
    <row r="109" spans="1:10" ht="33" customHeight="1" x14ac:dyDescent="0.25">
      <c r="A109" s="190" t="s">
        <v>353</v>
      </c>
      <c r="B109" s="260">
        <f>'A1 Exploitation'!D410</f>
        <v>1</v>
      </c>
      <c r="C109" s="260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60">
        <f>'A2 Exploitation'!D410</f>
        <v>1</v>
      </c>
      <c r="C110" s="260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60">
        <f>'A3 Exploitation'!D410</f>
        <v>0</v>
      </c>
      <c r="C111" s="260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60">
        <f>'A4 Exploitation'!D410</f>
        <v>0</v>
      </c>
      <c r="C112" s="260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59" t="s">
        <v>369</v>
      </c>
      <c r="C115" s="259"/>
      <c r="D115" s="149"/>
      <c r="E115" s="149"/>
      <c r="F115" s="149"/>
      <c r="G115" s="149"/>
      <c r="H115" s="149"/>
      <c r="I115" s="149"/>
      <c r="J115" s="148" t="str">
        <f>D18</f>
        <v>EL MANAR</v>
      </c>
    </row>
    <row r="116" spans="1:10" ht="33" customHeight="1" x14ac:dyDescent="0.25">
      <c r="A116" s="190" t="s">
        <v>353</v>
      </c>
      <c r="B116" s="260">
        <f>'A1 Exploitation'!D420</f>
        <v>1</v>
      </c>
      <c r="C116" s="260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60">
        <f>'A2 Exploitation'!D420</f>
        <v>1</v>
      </c>
      <c r="C117" s="260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60">
        <f>'A3 Exploitation'!D420</f>
        <v>0</v>
      </c>
      <c r="C118" s="260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60">
        <f>'A4 Exploitation'!D420</f>
        <v>0</v>
      </c>
      <c r="C119" s="260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59" t="s">
        <v>370</v>
      </c>
      <c r="C122" s="259"/>
      <c r="D122" s="149"/>
      <c r="E122" s="149"/>
      <c r="F122" s="149"/>
      <c r="G122" s="149"/>
      <c r="H122" s="149"/>
      <c r="I122" s="149"/>
      <c r="J122" s="148" t="str">
        <f>D18</f>
        <v>EL MANAR</v>
      </c>
    </row>
    <row r="123" spans="1:10" ht="33" customHeight="1" x14ac:dyDescent="0.25">
      <c r="A123" s="190" t="s">
        <v>353</v>
      </c>
      <c r="B123" s="260">
        <f>'A1 Exploitation'!D429</f>
        <v>0.83333333333333337</v>
      </c>
      <c r="C123" s="260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60">
        <f>'A2 Exploitation'!D429</f>
        <v>1</v>
      </c>
      <c r="C124" s="260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60">
        <f>'A3 Exploitation'!D429</f>
        <v>0</v>
      </c>
      <c r="C125" s="260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60">
        <f>'A4 Exploitation'!D429</f>
        <v>0</v>
      </c>
      <c r="C126" s="260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63"/>
      <c r="C127" s="263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63"/>
      <c r="C128" s="263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59" t="s">
        <v>371</v>
      </c>
      <c r="C129" s="259"/>
      <c r="D129" s="149"/>
      <c r="E129" s="149"/>
      <c r="F129" s="149"/>
      <c r="G129" s="149"/>
      <c r="H129" s="149"/>
      <c r="I129" s="149"/>
      <c r="J129" s="148" t="str">
        <f>D18</f>
        <v>EL MANAR</v>
      </c>
    </row>
    <row r="130" spans="1:10" ht="33" customHeight="1" x14ac:dyDescent="0.25">
      <c r="A130" s="190" t="s">
        <v>353</v>
      </c>
      <c r="B130" s="260">
        <f>'A1 Exploitation'!D450</f>
        <v>0.90909090909090906</v>
      </c>
      <c r="C130" s="260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60">
        <f>'A2 Exploitation'!D450</f>
        <v>1</v>
      </c>
      <c r="C131" s="260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60">
        <f>'A3 Exploitation'!D450</f>
        <v>0</v>
      </c>
      <c r="C132" s="260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60">
        <f>'A4 Exploitation'!D450</f>
        <v>0</v>
      </c>
      <c r="C133" s="260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59" t="s">
        <v>372</v>
      </c>
      <c r="C136" s="259"/>
      <c r="J136" s="148" t="str">
        <f>D18</f>
        <v>EL MANAR</v>
      </c>
    </row>
    <row r="137" spans="1:10" ht="33" customHeight="1" x14ac:dyDescent="0.25">
      <c r="A137" s="190" t="s">
        <v>353</v>
      </c>
      <c r="B137" s="260">
        <f>'A1 Exploitation'!D459</f>
        <v>1</v>
      </c>
      <c r="C137" s="260"/>
    </row>
    <row r="138" spans="1:10" ht="33" customHeight="1" x14ac:dyDescent="0.25">
      <c r="A138" s="189" t="s">
        <v>354</v>
      </c>
      <c r="B138" s="260">
        <f>'A2 Exploitation'!D459</f>
        <v>1</v>
      </c>
      <c r="C138" s="260"/>
    </row>
    <row r="139" spans="1:10" ht="33" customHeight="1" x14ac:dyDescent="0.25">
      <c r="A139" s="190" t="s">
        <v>355</v>
      </c>
      <c r="B139" s="260">
        <f>'A3 Exploitation'!D459</f>
        <v>0</v>
      </c>
      <c r="C139" s="260"/>
    </row>
    <row r="140" spans="1:10" ht="33" customHeight="1" x14ac:dyDescent="0.25">
      <c r="A140" s="190" t="s">
        <v>356</v>
      </c>
      <c r="B140" s="260">
        <f>'A4 Exploitation'!D459</f>
        <v>0</v>
      </c>
      <c r="C140" s="260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59" t="s">
        <v>373</v>
      </c>
      <c r="C143" s="259"/>
      <c r="J143" s="148" t="str">
        <f>D18</f>
        <v>EL MANAR</v>
      </c>
    </row>
    <row r="144" spans="1:10" ht="33" customHeight="1" x14ac:dyDescent="0.25">
      <c r="A144" s="190" t="s">
        <v>353</v>
      </c>
      <c r="B144" s="260">
        <f>'A1 Technique'!D183</f>
        <v>0.84375</v>
      </c>
      <c r="C144" s="260"/>
    </row>
    <row r="145" spans="1:3" ht="33" customHeight="1" x14ac:dyDescent="0.25">
      <c r="A145" s="189" t="s">
        <v>354</v>
      </c>
      <c r="B145" s="260">
        <f>'A2 Technique'!D183</f>
        <v>0.98913043478260865</v>
      </c>
      <c r="C145" s="260"/>
    </row>
    <row r="146" spans="1:3" ht="33" customHeight="1" x14ac:dyDescent="0.25">
      <c r="A146" s="190" t="s">
        <v>355</v>
      </c>
      <c r="B146" s="260">
        <f>'A3 Technique'!D183</f>
        <v>0</v>
      </c>
      <c r="C146" s="260"/>
    </row>
    <row r="147" spans="1:3" ht="33" customHeight="1" x14ac:dyDescent="0.25">
      <c r="A147" s="190" t="s">
        <v>356</v>
      </c>
      <c r="B147" s="260">
        <f>'A4 Technique'!D183</f>
        <v>0</v>
      </c>
      <c r="C147" s="260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4" manualBreakCount="4">
    <brk id="43" max="16383" man="1"/>
    <brk id="85" max="16383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zoomScale="90" zoomScaleNormal="71" zoomScaleSheetLayoutView="90" workbookViewId="0">
      <selection activeCell="B212" sqref="B212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2"/>
      <c r="E1" s="272"/>
      <c r="F1" s="272"/>
      <c r="G1" s="272"/>
      <c r="H1" s="272"/>
      <c r="I1" s="272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3" t="s">
        <v>190</v>
      </c>
      <c r="B7" s="273"/>
      <c r="C7" s="273"/>
      <c r="D7" s="273"/>
      <c r="E7" s="273"/>
      <c r="F7" s="273"/>
      <c r="G7" s="84"/>
      <c r="H7" s="84"/>
      <c r="I7" s="84"/>
    </row>
    <row r="8" spans="1:9" ht="29.25" x14ac:dyDescent="0.5">
      <c r="A8" s="274" t="str">
        <f>'Page de garde'!D18</f>
        <v>EL MANAR</v>
      </c>
      <c r="B8" s="274"/>
      <c r="C8" s="274"/>
      <c r="D8" s="274"/>
      <c r="E8" s="274"/>
      <c r="F8" s="274"/>
      <c r="G8" s="85"/>
      <c r="H8" s="85"/>
      <c r="I8" s="84"/>
    </row>
    <row r="9" spans="1:9" ht="24" x14ac:dyDescent="0.45">
      <c r="A9" s="191" t="s">
        <v>44</v>
      </c>
      <c r="B9" s="275" t="s">
        <v>379</v>
      </c>
      <c r="C9" s="275"/>
      <c r="D9" s="275"/>
      <c r="E9" s="275"/>
      <c r="F9" s="276"/>
      <c r="G9" s="85"/>
      <c r="H9" s="85"/>
      <c r="I9" s="84"/>
    </row>
    <row r="10" spans="1:9" ht="24" x14ac:dyDescent="0.45">
      <c r="A10" s="192" t="s">
        <v>46</v>
      </c>
      <c r="B10" s="277" t="s">
        <v>386</v>
      </c>
      <c r="C10" s="277"/>
      <c r="D10" s="277"/>
      <c r="E10" s="277"/>
      <c r="F10" s="277"/>
      <c r="G10" s="85"/>
      <c r="H10" s="85"/>
      <c r="I10" s="84"/>
    </row>
    <row r="11" spans="1:9" ht="24" x14ac:dyDescent="0.45">
      <c r="A11" s="191" t="s">
        <v>45</v>
      </c>
      <c r="B11" s="271">
        <v>42942</v>
      </c>
      <c r="C11" s="271"/>
      <c r="D11" s="271"/>
      <c r="E11" s="271"/>
      <c r="F11" s="271"/>
      <c r="G11" s="85"/>
      <c r="H11" s="85"/>
      <c r="I11" s="84"/>
    </row>
    <row r="12" spans="1:9" ht="24" x14ac:dyDescent="0.45">
      <c r="A12" s="191" t="s">
        <v>260</v>
      </c>
      <c r="B12" s="278">
        <f>D463</f>
        <v>0.89189189189189189</v>
      </c>
      <c r="C12" s="278"/>
      <c r="D12" s="278"/>
      <c r="E12" s="278"/>
      <c r="F12" s="278"/>
      <c r="G12" s="85"/>
      <c r="H12" s="85"/>
      <c r="I12" s="84"/>
    </row>
    <row r="13" spans="1:9" ht="22.5" x14ac:dyDescent="0.45">
      <c r="A13" s="28"/>
      <c r="B13" s="29"/>
      <c r="C13" s="29"/>
      <c r="D13" s="279"/>
      <c r="E13" s="279"/>
      <c r="F13" s="279"/>
      <c r="G13" s="279"/>
      <c r="H13" s="279"/>
      <c r="I13" s="3"/>
    </row>
    <row r="14" spans="1:9" ht="16.5" x14ac:dyDescent="0.3">
      <c r="A14" s="280" t="s">
        <v>32</v>
      </c>
      <c r="B14" s="281" t="s">
        <v>33</v>
      </c>
      <c r="C14" s="281"/>
      <c r="D14" s="281" t="s">
        <v>48</v>
      </c>
      <c r="E14" s="282" t="s">
        <v>331</v>
      </c>
      <c r="F14" s="281" t="s">
        <v>202</v>
      </c>
      <c r="G14" s="29"/>
      <c r="H14" s="29"/>
    </row>
    <row r="15" spans="1:9" ht="16.5" x14ac:dyDescent="0.3">
      <c r="A15" s="280"/>
      <c r="B15" s="55" t="s">
        <v>36</v>
      </c>
      <c r="C15" s="55" t="s">
        <v>35</v>
      </c>
      <c r="D15" s="281"/>
      <c r="E15" s="282"/>
      <c r="F15" s="281"/>
      <c r="G15" s="29"/>
      <c r="H15" s="29"/>
    </row>
    <row r="16" spans="1:9" ht="18" x14ac:dyDescent="0.35">
      <c r="A16" s="283" t="s">
        <v>0</v>
      </c>
      <c r="B16" s="283"/>
      <c r="C16" s="283"/>
      <c r="D16" s="283"/>
      <c r="E16" s="283"/>
      <c r="F16" s="283"/>
      <c r="G16" s="29"/>
      <c r="H16" s="29"/>
    </row>
    <row r="17" spans="1:8" ht="18" x14ac:dyDescent="0.3">
      <c r="A17" s="133">
        <f>B11</f>
        <v>42942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4" t="s">
        <v>1</v>
      </c>
      <c r="B18" s="285"/>
      <c r="C18" s="285"/>
      <c r="D18" s="285"/>
      <c r="E18" s="285"/>
      <c r="F18" s="285"/>
    </row>
    <row r="19" spans="1:8" x14ac:dyDescent="0.25">
      <c r="A19" s="16" t="s">
        <v>10</v>
      </c>
      <c r="B19" s="93">
        <v>2</v>
      </c>
      <c r="C19" s="93"/>
      <c r="D19" s="244"/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255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4" t="s">
        <v>18</v>
      </c>
      <c r="B26" s="265"/>
      <c r="C26" s="265"/>
      <c r="D26" s="265"/>
      <c r="E26" s="265"/>
      <c r="F26" s="265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1">
        <v>2</v>
      </c>
      <c r="C31" s="88"/>
      <c r="D31" s="87"/>
      <c r="E31" s="52"/>
      <c r="F31" s="52"/>
    </row>
    <row r="32" spans="1:8" ht="75" x14ac:dyDescent="0.25">
      <c r="A32" s="16" t="s">
        <v>156</v>
      </c>
      <c r="B32" s="121">
        <v>1</v>
      </c>
      <c r="C32" s="88"/>
      <c r="D32" s="244" t="s">
        <v>406</v>
      </c>
      <c r="E32" s="87"/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E33" s="52"/>
      <c r="F33" s="52"/>
    </row>
    <row r="34" spans="1:7" x14ac:dyDescent="0.25">
      <c r="A34" s="17" t="s">
        <v>274</v>
      </c>
      <c r="B34" s="121">
        <v>2</v>
      </c>
      <c r="C34" s="122"/>
      <c r="D34" s="240"/>
      <c r="E34" s="240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2</v>
      </c>
      <c r="C36" s="89"/>
      <c r="D36" s="239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17</v>
      </c>
    </row>
    <row r="38" spans="1:7" x14ac:dyDescent="0.25">
      <c r="A38" s="198" t="s">
        <v>37</v>
      </c>
      <c r="B38" s="199"/>
      <c r="C38" s="200"/>
      <c r="D38" s="201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23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83" t="s">
        <v>131</v>
      </c>
      <c r="B43" s="283"/>
      <c r="C43" s="283"/>
      <c r="D43" s="283"/>
      <c r="E43" s="283"/>
      <c r="F43" s="283"/>
    </row>
    <row r="44" spans="1:7" x14ac:dyDescent="0.25">
      <c r="A44" s="134">
        <f>B11</f>
        <v>42942</v>
      </c>
      <c r="B44" s="5"/>
      <c r="C44" s="6"/>
      <c r="D44" s="5"/>
    </row>
    <row r="45" spans="1:7" ht="16.5" x14ac:dyDescent="0.25">
      <c r="A45" s="269" t="s">
        <v>63</v>
      </c>
      <c r="B45" s="270"/>
      <c r="C45" s="270"/>
      <c r="D45" s="270"/>
      <c r="E45" s="270"/>
      <c r="F45" s="270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94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00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94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94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4" t="s">
        <v>65</v>
      </c>
      <c r="B57" s="265"/>
      <c r="C57" s="265"/>
      <c r="D57" s="265"/>
      <c r="E57" s="265"/>
      <c r="F57" s="265"/>
    </row>
    <row r="58" spans="1:6" x14ac:dyDescent="0.25">
      <c r="A58" s="120" t="s">
        <v>294</v>
      </c>
      <c r="B58" s="99" t="s">
        <v>34</v>
      </c>
      <c r="C58" s="99"/>
      <c r="D58" s="119"/>
      <c r="E58" s="102"/>
      <c r="F58" s="102"/>
    </row>
    <row r="59" spans="1:6" x14ac:dyDescent="0.25">
      <c r="A59" s="16" t="s">
        <v>193</v>
      </c>
      <c r="B59" s="121" t="s">
        <v>34</v>
      </c>
      <c r="C59" s="100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99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99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7" s="24" customFormat="1" x14ac:dyDescent="0.25">
      <c r="A71" s="16" t="s">
        <v>275</v>
      </c>
      <c r="B71" s="121" t="s">
        <v>34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 t="s">
        <v>34</v>
      </c>
      <c r="C73" s="100"/>
      <c r="D73" s="108"/>
      <c r="E73" s="124"/>
      <c r="F73" s="124"/>
      <c r="G73" s="123"/>
    </row>
    <row r="74" spans="1:7" s="24" customFormat="1" x14ac:dyDescent="0.25">
      <c r="A74" s="16" t="s">
        <v>178</v>
      </c>
      <c r="B74" s="121" t="s">
        <v>34</v>
      </c>
      <c r="C74" s="100"/>
      <c r="D74" s="104"/>
      <c r="E74" s="124"/>
      <c r="F74" s="124"/>
      <c r="G74" s="123"/>
    </row>
    <row r="75" spans="1:7" s="24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 t="s">
        <v>34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 t="s">
        <v>34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 t="s">
        <v>34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 t="s">
        <v>34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4" t="s">
        <v>25</v>
      </c>
      <c r="B84" s="265"/>
      <c r="C84" s="265"/>
      <c r="D84" s="265"/>
      <c r="E84" s="265"/>
      <c r="F84" s="265"/>
    </row>
    <row r="85" spans="1:6" x14ac:dyDescent="0.25">
      <c r="A85" s="16" t="s">
        <v>294</v>
      </c>
      <c r="B85" s="105" t="s">
        <v>34</v>
      </c>
      <c r="C85" s="105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05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05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05"/>
      <c r="D89" s="110"/>
      <c r="E89" s="102"/>
      <c r="F89" s="102"/>
    </row>
    <row r="90" spans="1:6" x14ac:dyDescent="0.25">
      <c r="A90" s="16" t="s">
        <v>277</v>
      </c>
      <c r="B90" s="121" t="s">
        <v>34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6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6" t="s">
        <v>123</v>
      </c>
      <c r="B99" s="267"/>
      <c r="C99" s="267"/>
      <c r="D99" s="267"/>
      <c r="E99" s="267"/>
      <c r="F99" s="268"/>
    </row>
    <row r="100" spans="1:6" x14ac:dyDescent="0.25">
      <c r="A100" s="134">
        <f>B11</f>
        <v>42942</v>
      </c>
      <c r="B100" s="5"/>
      <c r="C100" s="6"/>
      <c r="D100" s="5"/>
    </row>
    <row r="101" spans="1:6" ht="16.5" x14ac:dyDescent="0.25">
      <c r="A101" s="269" t="s">
        <v>63</v>
      </c>
      <c r="B101" s="270"/>
      <c r="C101" s="270"/>
      <c r="D101" s="270"/>
      <c r="E101" s="270"/>
      <c r="F101" s="270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4" t="s">
        <v>127</v>
      </c>
      <c r="B113" s="265"/>
      <c r="C113" s="265"/>
      <c r="D113" s="265"/>
      <c r="E113" s="265"/>
      <c r="F113" s="265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4" t="s">
        <v>72</v>
      </c>
      <c r="B137" s="265"/>
      <c r="C137" s="265"/>
      <c r="D137" s="265"/>
      <c r="E137" s="265"/>
      <c r="F137" s="265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246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6" t="s">
        <v>124</v>
      </c>
      <c r="B152" s="267"/>
      <c r="C152" s="267"/>
      <c r="D152" s="267"/>
      <c r="E152" s="267"/>
      <c r="F152" s="268"/>
    </row>
    <row r="153" spans="1:6" x14ac:dyDescent="0.25">
      <c r="A153" s="134">
        <f>B11</f>
        <v>42942</v>
      </c>
      <c r="B153" s="5"/>
      <c r="C153" s="6"/>
      <c r="D153" s="50"/>
    </row>
    <row r="154" spans="1:6" ht="16.5" x14ac:dyDescent="0.25">
      <c r="A154" s="269" t="s">
        <v>63</v>
      </c>
      <c r="B154" s="270"/>
      <c r="C154" s="270"/>
      <c r="D154" s="270"/>
      <c r="E154" s="270"/>
      <c r="F154" s="270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4" t="s">
        <v>128</v>
      </c>
      <c r="B166" s="265"/>
      <c r="C166" s="265"/>
      <c r="D166" s="265"/>
      <c r="E166" s="265"/>
      <c r="F166" s="265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87"/>
      <c r="E176" s="87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246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6" t="s">
        <v>157</v>
      </c>
      <c r="B192" s="267"/>
      <c r="C192" s="267"/>
      <c r="D192" s="267"/>
      <c r="E192" s="267"/>
      <c r="F192" s="268"/>
    </row>
    <row r="193" spans="1:7" x14ac:dyDescent="0.25">
      <c r="A193" s="139">
        <f>B11</f>
        <v>42942</v>
      </c>
      <c r="B193" s="5"/>
      <c r="C193" s="6"/>
      <c r="D193" s="5"/>
    </row>
    <row r="194" spans="1:7" ht="18" x14ac:dyDescent="0.25">
      <c r="A194" s="264" t="s">
        <v>150</v>
      </c>
      <c r="B194" s="265"/>
      <c r="C194" s="265"/>
      <c r="D194" s="265"/>
      <c r="E194" s="265"/>
      <c r="F194" s="265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4" t="s">
        <v>75</v>
      </c>
      <c r="B209" s="265"/>
      <c r="C209" s="265"/>
      <c r="D209" s="265"/>
      <c r="E209" s="265"/>
      <c r="F209" s="265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4" t="s">
        <v>181</v>
      </c>
      <c r="B232" s="265"/>
      <c r="C232" s="265"/>
      <c r="D232" s="265"/>
      <c r="E232" s="265"/>
      <c r="F232" s="265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6" t="s">
        <v>4</v>
      </c>
      <c r="B249" s="267"/>
      <c r="C249" s="267"/>
      <c r="D249" s="267"/>
      <c r="E249" s="267"/>
      <c r="F249" s="268"/>
    </row>
    <row r="250" spans="1:6" x14ac:dyDescent="0.25">
      <c r="A250" s="142">
        <f>B11</f>
        <v>42942</v>
      </c>
      <c r="B250" s="5"/>
      <c r="C250" s="6"/>
      <c r="D250" s="50"/>
    </row>
    <row r="251" spans="1:6" ht="18" x14ac:dyDescent="0.25">
      <c r="A251" s="264" t="s">
        <v>19</v>
      </c>
      <c r="B251" s="265"/>
      <c r="C251" s="265"/>
      <c r="D251" s="265"/>
      <c r="E251" s="265"/>
      <c r="F251" s="265"/>
    </row>
    <row r="252" spans="1:6" ht="45" x14ac:dyDescent="0.25">
      <c r="A252" s="25" t="s">
        <v>62</v>
      </c>
      <c r="B252" s="105">
        <v>1</v>
      </c>
      <c r="C252" s="105"/>
      <c r="D252" s="119" t="s">
        <v>403</v>
      </c>
      <c r="E252" s="102"/>
      <c r="F252" s="102"/>
    </row>
    <row r="253" spans="1:6" x14ac:dyDescent="0.25">
      <c r="A253" s="18" t="s">
        <v>6</v>
      </c>
      <c r="B253" s="121">
        <v>2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>
        <v>2</v>
      </c>
      <c r="C254" s="105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05"/>
      <c r="D255" s="108"/>
      <c r="E255" s="102"/>
      <c r="F255" s="102"/>
    </row>
    <row r="256" spans="1:6" x14ac:dyDescent="0.25">
      <c r="A256" s="18" t="s">
        <v>39</v>
      </c>
      <c r="B256" s="121">
        <v>2</v>
      </c>
      <c r="C256" s="105"/>
      <c r="D256" s="87"/>
      <c r="E256" s="244"/>
      <c r="F256" s="102"/>
    </row>
    <row r="257" spans="1:7" x14ac:dyDescent="0.25">
      <c r="A257" s="25" t="s">
        <v>50</v>
      </c>
      <c r="B257" s="121">
        <v>2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15</v>
      </c>
    </row>
    <row r="261" spans="1:7" x14ac:dyDescent="0.25">
      <c r="A261" s="198" t="s">
        <v>37</v>
      </c>
      <c r="B261" s="199"/>
      <c r="C261" s="200"/>
      <c r="D261" s="201">
        <f>D260/(COUNT(B252:C259)*2)</f>
        <v>0.9375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4" t="s">
        <v>116</v>
      </c>
      <c r="B263" s="265"/>
      <c r="C263" s="265"/>
      <c r="D263" s="265"/>
      <c r="E263" s="265"/>
      <c r="F263" s="265"/>
    </row>
    <row r="264" spans="1:7" x14ac:dyDescent="0.25">
      <c r="A264" s="16" t="s">
        <v>284</v>
      </c>
      <c r="B264" s="100">
        <v>2</v>
      </c>
      <c r="C264" s="100"/>
      <c r="D264" s="102"/>
      <c r="E264" s="102"/>
      <c r="F264" s="124"/>
    </row>
    <row r="265" spans="1:7" ht="30" x14ac:dyDescent="0.25">
      <c r="A265" s="120" t="s">
        <v>345</v>
      </c>
      <c r="B265" s="122">
        <v>0</v>
      </c>
      <c r="C265" s="105"/>
      <c r="D265" s="101" t="s">
        <v>398</v>
      </c>
      <c r="E265" s="101" t="s">
        <v>399</v>
      </c>
      <c r="F265" s="102"/>
    </row>
    <row r="266" spans="1:7" x14ac:dyDescent="0.25">
      <c r="A266" s="17" t="s">
        <v>5</v>
      </c>
      <c r="B266" s="122">
        <v>2</v>
      </c>
      <c r="C266" s="105"/>
      <c r="D266" s="109"/>
      <c r="E266" s="102"/>
      <c r="F266" s="102"/>
    </row>
    <row r="267" spans="1:7" ht="18" x14ac:dyDescent="0.35">
      <c r="A267" s="54" t="s">
        <v>340</v>
      </c>
      <c r="B267" s="122">
        <v>2</v>
      </c>
      <c r="C267" s="160" t="str">
        <f>IF(B267=0, -5, "0")</f>
        <v>0</v>
      </c>
      <c r="D267" s="108"/>
      <c r="E267" s="87"/>
      <c r="F267" s="102"/>
    </row>
    <row r="268" spans="1:7" x14ac:dyDescent="0.25">
      <c r="A268" s="16" t="s">
        <v>102</v>
      </c>
      <c r="B268" s="122">
        <v>2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>
        <v>2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>
        <v>2</v>
      </c>
      <c r="C271" s="105"/>
      <c r="D271" s="119"/>
      <c r="E271" s="102"/>
      <c r="F271" s="102"/>
    </row>
    <row r="272" spans="1:7" x14ac:dyDescent="0.25">
      <c r="A272" s="17" t="s">
        <v>233</v>
      </c>
      <c r="B272" s="122">
        <v>2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8"/>
      <c r="E273" s="102"/>
      <c r="F273" s="102"/>
    </row>
    <row r="274" spans="1:6" x14ac:dyDescent="0.25">
      <c r="A274" s="20" t="s">
        <v>78</v>
      </c>
      <c r="B274" s="122" t="s">
        <v>34</v>
      </c>
      <c r="C274" s="105"/>
      <c r="D274" s="87" t="s">
        <v>408</v>
      </c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252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18</v>
      </c>
    </row>
    <row r="277" spans="1:6" x14ac:dyDescent="0.25">
      <c r="A277" s="198" t="s">
        <v>37</v>
      </c>
      <c r="B277" s="199"/>
      <c r="C277" s="200"/>
      <c r="D277" s="201">
        <f>D276/(COUNT(B264:C274)*2)</f>
        <v>0.9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33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0.91666666666666663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6" t="s">
        <v>21</v>
      </c>
      <c r="B282" s="267"/>
      <c r="C282" s="267"/>
      <c r="D282" s="267"/>
      <c r="E282" s="267"/>
      <c r="F282" s="268"/>
    </row>
    <row r="283" spans="1:6" x14ac:dyDescent="0.25">
      <c r="A283" s="143">
        <f>B11</f>
        <v>42942</v>
      </c>
      <c r="B283" s="5"/>
      <c r="C283" s="6"/>
      <c r="D283" s="5"/>
    </row>
    <row r="284" spans="1:6" ht="18" x14ac:dyDescent="0.25">
      <c r="A284" s="264" t="s">
        <v>12</v>
      </c>
      <c r="B284" s="265"/>
      <c r="C284" s="265"/>
      <c r="D284" s="265"/>
      <c r="E284" s="265"/>
      <c r="F284" s="265"/>
    </row>
    <row r="285" spans="1:6" x14ac:dyDescent="0.25">
      <c r="A285" s="16" t="s">
        <v>103</v>
      </c>
      <c r="B285" s="105">
        <v>2</v>
      </c>
      <c r="C285" s="105"/>
      <c r="D285" s="244"/>
      <c r="E285" s="102"/>
      <c r="F285" s="102"/>
    </row>
    <row r="286" spans="1:6" x14ac:dyDescent="0.25">
      <c r="A286" s="16" t="s">
        <v>51</v>
      </c>
      <c r="B286" s="121">
        <v>2</v>
      </c>
      <c r="C286" s="105"/>
      <c r="D286" s="118"/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87"/>
      <c r="F291" s="102"/>
    </row>
    <row r="292" spans="1:9" ht="30" x14ac:dyDescent="0.25">
      <c r="A292" s="16" t="s">
        <v>285</v>
      </c>
      <c r="B292" s="121">
        <v>2</v>
      </c>
      <c r="C292" s="100"/>
      <c r="D292" s="240"/>
      <c r="E292" s="101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18</v>
      </c>
    </row>
    <row r="295" spans="1:9" x14ac:dyDescent="0.25">
      <c r="A295" s="198" t="s">
        <v>37</v>
      </c>
      <c r="B295" s="199"/>
      <c r="C295" s="200"/>
      <c r="D295" s="201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64" t="s">
        <v>25</v>
      </c>
      <c r="B297" s="265"/>
      <c r="C297" s="265"/>
      <c r="D297" s="265"/>
      <c r="E297" s="265"/>
      <c r="F297" s="265"/>
    </row>
    <row r="298" spans="1:9" ht="30" x14ac:dyDescent="0.25">
      <c r="A298" s="16" t="s">
        <v>104</v>
      </c>
      <c r="B298" s="105">
        <v>1</v>
      </c>
      <c r="C298" s="105"/>
      <c r="D298" s="119" t="s">
        <v>396</v>
      </c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240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ht="45" x14ac:dyDescent="0.25">
      <c r="A301" s="16" t="s">
        <v>238</v>
      </c>
      <c r="B301" s="121">
        <v>0</v>
      </c>
      <c r="C301" s="105"/>
      <c r="D301" s="87" t="s">
        <v>394</v>
      </c>
      <c r="E301" s="119" t="s">
        <v>395</v>
      </c>
      <c r="F301" s="102"/>
    </row>
    <row r="302" spans="1:9" ht="30" x14ac:dyDescent="0.25">
      <c r="A302" s="20" t="s">
        <v>105</v>
      </c>
      <c r="B302" s="121">
        <v>0</v>
      </c>
      <c r="C302" s="105"/>
      <c r="D302" s="87" t="s">
        <v>400</v>
      </c>
      <c r="E302" s="87" t="s">
        <v>384</v>
      </c>
      <c r="F302" s="102"/>
    </row>
    <row r="303" spans="1:9" ht="45" x14ac:dyDescent="0.25">
      <c r="A303" s="71" t="s">
        <v>271</v>
      </c>
      <c r="B303" s="121">
        <v>2</v>
      </c>
      <c r="C303" s="106"/>
      <c r="D303" s="239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5</v>
      </c>
    </row>
    <row r="305" spans="1:6" x14ac:dyDescent="0.25">
      <c r="A305" s="198" t="s">
        <v>37</v>
      </c>
      <c r="B305" s="199"/>
      <c r="C305" s="200"/>
      <c r="D305" s="201">
        <f>D304/(COUNT(B298:C302)*2)</f>
        <v>0.5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23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0.8214285714285714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6" t="s">
        <v>8</v>
      </c>
      <c r="B310" s="267"/>
      <c r="C310" s="267"/>
      <c r="D310" s="267"/>
      <c r="E310" s="267"/>
      <c r="F310" s="268"/>
    </row>
    <row r="311" spans="1:6" x14ac:dyDescent="0.25">
      <c r="A311" s="134">
        <f>B11</f>
        <v>42942</v>
      </c>
      <c r="B311" s="5"/>
      <c r="C311" s="6"/>
      <c r="D311" s="50"/>
    </row>
    <row r="312" spans="1:6" ht="16.5" x14ac:dyDescent="0.25">
      <c r="A312" s="269" t="s">
        <v>107</v>
      </c>
      <c r="B312" s="270"/>
      <c r="C312" s="270"/>
      <c r="D312" s="270"/>
      <c r="E312" s="270"/>
      <c r="F312" s="270"/>
    </row>
    <row r="313" spans="1:6" x14ac:dyDescent="0.25">
      <c r="A313" s="34" t="s">
        <v>106</v>
      </c>
      <c r="B313" s="21">
        <v>2</v>
      </c>
      <c r="C313" s="21"/>
      <c r="D313" s="87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87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F317" s="102"/>
    </row>
    <row r="318" spans="1:6" x14ac:dyDescent="0.25">
      <c r="A318" s="19" t="s">
        <v>138</v>
      </c>
      <c r="B318" s="121">
        <v>2</v>
      </c>
      <c r="C318" s="22"/>
      <c r="D318" s="87"/>
      <c r="E318" s="87"/>
      <c r="F318" s="102"/>
    </row>
    <row r="319" spans="1:6" x14ac:dyDescent="0.25">
      <c r="A319" s="19" t="s">
        <v>264</v>
      </c>
      <c r="B319" s="121">
        <v>2</v>
      </c>
      <c r="C319" s="22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4" t="s">
        <v>25</v>
      </c>
      <c r="B324" s="265"/>
      <c r="C324" s="265"/>
      <c r="D324" s="265"/>
      <c r="E324" s="265"/>
      <c r="F324" s="265"/>
    </row>
    <row r="325" spans="1:6" x14ac:dyDescent="0.25">
      <c r="A325" s="16" t="s">
        <v>294</v>
      </c>
      <c r="B325" s="100">
        <v>2</v>
      </c>
      <c r="C325" s="100"/>
      <c r="D325" s="247"/>
      <c r="E325" s="87"/>
      <c r="F325" s="102"/>
    </row>
    <row r="326" spans="1:6" x14ac:dyDescent="0.25">
      <c r="A326" s="17" t="s">
        <v>99</v>
      </c>
      <c r="B326" s="122">
        <v>2</v>
      </c>
      <c r="C326" s="105"/>
      <c r="D326" s="9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87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ht="30" x14ac:dyDescent="0.25">
      <c r="A329" s="17" t="s">
        <v>55</v>
      </c>
      <c r="B329" s="122">
        <v>1</v>
      </c>
      <c r="C329" s="105"/>
      <c r="D329" s="11" t="s">
        <v>404</v>
      </c>
      <c r="E329" s="102"/>
      <c r="F329" s="102"/>
    </row>
    <row r="330" spans="1:6" x14ac:dyDescent="0.25">
      <c r="A330" s="17" t="s">
        <v>14</v>
      </c>
      <c r="B330" s="122">
        <v>2</v>
      </c>
      <c r="C330" s="105"/>
      <c r="D330" s="247"/>
      <c r="E330" s="250"/>
      <c r="F330" s="102"/>
    </row>
    <row r="331" spans="1:6" ht="45" x14ac:dyDescent="0.25">
      <c r="A331" s="20" t="s">
        <v>108</v>
      </c>
      <c r="B331" s="122">
        <v>0</v>
      </c>
      <c r="C331" s="105"/>
      <c r="D331" s="87" t="s">
        <v>392</v>
      </c>
      <c r="E331" s="119" t="s">
        <v>393</v>
      </c>
      <c r="F331" s="102"/>
    </row>
    <row r="332" spans="1:6" ht="30" x14ac:dyDescent="0.35">
      <c r="A332" s="54" t="s">
        <v>109</v>
      </c>
      <c r="B332" s="122">
        <v>0</v>
      </c>
      <c r="C332" s="160">
        <f>IF(B332=0, -5, "0")</f>
        <v>-5</v>
      </c>
      <c r="D332" s="247" t="s">
        <v>409</v>
      </c>
      <c r="E332" s="87" t="s">
        <v>384</v>
      </c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05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87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14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0.53846153846153844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4" t="s">
        <v>118</v>
      </c>
      <c r="B340" s="265"/>
      <c r="C340" s="265"/>
      <c r="D340" s="265"/>
      <c r="E340" s="265"/>
      <c r="F340" s="265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87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4" t="s">
        <v>29</v>
      </c>
      <c r="B349" s="265"/>
      <c r="C349" s="265"/>
      <c r="D349" s="265"/>
      <c r="E349" s="265"/>
      <c r="F349" s="265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05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248"/>
      <c r="E353" s="87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87"/>
      <c r="E354" s="87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6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52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0.8125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6" t="s">
        <v>119</v>
      </c>
      <c r="B363" s="267"/>
      <c r="C363" s="267"/>
      <c r="D363" s="267"/>
      <c r="E363" s="267"/>
      <c r="F363" s="268"/>
    </row>
    <row r="364" spans="1:6" x14ac:dyDescent="0.25">
      <c r="A364" s="142">
        <f>B11</f>
        <v>42942</v>
      </c>
      <c r="B364" s="5"/>
      <c r="C364" s="6"/>
      <c r="D364" s="5"/>
    </row>
    <row r="365" spans="1:6" ht="16.5" x14ac:dyDescent="0.25">
      <c r="A365" s="269" t="s">
        <v>19</v>
      </c>
      <c r="B365" s="270"/>
      <c r="C365" s="270"/>
      <c r="D365" s="270"/>
      <c r="E365" s="270"/>
      <c r="F365" s="270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>
        <v>2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2</v>
      </c>
    </row>
    <row r="374" spans="1:6" x14ac:dyDescent="0.25">
      <c r="A374" s="198" t="s">
        <v>37</v>
      </c>
      <c r="B374" s="199"/>
      <c r="C374" s="200"/>
      <c r="D374" s="201">
        <f>D373/(COUNT(B366:C372)*2)</f>
        <v>1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9" t="s">
        <v>116</v>
      </c>
      <c r="B376" s="270"/>
      <c r="C376" s="270"/>
      <c r="D376" s="270"/>
      <c r="E376" s="270"/>
      <c r="F376" s="270"/>
    </row>
    <row r="377" spans="1:6" ht="16.5" x14ac:dyDescent="0.25">
      <c r="A377" s="73" t="s">
        <v>121</v>
      </c>
      <c r="B377" s="121">
        <v>2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>
        <v>2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>
        <v>2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2</v>
      </c>
      <c r="C382" s="21"/>
      <c r="D382" s="119"/>
      <c r="E382" s="102"/>
      <c r="F382" s="102"/>
    </row>
    <row r="383" spans="1:6" x14ac:dyDescent="0.25">
      <c r="A383" s="17" t="s">
        <v>233</v>
      </c>
      <c r="B383" s="121">
        <v>2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>
        <v>2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2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>
        <v>2</v>
      </c>
      <c r="C386" s="23"/>
      <c r="D386" s="253">
        <v>1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14</v>
      </c>
    </row>
    <row r="388" spans="1:7" x14ac:dyDescent="0.25">
      <c r="A388" s="198" t="s">
        <v>37</v>
      </c>
      <c r="B388" s="199"/>
      <c r="C388" s="200"/>
      <c r="D388" s="201">
        <f>D387/(COUNT(B377:C385)*2)</f>
        <v>1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16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1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66" t="s">
        <v>346</v>
      </c>
      <c r="B393" s="267"/>
      <c r="C393" s="267"/>
      <c r="D393" s="267"/>
      <c r="E393" s="267"/>
      <c r="F393" s="268"/>
    </row>
    <row r="394" spans="1:7" s="118" customFormat="1" x14ac:dyDescent="0.25">
      <c r="A394" s="145">
        <f>+B11</f>
        <v>42942</v>
      </c>
      <c r="B394" s="5"/>
      <c r="C394" s="6"/>
      <c r="D394" s="5"/>
    </row>
    <row r="395" spans="1:7" ht="18" x14ac:dyDescent="0.25">
      <c r="A395" s="264" t="s">
        <v>347</v>
      </c>
      <c r="B395" s="265"/>
      <c r="C395" s="265"/>
      <c r="D395" s="265"/>
      <c r="E395" s="265"/>
      <c r="F395" s="265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240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4" t="s">
        <v>31</v>
      </c>
      <c r="B402" s="265"/>
      <c r="C402" s="265"/>
      <c r="D402" s="265"/>
      <c r="E402" s="265"/>
      <c r="F402" s="265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05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39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6" t="s">
        <v>170</v>
      </c>
      <c r="B412" s="267"/>
      <c r="C412" s="267"/>
      <c r="D412" s="267"/>
      <c r="E412" s="267"/>
      <c r="F412" s="26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5">
        <v>2</v>
      </c>
      <c r="C414" s="105"/>
      <c r="D414" s="87"/>
      <c r="E414" s="87"/>
      <c r="F414" s="102"/>
    </row>
    <row r="415" spans="1:6" x14ac:dyDescent="0.25">
      <c r="A415" s="25" t="s">
        <v>230</v>
      </c>
      <c r="B415" s="121">
        <v>2</v>
      </c>
      <c r="C415" s="105"/>
      <c r="D415" s="108"/>
      <c r="E415" s="119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41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8</v>
      </c>
    </row>
    <row r="420" spans="1:7" x14ac:dyDescent="0.25">
      <c r="A420" s="198" t="s">
        <v>37</v>
      </c>
      <c r="B420" s="199"/>
      <c r="C420" s="200"/>
      <c r="D420" s="201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6" t="s">
        <v>82</v>
      </c>
      <c r="B422" s="267"/>
      <c r="C422" s="267"/>
      <c r="D422" s="267"/>
      <c r="E422" s="267"/>
      <c r="F422" s="26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1</v>
      </c>
      <c r="C424" s="100"/>
      <c r="D424" s="240" t="s">
        <v>383</v>
      </c>
      <c r="E424" s="124"/>
      <c r="F424" s="102"/>
    </row>
    <row r="425" spans="1:7" ht="15.75" x14ac:dyDescent="0.3">
      <c r="A425" s="132" t="s">
        <v>287</v>
      </c>
      <c r="B425" s="122">
        <v>2</v>
      </c>
      <c r="C425" s="161" t="str">
        <f>IF(B425=0, -5, "0")</f>
        <v>0</v>
      </c>
      <c r="D425" s="240"/>
      <c r="E425" s="245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9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5</v>
      </c>
    </row>
    <row r="429" spans="1:7" x14ac:dyDescent="0.25">
      <c r="A429" s="198" t="s">
        <v>37</v>
      </c>
      <c r="B429" s="199"/>
      <c r="C429" s="200"/>
      <c r="D429" s="201">
        <f>D428/(COUNT(B424:C426)*2)</f>
        <v>0.83333333333333337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6" t="s">
        <v>143</v>
      </c>
      <c r="B431" s="267"/>
      <c r="C431" s="267"/>
      <c r="D431" s="267"/>
      <c r="E431" s="267"/>
      <c r="F431" s="268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 t="s">
        <v>34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2</v>
      </c>
      <c r="C434" s="160" t="str">
        <f>IF(B434=0, -5, "0")</f>
        <v>0</v>
      </c>
      <c r="D434" s="87"/>
      <c r="E434" s="87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>
        <v>2</v>
      </c>
      <c r="C437" s="105"/>
      <c r="D437" s="98"/>
      <c r="E437" s="119"/>
      <c r="F437" s="102"/>
    </row>
    <row r="438" spans="1:14" ht="30" x14ac:dyDescent="0.25">
      <c r="A438" s="17" t="s">
        <v>49</v>
      </c>
      <c r="B438" s="121">
        <v>1</v>
      </c>
      <c r="C438" s="105"/>
      <c r="D438" s="240" t="s">
        <v>405</v>
      </c>
      <c r="E438" s="87"/>
      <c r="F438" s="102"/>
    </row>
    <row r="439" spans="1:14" x14ac:dyDescent="0.25">
      <c r="A439" s="17" t="s">
        <v>243</v>
      </c>
      <c r="B439" s="121" t="s">
        <v>34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>
        <v>1</v>
      </c>
      <c r="C443" s="105"/>
      <c r="D443" s="119" t="s">
        <v>381</v>
      </c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>
        <v>2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>
        <v>2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42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20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0.90909090909090906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66" t="s">
        <v>144</v>
      </c>
      <c r="B452" s="267"/>
      <c r="C452" s="267"/>
      <c r="D452" s="267"/>
      <c r="E452" s="267"/>
      <c r="F452" s="268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2</v>
      </c>
      <c r="C455" s="105"/>
      <c r="D455" s="87"/>
      <c r="E455" s="87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39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6</v>
      </c>
    </row>
    <row r="459" spans="1:14" x14ac:dyDescent="0.25">
      <c r="A459" s="198" t="s">
        <v>37</v>
      </c>
      <c r="B459" s="220"/>
      <c r="C459" s="221"/>
      <c r="D459" s="222">
        <f>D458/(COUNT(B454:C456)*2)</f>
        <v>1</v>
      </c>
    </row>
    <row r="461" spans="1:14" x14ac:dyDescent="0.25">
      <c r="A461" s="211" t="s">
        <v>267</v>
      </c>
      <c r="B461" s="212"/>
      <c r="C461" s="212"/>
      <c r="D461" s="238">
        <f>AVERAGE(D36,D92,D145,D185,D241,D275,D303,D356,D386,D405,D418,D427,D448,D457)</f>
        <v>1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198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0.89189189189189189</v>
      </c>
    </row>
  </sheetData>
  <sheetProtection algorithmName="SHA-512" hashValue="oGYxhmoe4WG8VVAqmCNSWc6/MC1fYtCckHhRbA922q9aSMQkP5p0y3jW0YsUO86ZsS+h1kKsc0t1p+50HQf6JQ==" saltValue="+06E0jmi0oToDABIU1/ddg==" spinCount="100000" sheet="1"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66" zoomScale="8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8"/>
      <c r="E1" s="288"/>
      <c r="F1" s="288"/>
      <c r="G1" s="288"/>
      <c r="H1" s="288"/>
      <c r="I1" s="288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74" t="s">
        <v>52</v>
      </c>
      <c r="B6" s="274"/>
      <c r="C6" s="274"/>
      <c r="D6" s="274"/>
      <c r="E6" s="274"/>
      <c r="F6" s="274"/>
      <c r="G6" s="85"/>
      <c r="H6" s="85"/>
      <c r="I6" s="85"/>
    </row>
    <row r="7" spans="1:9" s="29" customFormat="1" ht="21.75" customHeight="1" x14ac:dyDescent="0.45">
      <c r="A7" s="274" t="str">
        <f>'A1 Exploitation'!A8:F8</f>
        <v>EL MANAR</v>
      </c>
      <c r="B7" s="274"/>
      <c r="C7" s="274"/>
      <c r="D7" s="274"/>
      <c r="E7" s="274"/>
      <c r="F7" s="274"/>
      <c r="G7" s="85"/>
      <c r="H7" s="85"/>
      <c r="I7" s="85"/>
    </row>
    <row r="8" spans="1:9" s="29" customFormat="1" ht="24" x14ac:dyDescent="0.45">
      <c r="A8" s="191" t="s">
        <v>44</v>
      </c>
      <c r="B8" s="289" t="str">
        <f>'A1 Exploitation'!B9:F9</f>
        <v>Mme Samah SLAIMI</v>
      </c>
      <c r="C8" s="289"/>
      <c r="D8" s="289"/>
      <c r="E8" s="289"/>
      <c r="F8" s="290"/>
      <c r="G8" s="85"/>
      <c r="H8" s="85"/>
      <c r="I8" s="85"/>
    </row>
    <row r="9" spans="1:9" s="29" customFormat="1" ht="24" x14ac:dyDescent="0.45">
      <c r="A9" s="192" t="s">
        <v>46</v>
      </c>
      <c r="B9" s="291" t="str">
        <f>'A1 Exploitation'!B10:F10</f>
        <v>Directeur du magasin Anis CHERNI</v>
      </c>
      <c r="C9" s="291"/>
      <c r="D9" s="291"/>
      <c r="E9" s="291"/>
      <c r="F9" s="291"/>
      <c r="G9" s="85"/>
      <c r="H9" s="85"/>
      <c r="I9" s="85"/>
    </row>
    <row r="10" spans="1:9" s="29" customFormat="1" ht="24" x14ac:dyDescent="0.45">
      <c r="A10" s="191" t="s">
        <v>45</v>
      </c>
      <c r="B10" s="287">
        <f>'A1 Exploitation'!B11:F11</f>
        <v>42942</v>
      </c>
      <c r="C10" s="287"/>
      <c r="D10" s="287"/>
      <c r="E10" s="287"/>
      <c r="F10" s="287"/>
      <c r="G10" s="85"/>
      <c r="H10" s="85"/>
      <c r="I10" s="85"/>
    </row>
    <row r="11" spans="1:9" s="29" customFormat="1" ht="24" x14ac:dyDescent="0.45">
      <c r="A11" s="191" t="s">
        <v>318</v>
      </c>
      <c r="B11" s="292">
        <f>D183</f>
        <v>0.84375</v>
      </c>
      <c r="C11" s="292"/>
      <c r="D11" s="292"/>
      <c r="E11" s="292"/>
      <c r="F11" s="292"/>
      <c r="G11" s="85"/>
      <c r="H11" s="85"/>
      <c r="I11" s="85"/>
    </row>
    <row r="12" spans="1:9" s="29" customFormat="1" ht="22.5" x14ac:dyDescent="0.45">
      <c r="A12" s="28"/>
      <c r="D12" s="279"/>
      <c r="E12" s="279"/>
      <c r="F12" s="279"/>
      <c r="G12" s="279"/>
      <c r="H12" s="279"/>
      <c r="I12" s="31"/>
    </row>
    <row r="13" spans="1:9" s="29" customFormat="1" ht="11.25" customHeight="1" x14ac:dyDescent="0.3">
      <c r="A13" s="280" t="s">
        <v>32</v>
      </c>
      <c r="B13" s="281" t="s">
        <v>33</v>
      </c>
      <c r="C13" s="281"/>
      <c r="D13" s="281" t="s">
        <v>48</v>
      </c>
      <c r="E13" s="282" t="s">
        <v>201</v>
      </c>
      <c r="F13" s="281" t="s">
        <v>202</v>
      </c>
    </row>
    <row r="14" spans="1:9" s="29" customFormat="1" ht="12.75" customHeight="1" x14ac:dyDescent="0.3">
      <c r="A14" s="280"/>
      <c r="B14" s="55" t="s">
        <v>36</v>
      </c>
      <c r="C14" s="55" t="s">
        <v>35</v>
      </c>
      <c r="D14" s="281"/>
      <c r="E14" s="282"/>
      <c r="F14" s="281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6" t="s">
        <v>0</v>
      </c>
      <c r="B16" s="286"/>
      <c r="C16" s="286"/>
      <c r="D16" s="286"/>
      <c r="E16" s="286"/>
      <c r="F16" s="286"/>
    </row>
    <row r="17" spans="1:6" ht="33" x14ac:dyDescent="0.3">
      <c r="A17" s="32" t="s">
        <v>296</v>
      </c>
      <c r="B17" s="163">
        <v>1</v>
      </c>
      <c r="C17" s="163"/>
      <c r="D17" s="243" t="s">
        <v>402</v>
      </c>
      <c r="E17" s="243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4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4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9</v>
      </c>
    </row>
    <row r="23" spans="1:6" x14ac:dyDescent="0.3">
      <c r="A23" s="193" t="s">
        <v>319</v>
      </c>
      <c r="B23" s="194"/>
      <c r="C23" s="195"/>
      <c r="D23" s="197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6" t="s">
        <v>4</v>
      </c>
      <c r="B25" s="286"/>
      <c r="C25" s="286"/>
      <c r="D25" s="286"/>
      <c r="E25" s="286"/>
      <c r="F25" s="286"/>
    </row>
    <row r="26" spans="1:6" ht="18" x14ac:dyDescent="0.35">
      <c r="A26" s="54" t="s">
        <v>101</v>
      </c>
      <c r="B26" s="163">
        <v>2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2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4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4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12</v>
      </c>
    </row>
    <row r="33" spans="1:6" x14ac:dyDescent="0.3">
      <c r="A33" s="193" t="s">
        <v>319</v>
      </c>
      <c r="B33" s="194"/>
      <c r="C33" s="195"/>
      <c r="D33" s="197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6" t="s">
        <v>231</v>
      </c>
      <c r="B35" s="286"/>
      <c r="C35" s="286"/>
      <c r="D35" s="286"/>
      <c r="E35" s="286"/>
      <c r="F35" s="286"/>
    </row>
    <row r="36" spans="1:6" s="41" customFormat="1" ht="18" x14ac:dyDescent="0.35">
      <c r="A36" s="54" t="s">
        <v>101</v>
      </c>
      <c r="B36" s="163">
        <v>2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2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4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6" t="s">
        <v>21</v>
      </c>
      <c r="B44" s="286"/>
      <c r="C44" s="286"/>
      <c r="D44" s="286"/>
      <c r="E44" s="286"/>
      <c r="F44" s="286"/>
    </row>
    <row r="45" spans="1:6" ht="33" x14ac:dyDescent="0.3">
      <c r="A45" s="32" t="s">
        <v>297</v>
      </c>
      <c r="B45" s="163">
        <v>1</v>
      </c>
      <c r="C45" s="163"/>
      <c r="D45" s="249" t="s">
        <v>397</v>
      </c>
      <c r="E45" s="164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 t="s">
        <v>387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4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11</v>
      </c>
    </row>
    <row r="52" spans="1:6" x14ac:dyDescent="0.3">
      <c r="A52" s="193" t="s">
        <v>319</v>
      </c>
      <c r="B52" s="194"/>
      <c r="C52" s="195"/>
      <c r="D52" s="197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6" t="s">
        <v>8</v>
      </c>
      <c r="B54" s="286"/>
      <c r="C54" s="286"/>
      <c r="D54" s="286"/>
      <c r="E54" s="286"/>
      <c r="F54" s="286"/>
    </row>
    <row r="55" spans="1:6" ht="66" x14ac:dyDescent="0.35">
      <c r="A55" s="56" t="s">
        <v>186</v>
      </c>
      <c r="B55" s="163">
        <v>2</v>
      </c>
      <c r="C55" s="187" t="str">
        <f>IF(B55=0, -5, "0")</f>
        <v>0</v>
      </c>
      <c r="D55" s="243" t="s">
        <v>388</v>
      </c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243"/>
      <c r="E56" s="168"/>
      <c r="F56" s="163"/>
    </row>
    <row r="57" spans="1:6" ht="33" x14ac:dyDescent="0.3">
      <c r="A57" s="42" t="s">
        <v>266</v>
      </c>
      <c r="B57" s="163">
        <v>1</v>
      </c>
      <c r="C57" s="163"/>
      <c r="D57" s="243" t="s">
        <v>401</v>
      </c>
      <c r="E57" s="243"/>
      <c r="F57" s="163"/>
    </row>
    <row r="58" spans="1:6" x14ac:dyDescent="0.3">
      <c r="A58" s="42" t="s">
        <v>96</v>
      </c>
      <c r="B58" s="163">
        <v>2</v>
      </c>
      <c r="C58" s="163"/>
      <c r="D58" s="164"/>
      <c r="E58" s="163"/>
      <c r="F58" s="163"/>
    </row>
    <row r="59" spans="1:6" ht="19.5" customHeight="1" x14ac:dyDescent="0.35">
      <c r="A59" s="56" t="s">
        <v>234</v>
      </c>
      <c r="B59" s="163">
        <v>2</v>
      </c>
      <c r="C59" s="187" t="str">
        <f>IF(B59=0, -5, "0")</f>
        <v>0</v>
      </c>
      <c r="D59" s="243"/>
      <c r="E59" s="24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243"/>
      <c r="E60" s="24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13</v>
      </c>
    </row>
    <row r="63" spans="1:6" x14ac:dyDescent="0.3">
      <c r="A63" s="193" t="s">
        <v>319</v>
      </c>
      <c r="B63" s="194"/>
      <c r="C63" s="195"/>
      <c r="D63" s="197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6" t="s">
        <v>136</v>
      </c>
      <c r="B65" s="286"/>
      <c r="C65" s="286"/>
      <c r="D65" s="286"/>
      <c r="E65" s="286"/>
      <c r="F65" s="286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6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64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6" t="s">
        <v>223</v>
      </c>
      <c r="B86" s="286"/>
      <c r="C86" s="286"/>
      <c r="D86" s="286"/>
      <c r="E86" s="286"/>
      <c r="F86" s="286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6" t="s">
        <v>224</v>
      </c>
      <c r="B105" s="286"/>
      <c r="C105" s="286"/>
      <c r="D105" s="286"/>
      <c r="E105" s="286"/>
      <c r="F105" s="286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243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6" t="s">
        <v>196</v>
      </c>
      <c r="B120" s="286"/>
      <c r="C120" s="286"/>
      <c r="D120" s="286"/>
      <c r="E120" s="286"/>
      <c r="F120" s="286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6" t="s">
        <v>228</v>
      </c>
      <c r="B136" s="286"/>
      <c r="C136" s="286"/>
      <c r="D136" s="286"/>
      <c r="E136" s="286"/>
      <c r="F136" s="286"/>
    </row>
    <row r="137" spans="1:6" x14ac:dyDescent="0.3">
      <c r="A137" s="64" t="s">
        <v>304</v>
      </c>
      <c r="B137" s="163">
        <v>2</v>
      </c>
      <c r="C137" s="163"/>
      <c r="D137" s="243"/>
      <c r="E137" s="24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243"/>
      <c r="E139" s="243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243"/>
      <c r="E140" s="243"/>
      <c r="F140" s="163"/>
    </row>
    <row r="141" spans="1:6" ht="82.5" x14ac:dyDescent="0.35">
      <c r="A141" s="54" t="s">
        <v>328</v>
      </c>
      <c r="B141" s="163">
        <v>0</v>
      </c>
      <c r="C141" s="187">
        <f>IF(B141=0, -5, "0")</f>
        <v>-5</v>
      </c>
      <c r="D141" s="243" t="s">
        <v>382</v>
      </c>
      <c r="E141" s="243" t="s">
        <v>407</v>
      </c>
      <c r="F141" s="163"/>
    </row>
    <row r="142" spans="1:6" ht="33" x14ac:dyDescent="0.3">
      <c r="A142" s="147" t="s">
        <v>206</v>
      </c>
      <c r="B142" s="163">
        <v>2</v>
      </c>
      <c r="C142" s="163"/>
      <c r="D142" s="251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64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9</v>
      </c>
    </row>
    <row r="146" spans="1:6" x14ac:dyDescent="0.3">
      <c r="A146" s="193" t="s">
        <v>319</v>
      </c>
      <c r="B146" s="194"/>
      <c r="C146" s="195"/>
      <c r="D146" s="197">
        <f>D145/(COUNT(B137:C144)*2)</f>
        <v>0.5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6" t="s">
        <v>80</v>
      </c>
      <c r="B148" s="286"/>
      <c r="C148" s="286"/>
      <c r="D148" s="286"/>
      <c r="E148" s="286"/>
      <c r="F148" s="286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ht="33" x14ac:dyDescent="0.3">
      <c r="A151" s="58" t="s">
        <v>226</v>
      </c>
      <c r="B151" s="163">
        <v>1</v>
      </c>
      <c r="C151" s="163"/>
      <c r="D151" s="164" t="s">
        <v>389</v>
      </c>
      <c r="E151" s="163"/>
      <c r="F151" s="163"/>
    </row>
    <row r="152" spans="1:6" x14ac:dyDescent="0.3">
      <c r="A152" s="32" t="s">
        <v>90</v>
      </c>
      <c r="B152" s="163" t="s">
        <v>34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1</v>
      </c>
    </row>
    <row r="154" spans="1:6" x14ac:dyDescent="0.3">
      <c r="A154" s="193" t="s">
        <v>319</v>
      </c>
      <c r="B154" s="194"/>
      <c r="C154" s="195"/>
      <c r="D154" s="197">
        <f>D153/(COUNT(B149:C152)*2)</f>
        <v>0.5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6" t="s">
        <v>17</v>
      </c>
      <c r="B156" s="286"/>
      <c r="C156" s="286"/>
      <c r="D156" s="286"/>
      <c r="E156" s="286"/>
      <c r="F156" s="286"/>
    </row>
    <row r="157" spans="1:6" ht="75" x14ac:dyDescent="0.3">
      <c r="A157" s="39" t="s">
        <v>191</v>
      </c>
      <c r="B157" s="163">
        <v>0</v>
      </c>
      <c r="C157" s="163"/>
      <c r="D157" s="243" t="s">
        <v>390</v>
      </c>
      <c r="E157" s="250" t="s">
        <v>391</v>
      </c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6</v>
      </c>
    </row>
    <row r="162" spans="1:6" x14ac:dyDescent="0.3">
      <c r="A162" s="193" t="s">
        <v>319</v>
      </c>
      <c r="B162" s="194"/>
      <c r="C162" s="195"/>
      <c r="D162" s="197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6" t="s">
        <v>82</v>
      </c>
      <c r="B164" s="286"/>
      <c r="C164" s="286"/>
      <c r="D164" s="286"/>
      <c r="E164" s="286"/>
      <c r="F164" s="286"/>
    </row>
    <row r="165" spans="1:6" x14ac:dyDescent="0.3">
      <c r="A165" s="58" t="s">
        <v>337</v>
      </c>
      <c r="B165" s="163">
        <v>2</v>
      </c>
      <c r="C165" s="163"/>
      <c r="D165" s="243"/>
      <c r="E165" s="243"/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10</v>
      </c>
    </row>
    <row r="171" spans="1:6" x14ac:dyDescent="0.3">
      <c r="A171" s="193" t="s">
        <v>319</v>
      </c>
      <c r="B171" s="194"/>
      <c r="C171" s="195"/>
      <c r="D171" s="197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6" t="s">
        <v>227</v>
      </c>
      <c r="B173" s="286"/>
      <c r="C173" s="286"/>
      <c r="D173" s="286"/>
      <c r="E173" s="286"/>
      <c r="F173" s="286"/>
    </row>
    <row r="174" spans="1:6" x14ac:dyDescent="0.3">
      <c r="A174" s="32" t="s">
        <v>330</v>
      </c>
      <c r="B174" s="163">
        <v>2</v>
      </c>
      <c r="C174" s="163"/>
      <c r="D174" s="243"/>
      <c r="E174" s="163"/>
      <c r="F174" s="163"/>
    </row>
    <row r="175" spans="1:6" ht="33" x14ac:dyDescent="0.35">
      <c r="A175" s="112" t="s">
        <v>338</v>
      </c>
      <c r="B175" s="163">
        <v>2</v>
      </c>
      <c r="C175" s="187" t="str">
        <f>IF(B175=0, -5, "0")</f>
        <v>0</v>
      </c>
      <c r="D175" s="243" t="s">
        <v>380</v>
      </c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4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6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81</v>
      </c>
    </row>
    <row r="183" spans="1:6" ht="18" x14ac:dyDescent="0.35">
      <c r="A183" s="81" t="s">
        <v>349</v>
      </c>
      <c r="B183" s="81"/>
      <c r="C183" s="81"/>
      <c r="D183" s="254">
        <f>D182/(COUNT(B174:C177,B165:C169,B157:C160,B149:C152,B137:C144,B55:C61,B45:C50,B26:C31,B17:C21,B106:C116,#REF!,B121:C131,B87:C100,B66:C82,B36:C40)*2)</f>
        <v>0.84375</v>
      </c>
    </row>
  </sheetData>
  <sheetProtection algorithmName="SHA-512" hashValue="qTJKtghPuh2mdYUOJMoqQgdncPeDsxduFH/i39+xda8VrE4VzAzJyx3FFlHJ69MQw2mYBgZsDg/cWDYuDF+k3A==" saltValue="ewuj9mUeAoPb0vlBejSpAg==" spinCount="100000" sheet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48" zoomScale="90" zoomScaleNormal="71" zoomScaleSheetLayoutView="90" workbookViewId="0">
      <selection activeCell="E466" sqref="E466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2"/>
      <c r="E1" s="272"/>
      <c r="F1" s="272"/>
      <c r="G1" s="272"/>
      <c r="H1" s="272"/>
      <c r="I1" s="272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3" t="s">
        <v>190</v>
      </c>
      <c r="B7" s="273"/>
      <c r="C7" s="273"/>
      <c r="D7" s="273"/>
      <c r="E7" s="273"/>
      <c r="F7" s="273"/>
      <c r="G7" s="229"/>
      <c r="H7" s="229"/>
      <c r="I7" s="229"/>
    </row>
    <row r="8" spans="1:9" ht="29.25" x14ac:dyDescent="0.45">
      <c r="A8" s="274" t="str">
        <f>'Page de garde'!D18</f>
        <v>EL MANAR</v>
      </c>
      <c r="B8" s="274"/>
      <c r="C8" s="274"/>
      <c r="D8" s="274"/>
      <c r="E8" s="274"/>
      <c r="F8" s="274"/>
      <c r="G8" s="230"/>
      <c r="H8" s="230"/>
      <c r="I8" s="229"/>
    </row>
    <row r="9" spans="1:9" ht="24" x14ac:dyDescent="0.45">
      <c r="A9" s="191" t="s">
        <v>412</v>
      </c>
      <c r="B9" s="275" t="s">
        <v>413</v>
      </c>
      <c r="C9" s="275"/>
      <c r="D9" s="275"/>
      <c r="E9" s="275"/>
      <c r="F9" s="276"/>
      <c r="G9" s="230"/>
      <c r="H9" s="230"/>
      <c r="I9" s="229"/>
    </row>
    <row r="10" spans="1:9" ht="24" x14ac:dyDescent="0.45">
      <c r="A10" s="192" t="s">
        <v>46</v>
      </c>
      <c r="B10" s="277" t="s">
        <v>414</v>
      </c>
      <c r="C10" s="277"/>
      <c r="D10" s="277"/>
      <c r="E10" s="277"/>
      <c r="F10" s="277"/>
      <c r="G10" s="230"/>
      <c r="H10" s="230"/>
      <c r="I10" s="229"/>
    </row>
    <row r="11" spans="1:9" ht="24" x14ac:dyDescent="0.45">
      <c r="A11" s="191" t="s">
        <v>45</v>
      </c>
      <c r="B11" s="271">
        <v>43076</v>
      </c>
      <c r="C11" s="271"/>
      <c r="D11" s="271"/>
      <c r="E11" s="271"/>
      <c r="F11" s="271"/>
      <c r="G11" s="230"/>
      <c r="H11" s="230"/>
      <c r="I11" s="229"/>
    </row>
    <row r="12" spans="1:9" ht="24" x14ac:dyDescent="0.45">
      <c r="A12" s="191" t="s">
        <v>260</v>
      </c>
      <c r="B12" s="278">
        <f>D463</f>
        <v>0.9285714285714286</v>
      </c>
      <c r="C12" s="278"/>
      <c r="D12" s="278"/>
      <c r="E12" s="278"/>
      <c r="F12" s="278"/>
      <c r="G12" s="230"/>
      <c r="H12" s="230"/>
      <c r="I12" s="229"/>
    </row>
    <row r="13" spans="1:9" ht="22.5" x14ac:dyDescent="0.45">
      <c r="A13" s="28"/>
      <c r="B13" s="29"/>
      <c r="C13" s="29"/>
      <c r="D13" s="279"/>
      <c r="E13" s="279"/>
      <c r="F13" s="279"/>
      <c r="G13" s="279"/>
      <c r="H13" s="279"/>
      <c r="I13" s="3"/>
    </row>
    <row r="14" spans="1:9" ht="16.5" x14ac:dyDescent="0.3">
      <c r="A14" s="280" t="s">
        <v>32</v>
      </c>
      <c r="B14" s="281" t="s">
        <v>33</v>
      </c>
      <c r="C14" s="281"/>
      <c r="D14" s="281" t="s">
        <v>48</v>
      </c>
      <c r="E14" s="282" t="s">
        <v>331</v>
      </c>
      <c r="F14" s="281" t="s">
        <v>202</v>
      </c>
      <c r="G14" s="29"/>
      <c r="H14" s="29"/>
    </row>
    <row r="15" spans="1:9" ht="16.5" x14ac:dyDescent="0.3">
      <c r="A15" s="280"/>
      <c r="B15" s="55" t="s">
        <v>36</v>
      </c>
      <c r="C15" s="55" t="s">
        <v>35</v>
      </c>
      <c r="D15" s="281"/>
      <c r="E15" s="282"/>
      <c r="F15" s="281"/>
      <c r="G15" s="29"/>
      <c r="H15" s="29"/>
    </row>
    <row r="16" spans="1:9" ht="18" x14ac:dyDescent="0.35">
      <c r="A16" s="283" t="s">
        <v>0</v>
      </c>
      <c r="B16" s="283"/>
      <c r="C16" s="283"/>
      <c r="D16" s="283"/>
      <c r="E16" s="283"/>
      <c r="F16" s="283"/>
      <c r="G16" s="29"/>
      <c r="H16" s="29"/>
    </row>
    <row r="17" spans="1:8" ht="18" x14ac:dyDescent="0.3">
      <c r="A17" s="133">
        <f>B11</f>
        <v>43076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4" t="s">
        <v>1</v>
      </c>
      <c r="B18" s="285"/>
      <c r="C18" s="285"/>
      <c r="D18" s="285"/>
      <c r="E18" s="285"/>
      <c r="F18" s="285"/>
    </row>
    <row r="19" spans="1:8" x14ac:dyDescent="0.25">
      <c r="A19" s="120" t="s">
        <v>10</v>
      </c>
      <c r="B19" s="121">
        <v>2</v>
      </c>
      <c r="C19" s="121"/>
      <c r="D19" s="119"/>
      <c r="E19" s="102"/>
      <c r="F19" s="102"/>
    </row>
    <row r="20" spans="1:8" x14ac:dyDescent="0.25">
      <c r="A20" s="120" t="s">
        <v>199</v>
      </c>
      <c r="B20" s="121" t="s">
        <v>34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2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4" t="s">
        <v>18</v>
      </c>
      <c r="B26" s="265"/>
      <c r="C26" s="265"/>
      <c r="D26" s="265"/>
      <c r="E26" s="265"/>
      <c r="F26" s="265"/>
    </row>
    <row r="27" spans="1:8" x14ac:dyDescent="0.25">
      <c r="A27" s="17" t="s">
        <v>2</v>
      </c>
      <c r="B27" s="121">
        <v>2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2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2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2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 t="s">
        <v>422</v>
      </c>
      <c r="E32" s="119" t="s">
        <v>423</v>
      </c>
      <c r="F32" s="10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2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2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>
        <v>0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16</v>
      </c>
    </row>
    <row r="38" spans="1:7" x14ac:dyDescent="0.25">
      <c r="A38" s="198" t="s">
        <v>37</v>
      </c>
      <c r="B38" s="199"/>
      <c r="C38" s="200"/>
      <c r="D38" s="201">
        <f>D37/(COUNT(B27:C35)*2)</f>
        <v>0.88888888888888884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22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0.91666666666666663</v>
      </c>
    </row>
    <row r="42" spans="1:7" x14ac:dyDescent="0.25">
      <c r="A42" s="8"/>
      <c r="B42" s="5"/>
      <c r="C42" s="6"/>
      <c r="D42" s="5"/>
    </row>
    <row r="43" spans="1:7" ht="18" x14ac:dyDescent="0.35">
      <c r="A43" s="283" t="s">
        <v>131</v>
      </c>
      <c r="B43" s="283"/>
      <c r="C43" s="283"/>
      <c r="D43" s="283"/>
      <c r="E43" s="283"/>
      <c r="F43" s="283"/>
    </row>
    <row r="44" spans="1:7" x14ac:dyDescent="0.25">
      <c r="A44" s="134">
        <f>B11</f>
        <v>43076</v>
      </c>
      <c r="B44" s="5"/>
      <c r="C44" s="6"/>
      <c r="D44" s="5"/>
    </row>
    <row r="45" spans="1:7" ht="16.5" x14ac:dyDescent="0.25">
      <c r="A45" s="269" t="s">
        <v>63</v>
      </c>
      <c r="B45" s="270"/>
      <c r="C45" s="270"/>
      <c r="D45" s="270"/>
      <c r="E45" s="270"/>
      <c r="F45" s="270"/>
    </row>
    <row r="46" spans="1:7" x14ac:dyDescent="0.25">
      <c r="A46" s="26" t="s">
        <v>103</v>
      </c>
      <c r="B46" s="121" t="s">
        <v>34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121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22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121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4" t="s">
        <v>65</v>
      </c>
      <c r="B57" s="265"/>
      <c r="C57" s="265"/>
      <c r="D57" s="265"/>
      <c r="E57" s="265"/>
      <c r="F57" s="265"/>
    </row>
    <row r="58" spans="1:6" x14ac:dyDescent="0.25">
      <c r="A58" s="120" t="s">
        <v>294</v>
      </c>
      <c r="B58" s="121" t="s">
        <v>34</v>
      </c>
      <c r="C58" s="121"/>
      <c r="D58" s="119"/>
      <c r="E58" s="102"/>
      <c r="F58" s="102"/>
    </row>
    <row r="59" spans="1:6" x14ac:dyDescent="0.25">
      <c r="A59" s="120" t="s">
        <v>193</v>
      </c>
      <c r="B59" s="121" t="s">
        <v>34</v>
      </c>
      <c r="C59" s="122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121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 t="s">
        <v>34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6" x14ac:dyDescent="0.25">
      <c r="A66" s="120" t="s">
        <v>289</v>
      </c>
      <c r="B66" s="121" t="s">
        <v>34</v>
      </c>
      <c r="C66" s="121"/>
      <c r="D66" s="109"/>
      <c r="E66" s="124"/>
      <c r="F66" s="102"/>
    </row>
    <row r="67" spans="1:6" x14ac:dyDescent="0.25">
      <c r="A67" s="120" t="s">
        <v>177</v>
      </c>
      <c r="B67" s="121" t="s">
        <v>34</v>
      </c>
      <c r="C67" s="121"/>
      <c r="D67" s="109"/>
      <c r="E67" s="102"/>
      <c r="F67" s="102"/>
    </row>
    <row r="68" spans="1:6" x14ac:dyDescent="0.25">
      <c r="A68" s="120" t="s">
        <v>110</v>
      </c>
      <c r="B68" s="121" t="s">
        <v>34</v>
      </c>
      <c r="C68" s="121"/>
      <c r="D68" s="108"/>
      <c r="F68" s="102"/>
    </row>
    <row r="69" spans="1:6" x14ac:dyDescent="0.25">
      <c r="A69" s="120" t="s">
        <v>111</v>
      </c>
      <c r="B69" s="121" t="s">
        <v>34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 t="s">
        <v>34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 t="s">
        <v>34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 t="s">
        <v>34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 t="s">
        <v>34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 t="s">
        <v>34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 t="s">
        <v>34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 t="s">
        <v>34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4" t="s">
        <v>25</v>
      </c>
      <c r="B84" s="265"/>
      <c r="C84" s="265"/>
      <c r="D84" s="265"/>
      <c r="E84" s="265"/>
      <c r="F84" s="265"/>
    </row>
    <row r="85" spans="1:6" x14ac:dyDescent="0.25">
      <c r="A85" s="120" t="s">
        <v>294</v>
      </c>
      <c r="B85" s="121" t="s">
        <v>34</v>
      </c>
      <c r="C85" s="121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21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21"/>
      <c r="D89" s="110"/>
      <c r="E89" s="102"/>
      <c r="F89" s="102"/>
    </row>
    <row r="90" spans="1:6" x14ac:dyDescent="0.25">
      <c r="A90" s="120" t="s">
        <v>277</v>
      </c>
      <c r="B90" s="121" t="s">
        <v>34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6" t="s">
        <v>123</v>
      </c>
      <c r="B99" s="267"/>
      <c r="C99" s="267"/>
      <c r="D99" s="267"/>
      <c r="E99" s="267"/>
      <c r="F99" s="268"/>
    </row>
    <row r="100" spans="1:6" x14ac:dyDescent="0.25">
      <c r="A100" s="134">
        <f>B11</f>
        <v>43076</v>
      </c>
      <c r="B100" s="5"/>
      <c r="C100" s="6"/>
      <c r="D100" s="5"/>
    </row>
    <row r="101" spans="1:6" ht="16.5" x14ac:dyDescent="0.25">
      <c r="A101" s="269" t="s">
        <v>63</v>
      </c>
      <c r="B101" s="270"/>
      <c r="C101" s="270"/>
      <c r="D101" s="270"/>
      <c r="E101" s="270"/>
      <c r="F101" s="270"/>
    </row>
    <row r="102" spans="1:6" x14ac:dyDescent="0.25">
      <c r="A102" s="19" t="s">
        <v>57</v>
      </c>
      <c r="B102" s="121" t="s">
        <v>34</v>
      </c>
      <c r="C102" s="121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21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22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4" t="s">
        <v>127</v>
      </c>
      <c r="B113" s="265"/>
      <c r="C113" s="265"/>
      <c r="D113" s="265"/>
      <c r="E113" s="265"/>
      <c r="F113" s="265"/>
    </row>
    <row r="114" spans="1:6" x14ac:dyDescent="0.25">
      <c r="A114" s="120" t="s">
        <v>294</v>
      </c>
      <c r="B114" s="121" t="s">
        <v>34</v>
      </c>
      <c r="C114" s="121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21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21"/>
      <c r="D116" s="98"/>
      <c r="E116" s="124"/>
      <c r="F116" s="102"/>
    </row>
    <row r="117" spans="1:6" x14ac:dyDescent="0.25">
      <c r="A117" s="120" t="s">
        <v>279</v>
      </c>
      <c r="B117" s="121" t="s">
        <v>34</v>
      </c>
      <c r="C117" s="121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 t="s">
        <v>34</v>
      </c>
      <c r="C119" s="121"/>
      <c r="D119" s="11"/>
      <c r="E119" s="102"/>
      <c r="F119" s="102"/>
    </row>
    <row r="120" spans="1:6" x14ac:dyDescent="0.25">
      <c r="A120" s="120" t="s">
        <v>275</v>
      </c>
      <c r="B120" s="121" t="s">
        <v>34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1" t="s">
        <v>34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 t="s">
        <v>34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1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1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1" t="s">
        <v>34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1" t="s">
        <v>34</v>
      </c>
      <c r="C131" s="121"/>
      <c r="D131" s="119"/>
      <c r="E131" s="102"/>
      <c r="F131" s="102"/>
    </row>
    <row r="132" spans="1:6" x14ac:dyDescent="0.25">
      <c r="A132" s="20" t="s">
        <v>233</v>
      </c>
      <c r="B132" s="121" t="s">
        <v>34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1" t="s">
        <v>34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4" t="s">
        <v>72</v>
      </c>
      <c r="B137" s="265"/>
      <c r="C137" s="265"/>
      <c r="D137" s="265"/>
      <c r="E137" s="265"/>
      <c r="F137" s="265"/>
    </row>
    <row r="138" spans="1:6" ht="30" x14ac:dyDescent="0.25">
      <c r="A138" s="120" t="s">
        <v>344</v>
      </c>
      <c r="B138" s="121" t="s">
        <v>34</v>
      </c>
      <c r="C138" s="121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6" t="s">
        <v>124</v>
      </c>
      <c r="B152" s="267"/>
      <c r="C152" s="267"/>
      <c r="D152" s="267"/>
      <c r="E152" s="267"/>
      <c r="F152" s="268"/>
    </row>
    <row r="153" spans="1:6" x14ac:dyDescent="0.25">
      <c r="A153" s="134">
        <f>B11</f>
        <v>43076</v>
      </c>
      <c r="B153" s="5"/>
      <c r="C153" s="6"/>
      <c r="D153" s="50"/>
    </row>
    <row r="154" spans="1:6" ht="16.5" x14ac:dyDescent="0.25">
      <c r="A154" s="269" t="s">
        <v>63</v>
      </c>
      <c r="B154" s="270"/>
      <c r="C154" s="270"/>
      <c r="D154" s="270"/>
      <c r="E154" s="270"/>
      <c r="F154" s="270"/>
    </row>
    <row r="155" spans="1:6" x14ac:dyDescent="0.25">
      <c r="A155" s="19" t="s">
        <v>126</v>
      </c>
      <c r="B155" s="121" t="s">
        <v>34</v>
      </c>
      <c r="C155" s="121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21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119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4" t="s">
        <v>128</v>
      </c>
      <c r="B166" s="265"/>
      <c r="C166" s="265"/>
      <c r="D166" s="265"/>
      <c r="E166" s="265"/>
      <c r="F166" s="265"/>
    </row>
    <row r="167" spans="1:6" x14ac:dyDescent="0.25">
      <c r="A167" s="120" t="s">
        <v>294</v>
      </c>
      <c r="B167" s="121" t="s">
        <v>34</v>
      </c>
      <c r="C167" s="121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21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21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21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 t="s">
        <v>34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 t="s">
        <v>34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 t="s">
        <v>34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 t="s">
        <v>34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6" t="s">
        <v>157</v>
      </c>
      <c r="B192" s="267"/>
      <c r="C192" s="267"/>
      <c r="D192" s="267"/>
      <c r="E192" s="267"/>
      <c r="F192" s="268"/>
    </row>
    <row r="193" spans="1:7" x14ac:dyDescent="0.25">
      <c r="A193" s="139">
        <f>B11</f>
        <v>43076</v>
      </c>
      <c r="B193" s="5"/>
      <c r="C193" s="6"/>
      <c r="D193" s="5"/>
    </row>
    <row r="194" spans="1:7" ht="18" x14ac:dyDescent="0.25">
      <c r="A194" s="264" t="s">
        <v>150</v>
      </c>
      <c r="B194" s="265"/>
      <c r="C194" s="265"/>
      <c r="D194" s="265"/>
      <c r="E194" s="265"/>
      <c r="F194" s="265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21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21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21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21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21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21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4" t="s">
        <v>75</v>
      </c>
      <c r="B209" s="265"/>
      <c r="C209" s="265"/>
      <c r="D209" s="265"/>
      <c r="E209" s="265"/>
      <c r="F209" s="265"/>
    </row>
    <row r="210" spans="1:7" x14ac:dyDescent="0.25">
      <c r="A210" s="120" t="s">
        <v>294</v>
      </c>
      <c r="B210" s="121" t="s">
        <v>34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 t="s">
        <v>34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 t="s">
        <v>34</v>
      </c>
      <c r="C215" s="121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21"/>
      <c r="D216" s="11"/>
      <c r="E216" s="119"/>
      <c r="F216" s="102"/>
    </row>
    <row r="217" spans="1:7" x14ac:dyDescent="0.25">
      <c r="A217" s="120" t="s">
        <v>275</v>
      </c>
      <c r="B217" s="121" t="s">
        <v>34</v>
      </c>
      <c r="C217" s="121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 t="s">
        <v>34</v>
      </c>
      <c r="C220" s="121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21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4" t="s">
        <v>181</v>
      </c>
      <c r="B232" s="265"/>
      <c r="C232" s="265"/>
      <c r="D232" s="265"/>
      <c r="E232" s="265"/>
      <c r="F232" s="265"/>
    </row>
    <row r="233" spans="1:6" x14ac:dyDescent="0.25">
      <c r="A233" s="120" t="s">
        <v>294</v>
      </c>
      <c r="B233" s="122" t="s">
        <v>34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21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 t="s">
        <v>34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 t="s">
        <v>34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6" t="s">
        <v>4</v>
      </c>
      <c r="B249" s="267"/>
      <c r="C249" s="267"/>
      <c r="D249" s="267"/>
      <c r="E249" s="267"/>
      <c r="F249" s="268"/>
    </row>
    <row r="250" spans="1:6" x14ac:dyDescent="0.25">
      <c r="A250" s="142">
        <f>B11</f>
        <v>43076</v>
      </c>
      <c r="B250" s="5"/>
      <c r="C250" s="6"/>
      <c r="D250" s="50"/>
    </row>
    <row r="251" spans="1:6" ht="18" x14ac:dyDescent="0.25">
      <c r="A251" s="264" t="s">
        <v>19</v>
      </c>
      <c r="B251" s="265"/>
      <c r="C251" s="265"/>
      <c r="D251" s="265"/>
      <c r="E251" s="265"/>
      <c r="F251" s="265"/>
    </row>
    <row r="252" spans="1:6" x14ac:dyDescent="0.25">
      <c r="A252" s="25" t="s">
        <v>62</v>
      </c>
      <c r="B252" s="121">
        <v>2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2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2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2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2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16</v>
      </c>
    </row>
    <row r="261" spans="1:7" x14ac:dyDescent="0.25">
      <c r="A261" s="198" t="s">
        <v>37</v>
      </c>
      <c r="B261" s="199"/>
      <c r="C261" s="200"/>
      <c r="D261" s="201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4" t="s">
        <v>116</v>
      </c>
      <c r="B263" s="265"/>
      <c r="C263" s="265"/>
      <c r="D263" s="265"/>
      <c r="E263" s="265"/>
      <c r="F263" s="265"/>
    </row>
    <row r="264" spans="1:7" ht="81" customHeight="1" x14ac:dyDescent="0.25">
      <c r="A264" s="120" t="s">
        <v>284</v>
      </c>
      <c r="B264" s="122">
        <v>0</v>
      </c>
      <c r="C264" s="122"/>
      <c r="D264" s="101" t="s">
        <v>415</v>
      </c>
      <c r="E264" s="101" t="s">
        <v>416</v>
      </c>
      <c r="F264" s="124"/>
    </row>
    <row r="265" spans="1:7" x14ac:dyDescent="0.25">
      <c r="A265" s="120" t="s">
        <v>345</v>
      </c>
      <c r="B265" s="122">
        <v>2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2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>
        <v>2</v>
      </c>
      <c r="C267" s="160" t="str">
        <f>IF(B267=0, -5, "0")</f>
        <v>0</v>
      </c>
      <c r="D267" s="68"/>
      <c r="E267" s="102"/>
      <c r="F267" s="102"/>
    </row>
    <row r="268" spans="1:7" ht="30" x14ac:dyDescent="0.25">
      <c r="A268" s="120" t="s">
        <v>102</v>
      </c>
      <c r="B268" s="122">
        <v>1</v>
      </c>
      <c r="C268" s="121"/>
      <c r="D268" s="108" t="s">
        <v>417</v>
      </c>
      <c r="E268" s="119"/>
      <c r="F268" s="102"/>
    </row>
    <row r="269" spans="1:7" ht="18" x14ac:dyDescent="0.35">
      <c r="A269" s="54" t="s">
        <v>61</v>
      </c>
      <c r="B269" s="122">
        <v>2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2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2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2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91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19</v>
      </c>
    </row>
    <row r="277" spans="1:6" x14ac:dyDescent="0.25">
      <c r="A277" s="198" t="s">
        <v>37</v>
      </c>
      <c r="B277" s="199"/>
      <c r="C277" s="200"/>
      <c r="D277" s="201">
        <f>D276/(COUNT(B264:C274)*2)</f>
        <v>0.86363636363636365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35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0.92105263157894735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6" t="s">
        <v>21</v>
      </c>
      <c r="B282" s="267"/>
      <c r="C282" s="267"/>
      <c r="D282" s="267"/>
      <c r="E282" s="267"/>
      <c r="F282" s="268"/>
    </row>
    <row r="283" spans="1:6" x14ac:dyDescent="0.25">
      <c r="A283" s="143">
        <f>B11</f>
        <v>43076</v>
      </c>
      <c r="B283" s="5"/>
      <c r="C283" s="6"/>
      <c r="D283" s="5"/>
    </row>
    <row r="284" spans="1:6" ht="18" x14ac:dyDescent="0.25">
      <c r="A284" s="264" t="s">
        <v>12</v>
      </c>
      <c r="B284" s="265"/>
      <c r="C284" s="265"/>
      <c r="D284" s="265"/>
      <c r="E284" s="265"/>
      <c r="F284" s="265"/>
    </row>
    <row r="285" spans="1:6" x14ac:dyDescent="0.25">
      <c r="A285" s="120" t="s">
        <v>103</v>
      </c>
      <c r="B285" s="121">
        <v>2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2</v>
      </c>
      <c r="C286" s="121"/>
      <c r="E286" s="102"/>
      <c r="F286" s="102"/>
    </row>
    <row r="287" spans="1:6" x14ac:dyDescent="0.25">
      <c r="A287" s="120" t="s">
        <v>95</v>
      </c>
      <c r="B287" s="121">
        <v>2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2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2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18</v>
      </c>
    </row>
    <row r="295" spans="1:9" x14ac:dyDescent="0.25">
      <c r="A295" s="198" t="s">
        <v>37</v>
      </c>
      <c r="B295" s="199"/>
      <c r="C295" s="200"/>
      <c r="D295" s="201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64" t="s">
        <v>25</v>
      </c>
      <c r="B297" s="265"/>
      <c r="C297" s="265"/>
      <c r="D297" s="265"/>
      <c r="E297" s="265"/>
      <c r="F297" s="265"/>
    </row>
    <row r="298" spans="1:9" x14ac:dyDescent="0.25">
      <c r="A298" s="120" t="s">
        <v>104</v>
      </c>
      <c r="B298" s="121">
        <v>2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2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2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2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2</v>
      </c>
      <c r="C303" s="106"/>
      <c r="D303" s="237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10</v>
      </c>
    </row>
    <row r="305" spans="1:6" x14ac:dyDescent="0.25">
      <c r="A305" s="198" t="s">
        <v>37</v>
      </c>
      <c r="B305" s="199"/>
      <c r="C305" s="200"/>
      <c r="D305" s="201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28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1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6" t="s">
        <v>8</v>
      </c>
      <c r="B310" s="267"/>
      <c r="C310" s="267"/>
      <c r="D310" s="267"/>
      <c r="E310" s="267"/>
      <c r="F310" s="268"/>
    </row>
    <row r="311" spans="1:6" x14ac:dyDescent="0.25">
      <c r="A311" s="134">
        <f>B11</f>
        <v>43076</v>
      </c>
      <c r="B311" s="5"/>
      <c r="C311" s="6"/>
      <c r="D311" s="50"/>
    </row>
    <row r="312" spans="1:6" ht="16.5" x14ac:dyDescent="0.25">
      <c r="A312" s="269" t="s">
        <v>107</v>
      </c>
      <c r="B312" s="270"/>
      <c r="C312" s="270"/>
      <c r="D312" s="270"/>
      <c r="E312" s="270"/>
      <c r="F312" s="270"/>
    </row>
    <row r="313" spans="1:6" x14ac:dyDescent="0.25">
      <c r="A313" s="34" t="s">
        <v>106</v>
      </c>
      <c r="B313" s="121">
        <v>2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2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121"/>
      <c r="D315" s="103"/>
      <c r="E315" s="102"/>
      <c r="F315" s="102"/>
    </row>
    <row r="316" spans="1:6" ht="60" x14ac:dyDescent="0.25">
      <c r="A316" s="19" t="s">
        <v>13</v>
      </c>
      <c r="B316" s="121">
        <v>0</v>
      </c>
      <c r="C316" s="121"/>
      <c r="D316" s="119" t="s">
        <v>424</v>
      </c>
      <c r="E316" s="119" t="s">
        <v>425</v>
      </c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2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2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14</v>
      </c>
    </row>
    <row r="322" spans="1:6" x14ac:dyDescent="0.25">
      <c r="A322" s="198" t="s">
        <v>37</v>
      </c>
      <c r="B322" s="199"/>
      <c r="C322" s="200"/>
      <c r="D322" s="201">
        <f>D321/(COUNT(B313:C320)*2)</f>
        <v>0.875</v>
      </c>
    </row>
    <row r="323" spans="1:6" x14ac:dyDescent="0.25">
      <c r="A323" s="8"/>
      <c r="B323" s="5"/>
      <c r="C323" s="6"/>
      <c r="D323" s="5"/>
    </row>
    <row r="324" spans="1:6" ht="18" x14ac:dyDescent="0.25">
      <c r="A324" s="264" t="s">
        <v>25</v>
      </c>
      <c r="B324" s="265"/>
      <c r="C324" s="265"/>
      <c r="D324" s="265"/>
      <c r="E324" s="265"/>
      <c r="F324" s="265"/>
    </row>
    <row r="325" spans="1:6" x14ac:dyDescent="0.25">
      <c r="A325" s="120" t="s">
        <v>294</v>
      </c>
      <c r="B325" s="122">
        <v>2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2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2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21"/>
      <c r="D331" s="87"/>
      <c r="E331" s="102"/>
      <c r="F331" s="102"/>
    </row>
    <row r="332" spans="1:6" ht="76.5" x14ac:dyDescent="0.35">
      <c r="A332" s="54" t="s">
        <v>109</v>
      </c>
      <c r="B332" s="122">
        <v>0</v>
      </c>
      <c r="C332" s="160">
        <f>IF(B332=0, -5, "0")</f>
        <v>-5</v>
      </c>
      <c r="D332" s="119" t="s">
        <v>426</v>
      </c>
      <c r="E332" s="119" t="s">
        <v>410</v>
      </c>
      <c r="F332" s="102"/>
    </row>
    <row r="333" spans="1:6" ht="30" x14ac:dyDescent="0.25">
      <c r="A333" s="17" t="s">
        <v>188</v>
      </c>
      <c r="B333" s="122">
        <v>2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17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0.65384615384615385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4" t="s">
        <v>118</v>
      </c>
      <c r="B340" s="265"/>
      <c r="C340" s="265"/>
      <c r="D340" s="265"/>
      <c r="E340" s="265"/>
      <c r="F340" s="265"/>
    </row>
    <row r="341" spans="1:16384" x14ac:dyDescent="0.25">
      <c r="A341" s="17" t="s">
        <v>99</v>
      </c>
      <c r="B341" s="121">
        <v>2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2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4" t="s">
        <v>29</v>
      </c>
      <c r="B349" s="265"/>
      <c r="C349" s="265"/>
      <c r="D349" s="265"/>
      <c r="E349" s="265"/>
      <c r="F349" s="265"/>
    </row>
    <row r="350" spans="1:16384" x14ac:dyDescent="0.25">
      <c r="A350" s="120" t="s">
        <v>294</v>
      </c>
      <c r="B350" s="122">
        <v>2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2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2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5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53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0.828125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6" t="s">
        <v>119</v>
      </c>
      <c r="B363" s="267"/>
      <c r="C363" s="267"/>
      <c r="D363" s="267"/>
      <c r="E363" s="267"/>
      <c r="F363" s="268"/>
    </row>
    <row r="364" spans="1:6" x14ac:dyDescent="0.25">
      <c r="A364" s="142">
        <f>B11</f>
        <v>43076</v>
      </c>
      <c r="B364" s="5"/>
      <c r="C364" s="6"/>
      <c r="D364" s="5"/>
    </row>
    <row r="365" spans="1:6" ht="16.5" x14ac:dyDescent="0.25">
      <c r="A365" s="269" t="s">
        <v>19</v>
      </c>
      <c r="B365" s="270"/>
      <c r="C365" s="270"/>
      <c r="D365" s="270"/>
      <c r="E365" s="270"/>
      <c r="F365" s="270"/>
    </row>
    <row r="366" spans="1:6" x14ac:dyDescent="0.25">
      <c r="A366" s="25" t="s">
        <v>62</v>
      </c>
      <c r="B366" s="121" t="s">
        <v>34</v>
      </c>
      <c r="C366" s="1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1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1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1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9" t="s">
        <v>116</v>
      </c>
      <c r="B376" s="270"/>
      <c r="C376" s="270"/>
      <c r="D376" s="270"/>
      <c r="E376" s="270"/>
      <c r="F376" s="270"/>
    </row>
    <row r="377" spans="1:6" ht="16.5" x14ac:dyDescent="0.25">
      <c r="A377" s="73" t="s">
        <v>121</v>
      </c>
      <c r="B377" s="121">
        <v>2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 t="s">
        <v>34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 t="s">
        <v>34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2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>
        <v>2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2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2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>
        <v>2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2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2</v>
      </c>
      <c r="C386" s="106"/>
      <c r="D386" s="91">
        <v>1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14</v>
      </c>
    </row>
    <row r="388" spans="1:7" x14ac:dyDescent="0.25">
      <c r="A388" s="198" t="s">
        <v>37</v>
      </c>
      <c r="B388" s="199"/>
      <c r="C388" s="200"/>
      <c r="D388" s="201">
        <f>D387/(COUNT(B377:C385)*2)</f>
        <v>1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14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1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6" t="s">
        <v>346</v>
      </c>
      <c r="B393" s="267"/>
      <c r="C393" s="267"/>
      <c r="D393" s="267"/>
      <c r="E393" s="267"/>
      <c r="F393" s="268"/>
    </row>
    <row r="394" spans="1:7" x14ac:dyDescent="0.25">
      <c r="A394" s="145">
        <f>+B11</f>
        <v>43076</v>
      </c>
      <c r="B394" s="5"/>
      <c r="C394" s="6"/>
      <c r="D394" s="5"/>
    </row>
    <row r="395" spans="1:7" ht="18" x14ac:dyDescent="0.25">
      <c r="A395" s="264" t="s">
        <v>347</v>
      </c>
      <c r="B395" s="265"/>
      <c r="C395" s="265"/>
      <c r="D395" s="265"/>
      <c r="E395" s="265"/>
      <c r="F395" s="265"/>
    </row>
    <row r="396" spans="1:7" ht="30" x14ac:dyDescent="0.25">
      <c r="A396" s="17" t="s">
        <v>286</v>
      </c>
      <c r="B396" s="121">
        <v>2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4" t="s">
        <v>31</v>
      </c>
      <c r="B402" s="265"/>
      <c r="C402" s="265"/>
      <c r="D402" s="265"/>
      <c r="E402" s="265"/>
      <c r="F402" s="265"/>
    </row>
    <row r="403" spans="1:6" x14ac:dyDescent="0.25">
      <c r="A403" s="18" t="s">
        <v>3</v>
      </c>
      <c r="B403" s="121">
        <v>2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91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6" t="s">
        <v>170</v>
      </c>
      <c r="B412" s="267"/>
      <c r="C412" s="267"/>
      <c r="D412" s="267"/>
      <c r="E412" s="267"/>
      <c r="F412" s="26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2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2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2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36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8</v>
      </c>
    </row>
    <row r="420" spans="1:7" x14ac:dyDescent="0.25">
      <c r="A420" s="198" t="s">
        <v>37</v>
      </c>
      <c r="B420" s="199"/>
      <c r="C420" s="200"/>
      <c r="D420" s="201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6" t="s">
        <v>82</v>
      </c>
      <c r="B422" s="267"/>
      <c r="C422" s="267"/>
      <c r="D422" s="267"/>
      <c r="E422" s="267"/>
      <c r="F422" s="26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2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>
        <v>2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2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7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6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6" t="s">
        <v>143</v>
      </c>
      <c r="B431" s="267"/>
      <c r="C431" s="267"/>
      <c r="D431" s="267"/>
      <c r="E431" s="267"/>
      <c r="F431" s="268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 t="s">
        <v>34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>
        <v>2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2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2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2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2</v>
      </c>
      <c r="C439" s="121"/>
      <c r="D439" s="119"/>
      <c r="E439" s="102"/>
      <c r="F439" s="102"/>
    </row>
    <row r="440" spans="1:7" ht="30" x14ac:dyDescent="0.25">
      <c r="A440" s="20" t="s">
        <v>114</v>
      </c>
      <c r="B440" s="121">
        <v>2</v>
      </c>
      <c r="C440" s="121"/>
      <c r="D440" s="119" t="s">
        <v>411</v>
      </c>
      <c r="E440" s="102"/>
      <c r="F440" s="102"/>
    </row>
    <row r="441" spans="1:7" x14ac:dyDescent="0.25">
      <c r="A441" s="17" t="s">
        <v>83</v>
      </c>
      <c r="B441" s="121">
        <v>2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2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2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2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2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 t="s">
        <v>34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 t="s">
        <v>34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2</v>
      </c>
      <c r="C448" s="106"/>
      <c r="D448" s="129">
        <v>1</v>
      </c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24</v>
      </c>
    </row>
    <row r="450" spans="1:6" x14ac:dyDescent="0.25">
      <c r="A450" s="198" t="s">
        <v>37</v>
      </c>
      <c r="B450" s="199"/>
      <c r="C450" s="200"/>
      <c r="D450" s="201">
        <f>D449/(COUNT(B433:C447)*2)</f>
        <v>1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6" t="s">
        <v>144</v>
      </c>
      <c r="B452" s="267"/>
      <c r="C452" s="267"/>
      <c r="D452" s="267"/>
      <c r="E452" s="267"/>
      <c r="F452" s="268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2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2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2</v>
      </c>
      <c r="C457" s="121"/>
      <c r="D457" s="91">
        <v>1</v>
      </c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6</v>
      </c>
    </row>
    <row r="459" spans="1:6" x14ac:dyDescent="0.25">
      <c r="A459" s="198" t="s">
        <v>37</v>
      </c>
      <c r="B459" s="220"/>
      <c r="C459" s="221"/>
      <c r="D459" s="222">
        <f>D458/(COUNT(B454:C456)*2)</f>
        <v>1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0.9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208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0.9285714285714286</v>
      </c>
    </row>
  </sheetData>
  <sheetProtection algorithmName="SHA-512" hashValue="tP/a4evulxoxfVGnZEuzDf1T9SvkQ+YJ+Qus6jAKxIQ8HwEbzQLC32jag13PNzJYGVbmeNMOdideJkekChrvSw==" saltValue="+qPEhR1Xqz4GLuM/hyj5kg==" spinCount="100000" sheet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5" orientation="portrait" horizontalDpi="4294967293" r:id="rId1"/>
  <rowBreaks count="4" manualBreakCount="4">
    <brk id="82" max="6" man="1"/>
    <brk id="151" max="6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75" zoomScaleSheetLayoutView="100" workbookViewId="0">
      <selection activeCell="D194" sqref="D194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8"/>
      <c r="E1" s="288"/>
      <c r="F1" s="288"/>
      <c r="G1" s="288"/>
      <c r="H1" s="288"/>
      <c r="I1" s="288"/>
    </row>
    <row r="2" spans="1:9" s="29" customFormat="1" ht="24" x14ac:dyDescent="0.4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" x14ac:dyDescent="0.4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4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4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74" t="s">
        <v>52</v>
      </c>
      <c r="B6" s="274"/>
      <c r="C6" s="274"/>
      <c r="D6" s="274"/>
      <c r="E6" s="274"/>
      <c r="F6" s="274"/>
      <c r="G6" s="230"/>
      <c r="H6" s="230"/>
      <c r="I6" s="230"/>
    </row>
    <row r="7" spans="1:9" s="29" customFormat="1" ht="21.75" customHeight="1" x14ac:dyDescent="0.45">
      <c r="A7" s="274" t="str">
        <f>'A2 Exploitation'!A8:F8</f>
        <v>EL MANAR</v>
      </c>
      <c r="B7" s="274"/>
      <c r="C7" s="274"/>
      <c r="D7" s="274"/>
      <c r="E7" s="274"/>
      <c r="F7" s="274"/>
      <c r="G7" s="230"/>
      <c r="H7" s="230"/>
      <c r="I7" s="230"/>
    </row>
    <row r="8" spans="1:9" s="29" customFormat="1" ht="24" x14ac:dyDescent="0.45">
      <c r="A8" s="191" t="s">
        <v>44</v>
      </c>
      <c r="B8" s="291" t="str">
        <f>'A2 Exploitation'!B9:F9</f>
        <v>M Dhia MECHLAOUI et Mme Raja BOUHALFAYA</v>
      </c>
      <c r="C8" s="291"/>
      <c r="D8" s="291"/>
      <c r="E8" s="291"/>
      <c r="F8" s="291"/>
      <c r="G8" s="230"/>
      <c r="H8" s="230"/>
      <c r="I8" s="230"/>
    </row>
    <row r="9" spans="1:9" s="29" customFormat="1" ht="24" x14ac:dyDescent="0.45">
      <c r="A9" s="192" t="s">
        <v>46</v>
      </c>
      <c r="B9" s="291" t="str">
        <f>'A2 Exploitation'!B10:F10</f>
        <v>M Hatem BEN SAAD (géstionnaire du stock)</v>
      </c>
      <c r="C9" s="291"/>
      <c r="D9" s="291"/>
      <c r="E9" s="291"/>
      <c r="F9" s="291"/>
      <c r="G9" s="230"/>
      <c r="H9" s="230"/>
      <c r="I9" s="230"/>
    </row>
    <row r="10" spans="1:9" s="29" customFormat="1" ht="24" x14ac:dyDescent="0.45">
      <c r="A10" s="191" t="s">
        <v>45</v>
      </c>
      <c r="B10" s="287">
        <f>'A2 Exploitation'!B11:F11</f>
        <v>43076</v>
      </c>
      <c r="C10" s="287"/>
      <c r="D10" s="287"/>
      <c r="E10" s="287"/>
      <c r="F10" s="287"/>
      <c r="G10" s="230"/>
      <c r="H10" s="230"/>
      <c r="I10" s="230"/>
    </row>
    <row r="11" spans="1:9" s="29" customFormat="1" ht="24" x14ac:dyDescent="0.45">
      <c r="A11" s="191" t="s">
        <v>318</v>
      </c>
      <c r="B11" s="292">
        <f>D183</f>
        <v>0.98913043478260865</v>
      </c>
      <c r="C11" s="292"/>
      <c r="D11" s="292"/>
      <c r="E11" s="292"/>
      <c r="F11" s="292"/>
      <c r="G11" s="230"/>
      <c r="H11" s="230"/>
      <c r="I11" s="230"/>
    </row>
    <row r="12" spans="1:9" s="29" customFormat="1" ht="22.5" x14ac:dyDescent="0.45">
      <c r="A12" s="28"/>
      <c r="D12" s="279"/>
      <c r="E12" s="279"/>
      <c r="F12" s="279"/>
      <c r="G12" s="279"/>
      <c r="H12" s="279"/>
      <c r="I12" s="31"/>
    </row>
    <row r="13" spans="1:9" s="29" customFormat="1" ht="11.25" customHeight="1" x14ac:dyDescent="0.3">
      <c r="A13" s="280" t="s">
        <v>32</v>
      </c>
      <c r="B13" s="281" t="s">
        <v>33</v>
      </c>
      <c r="C13" s="281"/>
      <c r="D13" s="281" t="s">
        <v>48</v>
      </c>
      <c r="E13" s="282" t="s">
        <v>201</v>
      </c>
      <c r="F13" s="281" t="s">
        <v>202</v>
      </c>
    </row>
    <row r="14" spans="1:9" s="29" customFormat="1" ht="12.75" customHeight="1" x14ac:dyDescent="0.3">
      <c r="A14" s="280"/>
      <c r="B14" s="55" t="s">
        <v>36</v>
      </c>
      <c r="C14" s="55" t="s">
        <v>35</v>
      </c>
      <c r="D14" s="281"/>
      <c r="E14" s="282"/>
      <c r="F14" s="281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6" t="s">
        <v>0</v>
      </c>
      <c r="B16" s="286"/>
      <c r="C16" s="286"/>
      <c r="D16" s="286"/>
      <c r="E16" s="286"/>
      <c r="F16" s="286"/>
    </row>
    <row r="17" spans="1:6" ht="66" x14ac:dyDescent="0.3">
      <c r="A17" s="32" t="s">
        <v>296</v>
      </c>
      <c r="B17" s="163">
        <v>1</v>
      </c>
      <c r="C17" s="163"/>
      <c r="D17" s="164" t="s">
        <v>420</v>
      </c>
      <c r="E17" s="164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9</v>
      </c>
    </row>
    <row r="23" spans="1:6" x14ac:dyDescent="0.3">
      <c r="A23" s="193" t="s">
        <v>319</v>
      </c>
      <c r="B23" s="194"/>
      <c r="C23" s="195"/>
      <c r="D23" s="197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6" t="s">
        <v>4</v>
      </c>
      <c r="B25" s="286"/>
      <c r="C25" s="286"/>
      <c r="D25" s="286"/>
      <c r="E25" s="286"/>
      <c r="F25" s="286"/>
    </row>
    <row r="26" spans="1:6" ht="18" x14ac:dyDescent="0.35">
      <c r="A26" s="54" t="s">
        <v>101</v>
      </c>
      <c r="B26" s="163">
        <v>2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2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12</v>
      </c>
    </row>
    <row r="33" spans="1:6" x14ac:dyDescent="0.3">
      <c r="A33" s="193" t="s">
        <v>319</v>
      </c>
      <c r="B33" s="194"/>
      <c r="C33" s="195"/>
      <c r="D33" s="197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6" t="s">
        <v>231</v>
      </c>
      <c r="B35" s="286"/>
      <c r="C35" s="286"/>
      <c r="D35" s="286"/>
      <c r="E35" s="286"/>
      <c r="F35" s="286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6" t="s">
        <v>21</v>
      </c>
      <c r="B44" s="286"/>
      <c r="C44" s="286"/>
      <c r="D44" s="286"/>
      <c r="E44" s="286"/>
      <c r="F44" s="286"/>
    </row>
    <row r="45" spans="1:6" x14ac:dyDescent="0.3">
      <c r="A45" s="32" t="s">
        <v>297</v>
      </c>
      <c r="B45" s="163">
        <v>2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 t="s">
        <v>418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12</v>
      </c>
    </row>
    <row r="52" spans="1:6" x14ac:dyDescent="0.3">
      <c r="A52" s="193" t="s">
        <v>319</v>
      </c>
      <c r="B52" s="194"/>
      <c r="C52" s="195"/>
      <c r="D52" s="197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6" t="s">
        <v>8</v>
      </c>
      <c r="B54" s="286"/>
      <c r="C54" s="286"/>
      <c r="D54" s="286"/>
      <c r="E54" s="286"/>
      <c r="F54" s="286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7"/>
      <c r="E58" s="163"/>
      <c r="F58" s="163"/>
    </row>
    <row r="59" spans="1:6" ht="66.75" x14ac:dyDescent="0.35">
      <c r="A59" s="56" t="s">
        <v>234</v>
      </c>
      <c r="B59" s="163">
        <v>2</v>
      </c>
      <c r="C59" s="187" t="str">
        <f>IF(B59=0, -5, "0")</f>
        <v>0</v>
      </c>
      <c r="D59" s="164" t="s">
        <v>419</v>
      </c>
      <c r="E59" s="16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14</v>
      </c>
    </row>
    <row r="63" spans="1:6" x14ac:dyDescent="0.3">
      <c r="A63" s="193" t="s">
        <v>319</v>
      </c>
      <c r="B63" s="194"/>
      <c r="C63" s="195"/>
      <c r="D63" s="197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6" t="s">
        <v>136</v>
      </c>
      <c r="B65" s="286"/>
      <c r="C65" s="286"/>
      <c r="D65" s="286"/>
      <c r="E65" s="286"/>
      <c r="F65" s="286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6" t="s">
        <v>223</v>
      </c>
      <c r="B86" s="286"/>
      <c r="C86" s="286"/>
      <c r="D86" s="286"/>
      <c r="E86" s="286"/>
      <c r="F86" s="286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6" t="s">
        <v>224</v>
      </c>
      <c r="B105" s="286"/>
      <c r="C105" s="286"/>
      <c r="D105" s="286"/>
      <c r="E105" s="286"/>
      <c r="F105" s="286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6" t="s">
        <v>196</v>
      </c>
      <c r="B120" s="286"/>
      <c r="C120" s="286"/>
      <c r="D120" s="286"/>
      <c r="E120" s="286"/>
      <c r="F120" s="286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6" t="s">
        <v>228</v>
      </c>
      <c r="B136" s="286"/>
      <c r="C136" s="286"/>
      <c r="D136" s="286"/>
      <c r="E136" s="286"/>
      <c r="F136" s="286"/>
    </row>
    <row r="137" spans="1:6" x14ac:dyDescent="0.3">
      <c r="A137" s="64" t="s">
        <v>304</v>
      </c>
      <c r="B137" s="163">
        <v>2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>
        <v>2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16</v>
      </c>
    </row>
    <row r="146" spans="1:6" x14ac:dyDescent="0.3">
      <c r="A146" s="193" t="s">
        <v>319</v>
      </c>
      <c r="B146" s="194"/>
      <c r="C146" s="195"/>
      <c r="D146" s="197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6" t="s">
        <v>80</v>
      </c>
      <c r="B148" s="286"/>
      <c r="C148" s="286"/>
      <c r="D148" s="286"/>
      <c r="E148" s="286"/>
      <c r="F148" s="286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2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4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6" t="s">
        <v>17</v>
      </c>
      <c r="B156" s="286"/>
      <c r="C156" s="286"/>
      <c r="D156" s="286"/>
      <c r="E156" s="286"/>
      <c r="F156" s="286"/>
    </row>
    <row r="157" spans="1:6" x14ac:dyDescent="0.3">
      <c r="A157" s="39" t="s">
        <v>191</v>
      </c>
      <c r="B157" s="163">
        <v>2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8</v>
      </c>
    </row>
    <row r="162" spans="1:6" x14ac:dyDescent="0.3">
      <c r="A162" s="193" t="s">
        <v>319</v>
      </c>
      <c r="B162" s="194"/>
      <c r="C162" s="195"/>
      <c r="D162" s="197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6" t="s">
        <v>82</v>
      </c>
      <c r="B164" s="286"/>
      <c r="C164" s="286"/>
      <c r="D164" s="286"/>
      <c r="E164" s="286"/>
      <c r="F164" s="286"/>
    </row>
    <row r="165" spans="1:6" x14ac:dyDescent="0.3">
      <c r="A165" s="58" t="s">
        <v>337</v>
      </c>
      <c r="B165" s="163">
        <v>2</v>
      </c>
      <c r="C165" s="163"/>
      <c r="D165" s="164" t="s">
        <v>421</v>
      </c>
      <c r="E165" s="164"/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10</v>
      </c>
    </row>
    <row r="171" spans="1:6" x14ac:dyDescent="0.3">
      <c r="A171" s="193" t="s">
        <v>319</v>
      </c>
      <c r="B171" s="194"/>
      <c r="C171" s="195"/>
      <c r="D171" s="197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6" t="s">
        <v>227</v>
      </c>
      <c r="B173" s="286"/>
      <c r="C173" s="286"/>
      <c r="D173" s="286"/>
      <c r="E173" s="286"/>
      <c r="F173" s="286"/>
    </row>
    <row r="174" spans="1:6" x14ac:dyDescent="0.3">
      <c r="A174" s="32" t="s">
        <v>330</v>
      </c>
      <c r="B174" s="163">
        <v>2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>
        <v>2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3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6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0.66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91</v>
      </c>
    </row>
    <row r="183" spans="1:6" ht="18" x14ac:dyDescent="0.35">
      <c r="A183" s="81" t="s">
        <v>349</v>
      </c>
      <c r="B183" s="81"/>
      <c r="C183" s="81"/>
      <c r="D183" s="254">
        <f>D182/(COUNT(B174:C177,B165:C169,B157:C160,B149:C152,B137:C144,B55:C61,B45:C50,B26:C31,B17:C21,B106:C116,#REF!,B121:C131,B87:C100,B66:C82,B36:C40)*2)</f>
        <v>0.98913043478260865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4" max="5" man="1"/>
    <brk id="172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3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2"/>
      <c r="E1" s="272"/>
      <c r="F1" s="272"/>
      <c r="G1" s="272"/>
      <c r="H1" s="272"/>
      <c r="I1" s="272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3" t="s">
        <v>190</v>
      </c>
      <c r="B7" s="273"/>
      <c r="C7" s="273"/>
      <c r="D7" s="273"/>
      <c r="E7" s="273"/>
      <c r="F7" s="273"/>
      <c r="G7" s="231"/>
      <c r="H7" s="231"/>
      <c r="I7" s="231"/>
    </row>
    <row r="8" spans="1:9" ht="29.25" x14ac:dyDescent="0.45">
      <c r="A8" s="274" t="str">
        <f>'Page de garde'!D18</f>
        <v>EL MANAR</v>
      </c>
      <c r="B8" s="274"/>
      <c r="C8" s="274"/>
      <c r="D8" s="274"/>
      <c r="E8" s="274"/>
      <c r="F8" s="274"/>
      <c r="G8" s="232"/>
      <c r="H8" s="232"/>
      <c r="I8" s="231"/>
    </row>
    <row r="9" spans="1:9" ht="24" x14ac:dyDescent="0.45">
      <c r="A9" s="191" t="s">
        <v>44</v>
      </c>
      <c r="B9" s="275"/>
      <c r="C9" s="275"/>
      <c r="D9" s="275"/>
      <c r="E9" s="275"/>
      <c r="F9" s="276"/>
      <c r="G9" s="232"/>
      <c r="H9" s="232"/>
      <c r="I9" s="231"/>
    </row>
    <row r="10" spans="1:9" ht="24" x14ac:dyDescent="0.45">
      <c r="A10" s="192" t="s">
        <v>46</v>
      </c>
      <c r="B10" s="277"/>
      <c r="C10" s="277"/>
      <c r="D10" s="277"/>
      <c r="E10" s="277"/>
      <c r="F10" s="277"/>
      <c r="G10" s="232"/>
      <c r="H10" s="232"/>
      <c r="I10" s="231"/>
    </row>
    <row r="11" spans="1:9" ht="24" x14ac:dyDescent="0.45">
      <c r="A11" s="191" t="s">
        <v>45</v>
      </c>
      <c r="B11" s="271"/>
      <c r="C11" s="271"/>
      <c r="D11" s="271"/>
      <c r="E11" s="271"/>
      <c r="F11" s="271"/>
      <c r="G11" s="232"/>
      <c r="H11" s="232"/>
      <c r="I11" s="231"/>
    </row>
    <row r="12" spans="1:9" ht="24" x14ac:dyDescent="0.45">
      <c r="A12" s="191" t="s">
        <v>260</v>
      </c>
      <c r="B12" s="278">
        <f>D463</f>
        <v>0</v>
      </c>
      <c r="C12" s="278"/>
      <c r="D12" s="278"/>
      <c r="E12" s="278"/>
      <c r="F12" s="278"/>
      <c r="G12" s="232"/>
      <c r="H12" s="232"/>
      <c r="I12" s="231"/>
    </row>
    <row r="13" spans="1:9" ht="22.5" x14ac:dyDescent="0.45">
      <c r="A13" s="28"/>
      <c r="B13" s="29"/>
      <c r="C13" s="29"/>
      <c r="D13" s="279"/>
      <c r="E13" s="279"/>
      <c r="F13" s="279"/>
      <c r="G13" s="279"/>
      <c r="H13" s="279"/>
      <c r="I13" s="3"/>
    </row>
    <row r="14" spans="1:9" ht="16.5" x14ac:dyDescent="0.3">
      <c r="A14" s="280" t="s">
        <v>32</v>
      </c>
      <c r="B14" s="281" t="s">
        <v>33</v>
      </c>
      <c r="C14" s="281"/>
      <c r="D14" s="281" t="s">
        <v>48</v>
      </c>
      <c r="E14" s="282" t="s">
        <v>331</v>
      </c>
      <c r="F14" s="281" t="s">
        <v>202</v>
      </c>
      <c r="G14" s="29"/>
      <c r="H14" s="29"/>
    </row>
    <row r="15" spans="1:9" ht="16.5" x14ac:dyDescent="0.3">
      <c r="A15" s="280"/>
      <c r="B15" s="55" t="s">
        <v>36</v>
      </c>
      <c r="C15" s="55" t="s">
        <v>35</v>
      </c>
      <c r="D15" s="281"/>
      <c r="E15" s="282"/>
      <c r="F15" s="281"/>
      <c r="G15" s="29"/>
      <c r="H15" s="29"/>
    </row>
    <row r="16" spans="1:9" ht="18" x14ac:dyDescent="0.35">
      <c r="A16" s="283" t="s">
        <v>0</v>
      </c>
      <c r="B16" s="283"/>
      <c r="C16" s="283"/>
      <c r="D16" s="283"/>
      <c r="E16" s="283"/>
      <c r="F16" s="283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4" t="s">
        <v>1</v>
      </c>
      <c r="B18" s="285"/>
      <c r="C18" s="285"/>
      <c r="D18" s="285"/>
      <c r="E18" s="285"/>
      <c r="F18" s="285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4" t="s">
        <v>18</v>
      </c>
      <c r="B26" s="265"/>
      <c r="C26" s="265"/>
      <c r="D26" s="265"/>
      <c r="E26" s="265"/>
      <c r="F26" s="265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3" t="s">
        <v>131</v>
      </c>
      <c r="B43" s="283"/>
      <c r="C43" s="283"/>
      <c r="D43" s="283"/>
      <c r="E43" s="283"/>
      <c r="F43" s="283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9" t="s">
        <v>63</v>
      </c>
      <c r="B45" s="270"/>
      <c r="C45" s="270"/>
      <c r="D45" s="270"/>
      <c r="E45" s="270"/>
      <c r="F45" s="270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4" t="s">
        <v>65</v>
      </c>
      <c r="B57" s="265"/>
      <c r="C57" s="265"/>
      <c r="D57" s="265"/>
      <c r="E57" s="265"/>
      <c r="F57" s="265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4" t="s">
        <v>25</v>
      </c>
      <c r="B84" s="265"/>
      <c r="C84" s="265"/>
      <c r="D84" s="265"/>
      <c r="E84" s="265"/>
      <c r="F84" s="265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6" t="s">
        <v>123</v>
      </c>
      <c r="B99" s="267"/>
      <c r="C99" s="267"/>
      <c r="D99" s="267"/>
      <c r="E99" s="267"/>
      <c r="F99" s="268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9" t="s">
        <v>63</v>
      </c>
      <c r="B101" s="270"/>
      <c r="C101" s="270"/>
      <c r="D101" s="270"/>
      <c r="E101" s="270"/>
      <c r="F101" s="270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4" t="s">
        <v>127</v>
      </c>
      <c r="B113" s="265"/>
      <c r="C113" s="265"/>
      <c r="D113" s="265"/>
      <c r="E113" s="265"/>
      <c r="F113" s="265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4" t="s">
        <v>72</v>
      </c>
      <c r="B137" s="265"/>
      <c r="C137" s="265"/>
      <c r="D137" s="265"/>
      <c r="E137" s="265"/>
      <c r="F137" s="265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6" t="s">
        <v>124</v>
      </c>
      <c r="B152" s="267"/>
      <c r="C152" s="267"/>
      <c r="D152" s="267"/>
      <c r="E152" s="267"/>
      <c r="F152" s="268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9" t="s">
        <v>63</v>
      </c>
      <c r="B154" s="270"/>
      <c r="C154" s="270"/>
      <c r="D154" s="270"/>
      <c r="E154" s="270"/>
      <c r="F154" s="270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4" t="s">
        <v>128</v>
      </c>
      <c r="B166" s="265"/>
      <c r="C166" s="265"/>
      <c r="D166" s="265"/>
      <c r="E166" s="265"/>
      <c r="F166" s="265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6" t="s">
        <v>157</v>
      </c>
      <c r="B192" s="267"/>
      <c r="C192" s="267"/>
      <c r="D192" s="267"/>
      <c r="E192" s="267"/>
      <c r="F192" s="268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4" t="s">
        <v>150</v>
      </c>
      <c r="B194" s="265"/>
      <c r="C194" s="265"/>
      <c r="D194" s="265"/>
      <c r="E194" s="265"/>
      <c r="F194" s="265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4" t="s">
        <v>75</v>
      </c>
      <c r="B209" s="265"/>
      <c r="C209" s="265"/>
      <c r="D209" s="265"/>
      <c r="E209" s="265"/>
      <c r="F209" s="265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4" t="s">
        <v>181</v>
      </c>
      <c r="B232" s="265"/>
      <c r="C232" s="265"/>
      <c r="D232" s="265"/>
      <c r="E232" s="265"/>
      <c r="F232" s="265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6" t="s">
        <v>4</v>
      </c>
      <c r="B249" s="267"/>
      <c r="C249" s="267"/>
      <c r="D249" s="267"/>
      <c r="E249" s="267"/>
      <c r="F249" s="268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4" t="s">
        <v>19</v>
      </c>
      <c r="B251" s="265"/>
      <c r="C251" s="265"/>
      <c r="D251" s="265"/>
      <c r="E251" s="265"/>
      <c r="F251" s="265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4" t="s">
        <v>116</v>
      </c>
      <c r="B263" s="265"/>
      <c r="C263" s="265"/>
      <c r="D263" s="265"/>
      <c r="E263" s="265"/>
      <c r="F263" s="265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6" t="s">
        <v>21</v>
      </c>
      <c r="B282" s="267"/>
      <c r="C282" s="267"/>
      <c r="D282" s="267"/>
      <c r="E282" s="267"/>
      <c r="F282" s="268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4" t="s">
        <v>12</v>
      </c>
      <c r="B284" s="265"/>
      <c r="C284" s="265"/>
      <c r="D284" s="265"/>
      <c r="E284" s="265"/>
      <c r="F284" s="265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4" t="s">
        <v>25</v>
      </c>
      <c r="B297" s="265"/>
      <c r="C297" s="265"/>
      <c r="D297" s="265"/>
      <c r="E297" s="265"/>
      <c r="F297" s="265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6" t="s">
        <v>8</v>
      </c>
      <c r="B310" s="267"/>
      <c r="C310" s="267"/>
      <c r="D310" s="267"/>
      <c r="E310" s="267"/>
      <c r="F310" s="268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9" t="s">
        <v>107</v>
      </c>
      <c r="B312" s="270"/>
      <c r="C312" s="270"/>
      <c r="D312" s="270"/>
      <c r="E312" s="270"/>
      <c r="F312" s="270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4" t="s">
        <v>25</v>
      </c>
      <c r="B324" s="265"/>
      <c r="C324" s="265"/>
      <c r="D324" s="265"/>
      <c r="E324" s="265"/>
      <c r="F324" s="265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4" t="s">
        <v>118</v>
      </c>
      <c r="B340" s="265"/>
      <c r="C340" s="265"/>
      <c r="D340" s="265"/>
      <c r="E340" s="265"/>
      <c r="F340" s="265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4" t="s">
        <v>29</v>
      </c>
      <c r="B349" s="265"/>
      <c r="C349" s="265"/>
      <c r="D349" s="265"/>
      <c r="E349" s="265"/>
      <c r="F349" s="265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6" t="s">
        <v>119</v>
      </c>
      <c r="B363" s="267"/>
      <c r="C363" s="267"/>
      <c r="D363" s="267"/>
      <c r="E363" s="267"/>
      <c r="F363" s="268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9" t="s">
        <v>19</v>
      </c>
      <c r="B365" s="270"/>
      <c r="C365" s="270"/>
      <c r="D365" s="270"/>
      <c r="E365" s="270"/>
      <c r="F365" s="270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9" t="s">
        <v>116</v>
      </c>
      <c r="B376" s="270"/>
      <c r="C376" s="270"/>
      <c r="D376" s="270"/>
      <c r="E376" s="270"/>
      <c r="F376" s="270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6" t="s">
        <v>346</v>
      </c>
      <c r="B393" s="267"/>
      <c r="C393" s="267"/>
      <c r="D393" s="267"/>
      <c r="E393" s="267"/>
      <c r="F393" s="268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4" t="s">
        <v>347</v>
      </c>
      <c r="B395" s="265"/>
      <c r="C395" s="265"/>
      <c r="D395" s="265"/>
      <c r="E395" s="265"/>
      <c r="F395" s="265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4" t="s">
        <v>31</v>
      </c>
      <c r="B402" s="265"/>
      <c r="C402" s="265"/>
      <c r="D402" s="265"/>
      <c r="E402" s="265"/>
      <c r="F402" s="265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6" t="s">
        <v>170</v>
      </c>
      <c r="B412" s="267"/>
      <c r="C412" s="267"/>
      <c r="D412" s="267"/>
      <c r="E412" s="267"/>
      <c r="F412" s="26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6" t="s">
        <v>82</v>
      </c>
      <c r="B422" s="267"/>
      <c r="C422" s="267"/>
      <c r="D422" s="267"/>
      <c r="E422" s="267"/>
      <c r="F422" s="26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6" t="s">
        <v>143</v>
      </c>
      <c r="B431" s="267"/>
      <c r="C431" s="267"/>
      <c r="D431" s="267"/>
      <c r="E431" s="267"/>
      <c r="F431" s="268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6" t="s">
        <v>144</v>
      </c>
      <c r="B452" s="267"/>
      <c r="C452" s="267"/>
      <c r="D452" s="267"/>
      <c r="E452" s="267"/>
      <c r="F452" s="268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8"/>
      <c r="E1" s="288"/>
      <c r="F1" s="288"/>
      <c r="G1" s="288"/>
      <c r="H1" s="288"/>
      <c r="I1" s="288"/>
    </row>
    <row r="2" spans="1:9" s="29" customFormat="1" ht="24" x14ac:dyDescent="0.4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" x14ac:dyDescent="0.4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4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4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74" t="s">
        <v>52</v>
      </c>
      <c r="B6" s="274"/>
      <c r="C6" s="274"/>
      <c r="D6" s="274"/>
      <c r="E6" s="274"/>
      <c r="F6" s="274"/>
      <c r="G6" s="232"/>
      <c r="H6" s="232"/>
      <c r="I6" s="232"/>
    </row>
    <row r="7" spans="1:9" s="29" customFormat="1" ht="21.75" customHeight="1" x14ac:dyDescent="0.45">
      <c r="A7" s="274" t="str">
        <f>'A3 Exploitation'!A8:F8</f>
        <v>EL MANAR</v>
      </c>
      <c r="B7" s="274"/>
      <c r="C7" s="274"/>
      <c r="D7" s="274"/>
      <c r="E7" s="274"/>
      <c r="F7" s="274"/>
      <c r="G7" s="232"/>
      <c r="H7" s="232"/>
      <c r="I7" s="232"/>
    </row>
    <row r="8" spans="1:9" s="29" customFormat="1" ht="24" x14ac:dyDescent="0.45">
      <c r="A8" s="191" t="s">
        <v>44</v>
      </c>
      <c r="B8" s="293">
        <f>'A3 Exploitation'!B9:F9</f>
        <v>0</v>
      </c>
      <c r="C8" s="291"/>
      <c r="D8" s="291"/>
      <c r="E8" s="291"/>
      <c r="F8" s="291"/>
      <c r="G8" s="232"/>
      <c r="H8" s="232"/>
      <c r="I8" s="232"/>
    </row>
    <row r="9" spans="1:9" s="29" customFormat="1" ht="24" x14ac:dyDescent="0.45">
      <c r="A9" s="192" t="s">
        <v>46</v>
      </c>
      <c r="B9" s="291">
        <f>'A3 Exploitation'!B10:F10</f>
        <v>0</v>
      </c>
      <c r="C9" s="291"/>
      <c r="D9" s="291"/>
      <c r="E9" s="291"/>
      <c r="F9" s="291"/>
      <c r="G9" s="232"/>
      <c r="H9" s="232"/>
      <c r="I9" s="232"/>
    </row>
    <row r="10" spans="1:9" s="29" customFormat="1" ht="24" x14ac:dyDescent="0.45">
      <c r="A10" s="191" t="s">
        <v>45</v>
      </c>
      <c r="B10" s="287">
        <f>'A3 Exploitation'!B11:F11</f>
        <v>0</v>
      </c>
      <c r="C10" s="287"/>
      <c r="D10" s="287"/>
      <c r="E10" s="287"/>
      <c r="F10" s="287"/>
      <c r="G10" s="232"/>
      <c r="H10" s="232"/>
      <c r="I10" s="232"/>
    </row>
    <row r="11" spans="1:9" s="29" customFormat="1" ht="24" x14ac:dyDescent="0.45">
      <c r="A11" s="191" t="s">
        <v>318</v>
      </c>
      <c r="B11" s="292">
        <f>D183</f>
        <v>0</v>
      </c>
      <c r="C11" s="292"/>
      <c r="D11" s="292"/>
      <c r="E11" s="292"/>
      <c r="F11" s="292"/>
      <c r="G11" s="232"/>
      <c r="H11" s="232"/>
      <c r="I11" s="232"/>
    </row>
    <row r="12" spans="1:9" s="29" customFormat="1" ht="22.5" x14ac:dyDescent="0.45">
      <c r="A12" s="28"/>
      <c r="D12" s="279"/>
      <c r="E12" s="279"/>
      <c r="F12" s="279"/>
      <c r="G12" s="279"/>
      <c r="H12" s="279"/>
      <c r="I12" s="31"/>
    </row>
    <row r="13" spans="1:9" s="29" customFormat="1" ht="11.25" customHeight="1" x14ac:dyDescent="0.3">
      <c r="A13" s="280" t="s">
        <v>32</v>
      </c>
      <c r="B13" s="281" t="s">
        <v>33</v>
      </c>
      <c r="C13" s="281"/>
      <c r="D13" s="281" t="s">
        <v>48</v>
      </c>
      <c r="E13" s="282" t="s">
        <v>201</v>
      </c>
      <c r="F13" s="281" t="s">
        <v>202</v>
      </c>
    </row>
    <row r="14" spans="1:9" s="29" customFormat="1" ht="12.75" customHeight="1" x14ac:dyDescent="0.3">
      <c r="A14" s="280"/>
      <c r="B14" s="55" t="s">
        <v>36</v>
      </c>
      <c r="C14" s="55" t="s">
        <v>35</v>
      </c>
      <c r="D14" s="281"/>
      <c r="E14" s="282"/>
      <c r="F14" s="281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6" t="s">
        <v>0</v>
      </c>
      <c r="B16" s="286"/>
      <c r="C16" s="286"/>
      <c r="D16" s="286"/>
      <c r="E16" s="286"/>
      <c r="F16" s="286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6" t="s">
        <v>4</v>
      </c>
      <c r="B25" s="286"/>
      <c r="C25" s="286"/>
      <c r="D25" s="286"/>
      <c r="E25" s="286"/>
      <c r="F25" s="286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6" t="s">
        <v>231</v>
      </c>
      <c r="B35" s="286"/>
      <c r="C35" s="286"/>
      <c r="D35" s="286"/>
      <c r="E35" s="286"/>
      <c r="F35" s="286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6" t="s">
        <v>21</v>
      </c>
      <c r="B44" s="286"/>
      <c r="C44" s="286"/>
      <c r="D44" s="286"/>
      <c r="E44" s="286"/>
      <c r="F44" s="286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6" t="s">
        <v>8</v>
      </c>
      <c r="B54" s="286"/>
      <c r="C54" s="286"/>
      <c r="D54" s="286"/>
      <c r="E54" s="286"/>
      <c r="F54" s="286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6" t="s">
        <v>136</v>
      </c>
      <c r="B65" s="286"/>
      <c r="C65" s="286"/>
      <c r="D65" s="286"/>
      <c r="E65" s="286"/>
      <c r="F65" s="286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6" t="s">
        <v>223</v>
      </c>
      <c r="B86" s="286"/>
      <c r="C86" s="286"/>
      <c r="D86" s="286"/>
      <c r="E86" s="286"/>
      <c r="F86" s="286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6" t="s">
        <v>224</v>
      </c>
      <c r="B105" s="286"/>
      <c r="C105" s="286"/>
      <c r="D105" s="286"/>
      <c r="E105" s="286"/>
      <c r="F105" s="286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6" t="s">
        <v>196</v>
      </c>
      <c r="B120" s="286"/>
      <c r="C120" s="286"/>
      <c r="D120" s="286"/>
      <c r="E120" s="286"/>
      <c r="F120" s="286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6" t="s">
        <v>228</v>
      </c>
      <c r="B136" s="286"/>
      <c r="C136" s="286"/>
      <c r="D136" s="286"/>
      <c r="E136" s="286"/>
      <c r="F136" s="286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6" t="s">
        <v>80</v>
      </c>
      <c r="B148" s="286"/>
      <c r="C148" s="286"/>
      <c r="D148" s="286"/>
      <c r="E148" s="286"/>
      <c r="F148" s="286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6" t="s">
        <v>17</v>
      </c>
      <c r="B156" s="286"/>
      <c r="C156" s="286"/>
      <c r="D156" s="286"/>
      <c r="E156" s="286"/>
      <c r="F156" s="286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6" t="s">
        <v>82</v>
      </c>
      <c r="B164" s="286"/>
      <c r="C164" s="286"/>
      <c r="D164" s="286"/>
      <c r="E164" s="286"/>
      <c r="F164" s="286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6" t="s">
        <v>227</v>
      </c>
      <c r="B173" s="286"/>
      <c r="C173" s="286"/>
      <c r="D173" s="286"/>
      <c r="E173" s="286"/>
      <c r="F173" s="286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2"/>
      <c r="E1" s="272"/>
      <c r="F1" s="272"/>
      <c r="G1" s="272"/>
      <c r="H1" s="272"/>
      <c r="I1" s="272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3" t="s">
        <v>190</v>
      </c>
      <c r="B7" s="273"/>
      <c r="C7" s="273"/>
      <c r="D7" s="273"/>
      <c r="E7" s="273"/>
      <c r="F7" s="273"/>
      <c r="G7" s="231"/>
      <c r="H7" s="231"/>
      <c r="I7" s="231"/>
    </row>
    <row r="8" spans="1:9" ht="29.25" x14ac:dyDescent="0.45">
      <c r="A8" s="274" t="str">
        <f>'Page de garde'!D18</f>
        <v>EL MANAR</v>
      </c>
      <c r="B8" s="274"/>
      <c r="C8" s="274"/>
      <c r="D8" s="274"/>
      <c r="E8" s="274"/>
      <c r="F8" s="274"/>
      <c r="G8" s="232"/>
      <c r="H8" s="232"/>
      <c r="I8" s="231"/>
    </row>
    <row r="9" spans="1:9" ht="24" x14ac:dyDescent="0.45">
      <c r="A9" s="191" t="s">
        <v>44</v>
      </c>
      <c r="B9" s="275"/>
      <c r="C9" s="275"/>
      <c r="D9" s="275"/>
      <c r="E9" s="275"/>
      <c r="F9" s="276"/>
      <c r="G9" s="232"/>
      <c r="H9" s="232"/>
      <c r="I9" s="231"/>
    </row>
    <row r="10" spans="1:9" ht="24" x14ac:dyDescent="0.45">
      <c r="A10" s="192" t="s">
        <v>46</v>
      </c>
      <c r="B10" s="277"/>
      <c r="C10" s="277"/>
      <c r="D10" s="277"/>
      <c r="E10" s="277"/>
      <c r="F10" s="277"/>
      <c r="G10" s="232"/>
      <c r="H10" s="232"/>
      <c r="I10" s="231"/>
    </row>
    <row r="11" spans="1:9" ht="24" x14ac:dyDescent="0.45">
      <c r="A11" s="191" t="s">
        <v>45</v>
      </c>
      <c r="B11" s="271"/>
      <c r="C11" s="271"/>
      <c r="D11" s="271"/>
      <c r="E11" s="271"/>
      <c r="F11" s="271"/>
      <c r="G11" s="232"/>
      <c r="H11" s="232"/>
      <c r="I11" s="231"/>
    </row>
    <row r="12" spans="1:9" ht="24" x14ac:dyDescent="0.45">
      <c r="A12" s="191" t="s">
        <v>260</v>
      </c>
      <c r="B12" s="278">
        <f>D463</f>
        <v>0</v>
      </c>
      <c r="C12" s="278"/>
      <c r="D12" s="278"/>
      <c r="E12" s="278"/>
      <c r="F12" s="278"/>
      <c r="G12" s="232"/>
      <c r="H12" s="232"/>
      <c r="I12" s="231"/>
    </row>
    <row r="13" spans="1:9" ht="22.5" x14ac:dyDescent="0.45">
      <c r="A13" s="28"/>
      <c r="B13" s="29"/>
      <c r="C13" s="29"/>
      <c r="D13" s="279"/>
      <c r="E13" s="279"/>
      <c r="F13" s="279"/>
      <c r="G13" s="279"/>
      <c r="H13" s="279"/>
      <c r="I13" s="3"/>
    </row>
    <row r="14" spans="1:9" ht="16.5" x14ac:dyDescent="0.3">
      <c r="A14" s="280" t="s">
        <v>32</v>
      </c>
      <c r="B14" s="281" t="s">
        <v>33</v>
      </c>
      <c r="C14" s="281"/>
      <c r="D14" s="281" t="s">
        <v>48</v>
      </c>
      <c r="E14" s="282" t="s">
        <v>331</v>
      </c>
      <c r="F14" s="281" t="s">
        <v>202</v>
      </c>
      <c r="G14" s="29"/>
      <c r="H14" s="29"/>
    </row>
    <row r="15" spans="1:9" ht="16.5" x14ac:dyDescent="0.3">
      <c r="A15" s="280"/>
      <c r="B15" s="55" t="s">
        <v>36</v>
      </c>
      <c r="C15" s="55" t="s">
        <v>35</v>
      </c>
      <c r="D15" s="281"/>
      <c r="E15" s="282"/>
      <c r="F15" s="281"/>
      <c r="G15" s="29"/>
      <c r="H15" s="29"/>
    </row>
    <row r="16" spans="1:9" ht="18" x14ac:dyDescent="0.35">
      <c r="A16" s="283" t="s">
        <v>0</v>
      </c>
      <c r="B16" s="283"/>
      <c r="C16" s="283"/>
      <c r="D16" s="283"/>
      <c r="E16" s="283"/>
      <c r="F16" s="283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4" t="s">
        <v>1</v>
      </c>
      <c r="B18" s="285"/>
      <c r="C18" s="285"/>
      <c r="D18" s="285"/>
      <c r="E18" s="285"/>
      <c r="F18" s="285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4" t="s">
        <v>18</v>
      </c>
      <c r="B26" s="265"/>
      <c r="C26" s="265"/>
      <c r="D26" s="265"/>
      <c r="E26" s="265"/>
      <c r="F26" s="265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3" t="s">
        <v>131</v>
      </c>
      <c r="B43" s="283"/>
      <c r="C43" s="283"/>
      <c r="D43" s="283"/>
      <c r="E43" s="283"/>
      <c r="F43" s="283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9" t="s">
        <v>63</v>
      </c>
      <c r="B45" s="270"/>
      <c r="C45" s="270"/>
      <c r="D45" s="270"/>
      <c r="E45" s="270"/>
      <c r="F45" s="270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4" t="s">
        <v>65</v>
      </c>
      <c r="B57" s="265"/>
      <c r="C57" s="265"/>
      <c r="D57" s="265"/>
      <c r="E57" s="265"/>
      <c r="F57" s="265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4" t="s">
        <v>25</v>
      </c>
      <c r="B84" s="265"/>
      <c r="C84" s="265"/>
      <c r="D84" s="265"/>
      <c r="E84" s="265"/>
      <c r="F84" s="265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6" t="s">
        <v>123</v>
      </c>
      <c r="B99" s="267"/>
      <c r="C99" s="267"/>
      <c r="D99" s="267"/>
      <c r="E99" s="267"/>
      <c r="F99" s="268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9" t="s">
        <v>63</v>
      </c>
      <c r="B101" s="270"/>
      <c r="C101" s="270"/>
      <c r="D101" s="270"/>
      <c r="E101" s="270"/>
      <c r="F101" s="270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4" t="s">
        <v>127</v>
      </c>
      <c r="B113" s="265"/>
      <c r="C113" s="265"/>
      <c r="D113" s="265"/>
      <c r="E113" s="265"/>
      <c r="F113" s="265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4" t="s">
        <v>72</v>
      </c>
      <c r="B137" s="265"/>
      <c r="C137" s="265"/>
      <c r="D137" s="265"/>
      <c r="E137" s="265"/>
      <c r="F137" s="265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6" t="s">
        <v>124</v>
      </c>
      <c r="B152" s="267"/>
      <c r="C152" s="267"/>
      <c r="D152" s="267"/>
      <c r="E152" s="267"/>
      <c r="F152" s="268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9" t="s">
        <v>63</v>
      </c>
      <c r="B154" s="270"/>
      <c r="C154" s="270"/>
      <c r="D154" s="270"/>
      <c r="E154" s="270"/>
      <c r="F154" s="270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4" t="s">
        <v>128</v>
      </c>
      <c r="B166" s="265"/>
      <c r="C166" s="265"/>
      <c r="D166" s="265"/>
      <c r="E166" s="265"/>
      <c r="F166" s="265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6" t="s">
        <v>157</v>
      </c>
      <c r="B192" s="267"/>
      <c r="C192" s="267"/>
      <c r="D192" s="267"/>
      <c r="E192" s="267"/>
      <c r="F192" s="268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4" t="s">
        <v>150</v>
      </c>
      <c r="B194" s="265"/>
      <c r="C194" s="265"/>
      <c r="D194" s="265"/>
      <c r="E194" s="265"/>
      <c r="F194" s="265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4" t="s">
        <v>75</v>
      </c>
      <c r="B209" s="265"/>
      <c r="C209" s="265"/>
      <c r="D209" s="265"/>
      <c r="E209" s="265"/>
      <c r="F209" s="265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4" t="s">
        <v>181</v>
      </c>
      <c r="B232" s="265"/>
      <c r="C232" s="265"/>
      <c r="D232" s="265"/>
      <c r="E232" s="265"/>
      <c r="F232" s="265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6" t="s">
        <v>4</v>
      </c>
      <c r="B249" s="267"/>
      <c r="C249" s="267"/>
      <c r="D249" s="267"/>
      <c r="E249" s="267"/>
      <c r="F249" s="268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4" t="s">
        <v>19</v>
      </c>
      <c r="B251" s="265"/>
      <c r="C251" s="265"/>
      <c r="D251" s="265"/>
      <c r="E251" s="265"/>
      <c r="F251" s="265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4" t="s">
        <v>116</v>
      </c>
      <c r="B263" s="265"/>
      <c r="C263" s="265"/>
      <c r="D263" s="265"/>
      <c r="E263" s="265"/>
      <c r="F263" s="265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6" t="s">
        <v>21</v>
      </c>
      <c r="B282" s="267"/>
      <c r="C282" s="267"/>
      <c r="D282" s="267"/>
      <c r="E282" s="267"/>
      <c r="F282" s="268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4" t="s">
        <v>12</v>
      </c>
      <c r="B284" s="265"/>
      <c r="C284" s="265"/>
      <c r="D284" s="265"/>
      <c r="E284" s="265"/>
      <c r="F284" s="265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4" t="s">
        <v>25</v>
      </c>
      <c r="B297" s="265"/>
      <c r="C297" s="265"/>
      <c r="D297" s="265"/>
      <c r="E297" s="265"/>
      <c r="F297" s="265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6" t="s">
        <v>8</v>
      </c>
      <c r="B310" s="267"/>
      <c r="C310" s="267"/>
      <c r="D310" s="267"/>
      <c r="E310" s="267"/>
      <c r="F310" s="268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9" t="s">
        <v>107</v>
      </c>
      <c r="B312" s="270"/>
      <c r="C312" s="270"/>
      <c r="D312" s="270"/>
      <c r="E312" s="270"/>
      <c r="F312" s="270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4" t="s">
        <v>25</v>
      </c>
      <c r="B324" s="265"/>
      <c r="C324" s="265"/>
      <c r="D324" s="265"/>
      <c r="E324" s="265"/>
      <c r="F324" s="265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4" t="s">
        <v>118</v>
      </c>
      <c r="B340" s="265"/>
      <c r="C340" s="265"/>
      <c r="D340" s="265"/>
      <c r="E340" s="265"/>
      <c r="F340" s="265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4" t="s">
        <v>29</v>
      </c>
      <c r="B349" s="265"/>
      <c r="C349" s="265"/>
      <c r="D349" s="265"/>
      <c r="E349" s="265"/>
      <c r="F349" s="265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6" t="s">
        <v>119</v>
      </c>
      <c r="B363" s="267"/>
      <c r="C363" s="267"/>
      <c r="D363" s="267"/>
      <c r="E363" s="267"/>
      <c r="F363" s="268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9" t="s">
        <v>19</v>
      </c>
      <c r="B365" s="270"/>
      <c r="C365" s="270"/>
      <c r="D365" s="270"/>
      <c r="E365" s="270"/>
      <c r="F365" s="270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9" t="s">
        <v>116</v>
      </c>
      <c r="B376" s="270"/>
      <c r="C376" s="270"/>
      <c r="D376" s="270"/>
      <c r="E376" s="270"/>
      <c r="F376" s="270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6" t="s">
        <v>346</v>
      </c>
      <c r="B393" s="267"/>
      <c r="C393" s="267"/>
      <c r="D393" s="267"/>
      <c r="E393" s="267"/>
      <c r="F393" s="268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4" t="s">
        <v>347</v>
      </c>
      <c r="B395" s="265"/>
      <c r="C395" s="265"/>
      <c r="D395" s="265"/>
      <c r="E395" s="265"/>
      <c r="F395" s="265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4" t="s">
        <v>31</v>
      </c>
      <c r="B402" s="265"/>
      <c r="C402" s="265"/>
      <c r="D402" s="265"/>
      <c r="E402" s="265"/>
      <c r="F402" s="265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6" t="s">
        <v>170</v>
      </c>
      <c r="B412" s="267"/>
      <c r="C412" s="267"/>
      <c r="D412" s="267"/>
      <c r="E412" s="267"/>
      <c r="F412" s="26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6" t="s">
        <v>82</v>
      </c>
      <c r="B422" s="267"/>
      <c r="C422" s="267"/>
      <c r="D422" s="267"/>
      <c r="E422" s="267"/>
      <c r="F422" s="26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6" t="s">
        <v>143</v>
      </c>
      <c r="B431" s="267"/>
      <c r="C431" s="267"/>
      <c r="D431" s="267"/>
      <c r="E431" s="267"/>
      <c r="F431" s="268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6" t="s">
        <v>144</v>
      </c>
      <c r="B452" s="267"/>
      <c r="C452" s="267"/>
      <c r="D452" s="267"/>
      <c r="E452" s="267"/>
      <c r="F452" s="268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8"/>
      <c r="E1" s="288"/>
      <c r="F1" s="288"/>
      <c r="G1" s="288"/>
      <c r="H1" s="288"/>
      <c r="I1" s="288"/>
    </row>
    <row r="2" spans="1:9" s="29" customFormat="1" ht="24" x14ac:dyDescent="0.4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" x14ac:dyDescent="0.4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4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4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74" t="s">
        <v>52</v>
      </c>
      <c r="B6" s="274"/>
      <c r="C6" s="274"/>
      <c r="D6" s="274"/>
      <c r="E6" s="274"/>
      <c r="F6" s="274"/>
      <c r="G6" s="232"/>
      <c r="H6" s="232"/>
      <c r="I6" s="232"/>
    </row>
    <row r="7" spans="1:9" s="29" customFormat="1" ht="21.75" customHeight="1" x14ac:dyDescent="0.45">
      <c r="A7" s="274" t="str">
        <f>'A4 Exploitation'!A8:F8</f>
        <v>EL MANAR</v>
      </c>
      <c r="B7" s="274"/>
      <c r="C7" s="274"/>
      <c r="D7" s="274"/>
      <c r="E7" s="274"/>
      <c r="F7" s="274"/>
      <c r="G7" s="232"/>
      <c r="H7" s="232"/>
      <c r="I7" s="232"/>
    </row>
    <row r="8" spans="1:9" s="29" customFormat="1" ht="24" x14ac:dyDescent="0.45">
      <c r="A8" s="191" t="s">
        <v>44</v>
      </c>
      <c r="B8" s="291">
        <f>'A4 Exploitation'!B9:F9</f>
        <v>0</v>
      </c>
      <c r="C8" s="291"/>
      <c r="D8" s="291"/>
      <c r="E8" s="291"/>
      <c r="F8" s="291"/>
      <c r="G8" s="232"/>
      <c r="H8" s="232"/>
      <c r="I8" s="232"/>
    </row>
    <row r="9" spans="1:9" s="29" customFormat="1" ht="24" x14ac:dyDescent="0.45">
      <c r="A9" s="192" t="s">
        <v>46</v>
      </c>
      <c r="B9" s="291">
        <f>'A4 Exploitation'!B10:F10</f>
        <v>0</v>
      </c>
      <c r="C9" s="291"/>
      <c r="D9" s="291"/>
      <c r="E9" s="291"/>
      <c r="F9" s="291"/>
      <c r="G9" s="232"/>
      <c r="H9" s="232"/>
      <c r="I9" s="232"/>
    </row>
    <row r="10" spans="1:9" s="29" customFormat="1" ht="24" x14ac:dyDescent="0.45">
      <c r="A10" s="191" t="s">
        <v>45</v>
      </c>
      <c r="B10" s="287">
        <f>'A4 Exploitation'!B11:F11</f>
        <v>0</v>
      </c>
      <c r="C10" s="287"/>
      <c r="D10" s="287"/>
      <c r="E10" s="287"/>
      <c r="F10" s="287"/>
      <c r="G10" s="232"/>
      <c r="H10" s="232"/>
      <c r="I10" s="232"/>
    </row>
    <row r="11" spans="1:9" s="29" customFormat="1" ht="24" x14ac:dyDescent="0.45">
      <c r="A11" s="191" t="s">
        <v>318</v>
      </c>
      <c r="B11" s="292">
        <f>D183</f>
        <v>0</v>
      </c>
      <c r="C11" s="292"/>
      <c r="D11" s="292"/>
      <c r="E11" s="292"/>
      <c r="F11" s="292"/>
      <c r="G11" s="232"/>
      <c r="H11" s="232"/>
      <c r="I11" s="232"/>
    </row>
    <row r="12" spans="1:9" s="29" customFormat="1" ht="22.5" x14ac:dyDescent="0.45">
      <c r="A12" s="28"/>
      <c r="D12" s="279"/>
      <c r="E12" s="279"/>
      <c r="F12" s="279"/>
      <c r="G12" s="279"/>
      <c r="H12" s="279"/>
      <c r="I12" s="31"/>
    </row>
    <row r="13" spans="1:9" s="29" customFormat="1" ht="11.25" customHeight="1" x14ac:dyDescent="0.3">
      <c r="A13" s="280" t="s">
        <v>32</v>
      </c>
      <c r="B13" s="281" t="s">
        <v>33</v>
      </c>
      <c r="C13" s="281"/>
      <c r="D13" s="281" t="s">
        <v>48</v>
      </c>
      <c r="E13" s="282" t="s">
        <v>201</v>
      </c>
      <c r="F13" s="281" t="s">
        <v>202</v>
      </c>
    </row>
    <row r="14" spans="1:9" s="29" customFormat="1" ht="12.75" customHeight="1" x14ac:dyDescent="0.3">
      <c r="A14" s="280"/>
      <c r="B14" s="55" t="s">
        <v>36</v>
      </c>
      <c r="C14" s="55" t="s">
        <v>35</v>
      </c>
      <c r="D14" s="281"/>
      <c r="E14" s="282"/>
      <c r="F14" s="281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6" t="s">
        <v>0</v>
      </c>
      <c r="B16" s="286"/>
      <c r="C16" s="286"/>
      <c r="D16" s="286"/>
      <c r="E16" s="286"/>
      <c r="F16" s="286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6" t="s">
        <v>4</v>
      </c>
      <c r="B25" s="286"/>
      <c r="C25" s="286"/>
      <c r="D25" s="286"/>
      <c r="E25" s="286"/>
      <c r="F25" s="286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6" t="s">
        <v>231</v>
      </c>
      <c r="B35" s="286"/>
      <c r="C35" s="286"/>
      <c r="D35" s="286"/>
      <c r="E35" s="286"/>
      <c r="F35" s="286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6" t="s">
        <v>21</v>
      </c>
      <c r="B44" s="286"/>
      <c r="C44" s="286"/>
      <c r="D44" s="286"/>
      <c r="E44" s="286"/>
      <c r="F44" s="286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6" t="s">
        <v>8</v>
      </c>
      <c r="B54" s="286"/>
      <c r="C54" s="286"/>
      <c r="D54" s="286"/>
      <c r="E54" s="286"/>
      <c r="F54" s="286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6" t="s">
        <v>136</v>
      </c>
      <c r="B65" s="286"/>
      <c r="C65" s="286"/>
      <c r="D65" s="286"/>
      <c r="E65" s="286"/>
      <c r="F65" s="286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6" t="s">
        <v>223</v>
      </c>
      <c r="B86" s="286"/>
      <c r="C86" s="286"/>
      <c r="D86" s="286"/>
      <c r="E86" s="286"/>
      <c r="F86" s="286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6" t="s">
        <v>224</v>
      </c>
      <c r="B105" s="286"/>
      <c r="C105" s="286"/>
      <c r="D105" s="286"/>
      <c r="E105" s="286"/>
      <c r="F105" s="286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6" t="s">
        <v>196</v>
      </c>
      <c r="B120" s="286"/>
      <c r="C120" s="286"/>
      <c r="D120" s="286"/>
      <c r="E120" s="286"/>
      <c r="F120" s="286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6" t="s">
        <v>228</v>
      </c>
      <c r="B136" s="286"/>
      <c r="C136" s="286"/>
      <c r="D136" s="286"/>
      <c r="E136" s="286"/>
      <c r="F136" s="286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6" t="s">
        <v>80</v>
      </c>
      <c r="B148" s="286"/>
      <c r="C148" s="286"/>
      <c r="D148" s="286"/>
      <c r="E148" s="286"/>
      <c r="F148" s="286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6" t="s">
        <v>17</v>
      </c>
      <c r="B156" s="286"/>
      <c r="C156" s="286"/>
      <c r="D156" s="286"/>
      <c r="E156" s="286"/>
      <c r="F156" s="286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6" t="s">
        <v>82</v>
      </c>
      <c r="B164" s="286"/>
      <c r="C164" s="286"/>
      <c r="D164" s="286"/>
      <c r="E164" s="286"/>
      <c r="F164" s="286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6" t="s">
        <v>227</v>
      </c>
      <c r="B173" s="286"/>
      <c r="C173" s="286"/>
      <c r="D173" s="286"/>
      <c r="E173" s="286"/>
      <c r="F173" s="286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Dr Mejed Heni-QLC</cp:lastModifiedBy>
  <cp:lastPrinted>2017-02-17T13:42:57Z</cp:lastPrinted>
  <dcterms:created xsi:type="dcterms:W3CDTF">2015-10-03T07:44:26Z</dcterms:created>
  <dcterms:modified xsi:type="dcterms:W3CDTF">2017-12-11T20:19:50Z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