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El Manar\"/>
    </mc:Choice>
  </mc:AlternateContent>
  <bookViews>
    <workbookView xWindow="0" yWindow="0" windowWidth="20490" windowHeight="6930" tabRatio="854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186" i="32" l="1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146" i="32"/>
  <c r="D294" i="32"/>
  <c r="D295" i="32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1" i="30" l="1"/>
  <c r="D110" i="30"/>
  <c r="D111" i="30" s="1"/>
  <c r="D146" i="30"/>
  <c r="D206" i="30"/>
  <c r="D207" i="30" s="1"/>
  <c r="D449" i="30"/>
  <c r="D450" i="30" s="1"/>
  <c r="B131" i="29" s="1"/>
  <c r="D307" i="32"/>
  <c r="D308" i="32" s="1"/>
  <c r="B90" i="29" s="1"/>
  <c r="D186" i="30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387" i="16"/>
  <c r="D388" i="16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D279" i="16" l="1"/>
  <c r="D280" i="16" s="1"/>
  <c r="D360" i="16"/>
  <c r="D361" i="16" s="1"/>
  <c r="D40" i="16"/>
  <c r="D41" i="16" s="1"/>
  <c r="B46" i="29" s="1"/>
  <c r="B11" i="31"/>
  <c r="B145" i="29"/>
  <c r="B12" i="30"/>
  <c r="B25" i="29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<sst xmlns="http://schemas.openxmlformats.org/spreadsheetml/2006/main" count="2905" uniqueCount="410">
  <si>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</si>
  <si>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</si>
  <si>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</si>
  <si>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</si>
  <si>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</si>
  <si>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</si>
  <si>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</si>
  <si>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</si>
  <si>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</si>
  <si>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</si>
  <si>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</si>
  <si>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</si>
  <si>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</si>
  <si>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</si>
  <si>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</si>
  <si>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</si>
  <si>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</si>
  <si>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</si>
  <si>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</si>
  <si>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</si>
  <si>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</si>
  <si>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</si>
  <si>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</si>
  <si>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</si>
  <si>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</si>
  <si>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</si>
  <si>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</si>
  <si>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</si>
  <si>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</si>
  <si>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</si>
  <si>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</si>
  <si>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</si>
  <si>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</si>
  <si>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</si>
  <si>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</si>
  <si>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</si>
  <si>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</si>
  <si>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</si>
  <si>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</si>
  <si>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</si>
  <si>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</si>
  <si>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</si>
  <si>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</si>
  <si>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</si>
  <si>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</si>
  <si>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</si>
  <si>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</si>
  <si>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</si>
  <si>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</si>
  <si>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</si>
  <si>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</si>
  <si>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</si>
  <si>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</si>
  <si>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</si>
  <si>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</si>
  <si>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</si>
  <si>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</si>
  <si>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</si>
  <si>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</si>
  <si>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</si>
  <si>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</si>
  <si>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</si>
  <si>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</si>
  <si>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</si>
  <si>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</si>
  <si>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</si>
  <si>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</si>
  <si>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</si>
  <si>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</si>
  <si>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</si>
  <si>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</si>
  <si>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</si>
  <si>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</si>
  <si>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</si>
  <si>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</si>
  <si>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</si>
  <si>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</si>
  <si>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</si>
  <si>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</si>
  <si>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</si>
  <si>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</si>
  <si>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</si>
  <si>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</si>
  <si>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</si>
  <si>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</si>
  <si>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</si>
  <si>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</si>
  <si>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</si>
  <si>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</si>
  <si>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</si>
  <si>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</si>
  <si>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</si>
  <si>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</si>
  <si>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</si>
  <si>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</si>
  <si>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</si>
  <si>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</si>
  <si>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</si>
  <si>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</si>
  <si>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</si>
  <si>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</si>
  <si>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</si>
  <si>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</si>
  <si>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</si>
  <si>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</si>
  <si>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</si>
  <si>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</si>
  <si>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</si>
  <si>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</si>
  <si>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</si>
  <si>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</si>
  <si>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</si>
  <si>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</si>
  <si>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</si>
  <si>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</si>
  <si>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</si>
  <si>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</si>
  <si>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</si>
  <si>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</si>
  <si>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</si>
  <si>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</si>
  <si>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</si>
  <si>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</si>
  <si>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</si>
  <si>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</si>
  <si>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</si>
  <si>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</si>
  <si>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</si>
  <si>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</si>
  <si>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</si>
  <si>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</si>
  <si>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</si>
  <si>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</si>
  <si>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</si>
  <si>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</si>
  <si>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</si>
  <si>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</si>
  <si>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</si>
  <si>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</si>
  <si>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</si>
  <si>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</si>
  <si>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</si>
  <si>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</si>
  <si>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</si>
  <si>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</si>
  <si>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</si>
  <si>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</si>
  <si>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</si>
  <si>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</si>
  <si>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</si>
  <si>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</si>
  <si>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</si>
  <si>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</si>
  <si>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</si>
  <si>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</si>
  <si>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</si>
  <si>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</si>
  <si>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</si>
  <si>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</si>
  <si>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</si>
  <si>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</si>
  <si>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</si>
  <si>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</si>
  <si>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</si>
  <si>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</si>
  <si>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</si>
  <si>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</si>
  <si>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</si>
  <si>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</si>
  <si>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</si>
  <si>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</si>
  <si>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</si>
  <si>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</si>
  <si>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</si>
  <si>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</si>
  <si>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</si>
  <si>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</si>
  <si>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</si>
  <si>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</si>
  <si>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</si>
  <si>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</si>
  <si>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</si>
  <si>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</si>
  <si>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</si>
  <si>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</si>
  <si>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</si>
  <si>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</si>
  <si>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</si>
  <si>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</si>
  <si>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</si>
  <si>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</si>
  <si>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</si>
  <si>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</si>
  <si>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</si>
  <si>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</si>
  <si>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</si>
  <si>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</si>
  <si>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</si>
  <si>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</si>
  <si>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</si>
  <si>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</si>
  <si>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</si>
  <si>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</si>
  <si>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</si>
  <si>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</si>
  <si>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</si>
  <si>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</si>
  <si>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</si>
  <si>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</si>
  <si>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</si>
  <si>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</si>
  <si>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</si>
  <si>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</si>
  <si>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</si>
  <si>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</si>
  <si>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</si>
  <si>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</si>
  <si>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</si>
  <si>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</si>
  <si>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</si>
  <si>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</si>
  <si>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</si>
  <si>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</si>
  <si>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</si>
  <si>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</si>
  <si>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</si>
  <si>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</si>
  <si>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</si>
  <si>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</si>
  <si>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</si>
  <si>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</si>
  <si>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</si>
  <si>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</si>
  <si>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</si>
  <si>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</si>
  <si>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</si>
  <si>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</si>
  <si>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</si>
  <si>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</si>
  <si>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</si>
  <si>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</si>
  <si>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</si>
  <si>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</si>
  <si>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</si>
  <si>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</si>
  <si>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</si>
  <si>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</si>
  <si>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</si>
  <si>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</si>
  <si>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</si>
  <si>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</si>
  <si>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</si>
  <si>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</si>
  <si>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</si>
  <si>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</si>
  <si>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</si>
  <si>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</si>
  <si>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</si>
  <si>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</si>
  <si>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</si>
  <si>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</si>
  <si>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</si>
  <si>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</si>
  <si>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</si>
  <si>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</si>
  <si>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</si>
  <si>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</si>
  <si>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</si>
  <si>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</si>
  <si>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</si>
  <si>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</si>
  <si>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</si>
  <si>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</si>
  <si>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</si>
  <si>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</si>
  <si>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</si>
  <si>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</si>
  <si>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</si>
  <si>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</si>
  <si>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</si>
  <si>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</si>
  <si>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</si>
  <si>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</si>
  <si>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</si>
  <si>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</si>
  <si>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</si>
  <si>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</si>
  <si>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</si>
  <si>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</si>
  <si>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</si>
  <si>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</si>
  <si>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</si>
  <si>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</si>
  <si>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</si>
  <si>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</si>
  <si>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</si>
  <si>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</si>
  <si>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</si>
  <si>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</si>
  <si>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</si>
  <si>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</si>
  <si>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</si>
  <si>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</si>
  <si>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</si>
  <si>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</si>
  <si>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</si>
  <si>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</si>
  <si>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</si>
  <si>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</si>
  <si>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</si>
  <si>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</si>
  <si>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</si>
  <si>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</si>
  <si>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</si>
  <si>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</si>
  <si>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</si>
  <si>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</si>
  <si>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</si>
  <si>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</si>
  <si>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</si>
  <si>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</si>
  <si>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</si>
  <si>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</si>
  <si>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</si>
  <si>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</si>
  <si>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</si>
  <si>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</si>
  <si>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</si>
  <si>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</si>
  <si>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</si>
  <si>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</si>
  <si>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</si>
  <si>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</si>
  <si>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</si>
  <si>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</si>
  <si>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</si>
  <si>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</si>
  <si>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</si>
  <si>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</si>
  <si>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</si>
  <si>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</si>
  <si>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</si>
  <si>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</si>
  <si>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</si>
  <si>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</si>
  <si>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</si>
  <si>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</si>
  <si>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</si>
  <si>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</si>
  <si>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</si>
  <si>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</si>
  <si>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</si>
  <si>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</si>
  <si>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</si>
  <si>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</si>
  <si>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</si>
  <si>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</si>
  <si>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</si>
  <si>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</si>
  <si>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</si>
  <si>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</si>
  <si>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</si>
  <si>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</si>
  <si>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</si>
  <si>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</si>
  <si>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</si>
  <si>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</si>
  <si>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</si>
  <si>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</si>
  <si>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</si>
  <si>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</si>
  <si>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</si>
  <si>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</si>
  <si>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</si>
  <si>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</si>
  <si>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</si>
  <si>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</si>
  <si>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</si>
  <si>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</si>
  <si>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</si>
  <si>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</si>
  <si>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</si>
  <si>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Les laves mains sont à ouverture manuelle. Pour une hygiène accrue et réduire le risque de contamination croisée fixer un lave mains à ouverture non manuelle</t>
  </si>
  <si>
    <t>L'horaire de sortie de la poubelle n'était pas disponible le jour de l'audit</t>
  </si>
  <si>
    <t>Vérifier l'étiquetage des produits exposés</t>
  </si>
  <si>
    <t>EL MANAR</t>
  </si>
  <si>
    <t>Directeur du magasin Anis CHERNI</t>
  </si>
  <si>
    <t>Humidité 54%</t>
  </si>
  <si>
    <t>Température de l'armoire de stockage PLS 
affichée : +5,8°C
mesurée : +4,9°C</t>
  </si>
  <si>
    <t>Présence de traces de rouilles au niveau des rayons PGC</t>
  </si>
  <si>
    <t>Quelques porte-appâts n'étaient pas fixés. Présence d'appâts sans caches</t>
  </si>
  <si>
    <t>Aviser le prestataire pour fixer et nettoyer les appâts. Les produits raticides doivent être couverts</t>
  </si>
  <si>
    <t>Les caisses des produits de poulets étaient entreposés à même le sol</t>
  </si>
  <si>
    <t xml:space="preserve">Eviter cette pratique et entreposer les caisses sur des palettes </t>
  </si>
  <si>
    <t>Présence d'un produit "Compote de pomme" dont la DLC était le 26/07/2017</t>
  </si>
  <si>
    <t xml:space="preserve">Vérifier les DLC des produits exposés et respecter les dates de retrait </t>
  </si>
  <si>
    <t>Les étagères et la surface sous les rayons n'étaient pas propres. Renforcer le nettoyage à ces niveaux</t>
  </si>
  <si>
    <t>Le revêtement du sol du magasin est ébréché</t>
  </si>
  <si>
    <t>Le rayon fruits et légumes (étagères et sol) n’était pas propre</t>
  </si>
  <si>
    <t>Renforcer le nettoyage à ces niveaux</t>
  </si>
  <si>
    <t>Présence de produits exposés (Crème à tartiner chocolat) sans étiquetage, sans DLC</t>
  </si>
  <si>
    <t>Les portes étiquettes du meubles des produits surgelés sont usés</t>
  </si>
  <si>
    <t>La porte d'entrée du personnel n'est pas étanche</t>
  </si>
  <si>
    <t>Absence d'enregistrement de la température de la chambre froide et meuble 4ème gamme le 29/06 (soir) et 30/06</t>
  </si>
  <si>
    <t>La température à cœur des produits surgelés n'a pas été enregistré le mois de juillet 2017</t>
  </si>
  <si>
    <t>Les visites médicales sont réalisés. Toutefois, les analyses copro sont en cours</t>
  </si>
  <si>
    <t>Absence d'enregistrement des paramètres de contrôle des yaourts et des produits réceptionnés du dépôt central</t>
  </si>
  <si>
    <t>Prévoir des laves-mais à ouverture non manuelle</t>
  </si>
  <si>
    <t>voir technique ligne 141</t>
  </si>
  <si>
    <t>Présence de produits exposés (fromage Le p’tit frais) dont la DLC est illisible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</si>
</sst>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0" fontId="12" fillId="6" borderId="1" xfId="0" applyNumberFormat="1" applyFont="1" applyFill="1" applyBorder="1" applyAlignment="1">
      <alignment horizontal="center"/>
    </xf>
    <xf numFmtId="0" fontId="4" fillId="8" borderId="3" xfId="0" applyNumberFormat="1" applyFont="1" applyFill="1" applyBorder="1" applyAlignment="1" applyProtection="1">
      <alignment vertical="center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0179136"/>
        <c:axId val="290179696"/>
      </c:barChart>
      <c:catAx>
        <c:axId val="29017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0179696"/>
        <c:crosses val="autoZero"/>
        <c:auto val="1"/>
        <c:lblAlgn val="ctr"/>
        <c:lblOffset val="100"/>
        <c:noMultiLvlLbl val="0"/>
      </c:catAx>
      <c:valAx>
        <c:axId val="29017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017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573136"/>
        <c:axId val="294573696"/>
      </c:barChart>
      <c:catAx>
        <c:axId val="29457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573696"/>
        <c:crosses val="autoZero"/>
        <c:auto val="1"/>
        <c:lblAlgn val="ctr"/>
        <c:lblOffset val="100"/>
        <c:noMultiLvlLbl val="0"/>
      </c:catAx>
      <c:valAx>
        <c:axId val="29457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57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001904"/>
        <c:axId val="291002464"/>
      </c:barChart>
      <c:catAx>
        <c:axId val="29100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002464"/>
        <c:crosses val="autoZero"/>
        <c:auto val="1"/>
        <c:lblAlgn val="ctr"/>
        <c:lblOffset val="100"/>
        <c:noMultiLvlLbl val="0"/>
      </c:catAx>
      <c:valAx>
        <c:axId val="29100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0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005264"/>
        <c:axId val="222792208"/>
      </c:barChart>
      <c:catAx>
        <c:axId val="29100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792208"/>
        <c:crosses val="autoZero"/>
        <c:auto val="1"/>
        <c:lblAlgn val="ctr"/>
        <c:lblOffset val="100"/>
        <c:noMultiLvlLbl val="0"/>
      </c:catAx>
      <c:valAx>
        <c:axId val="22279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00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795008"/>
        <c:axId val="222795568"/>
      </c:barChart>
      <c:catAx>
        <c:axId val="22279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795568"/>
        <c:crosses val="autoZero"/>
        <c:auto val="1"/>
        <c:lblAlgn val="ctr"/>
        <c:lblOffset val="100"/>
        <c:noMultiLvlLbl val="0"/>
      </c:catAx>
      <c:valAx>
        <c:axId val="22279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79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66313120"/>
        <c:axId val="466313680"/>
      </c:barChart>
      <c:catAx>
        <c:axId val="46631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6313680"/>
        <c:crosses val="autoZero"/>
        <c:auto val="1"/>
        <c:lblAlgn val="ctr"/>
        <c:lblOffset val="100"/>
        <c:noMultiLvlLbl val="0"/>
      </c:catAx>
      <c:valAx>
        <c:axId val="46631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6631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4251312"/>
        <c:axId val="294251872"/>
      </c:barChart>
      <c:catAx>
        <c:axId val="29425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251872"/>
        <c:crosses val="autoZero"/>
        <c:auto val="1"/>
        <c:lblAlgn val="ctr"/>
        <c:lblOffset val="100"/>
        <c:noMultiLvlLbl val="0"/>
      </c:catAx>
      <c:valAx>
        <c:axId val="29425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425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0.89189189189189189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580864"/>
        <c:axId val="223581424"/>
      </c:barChart>
      <c:catAx>
        <c:axId val="22358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581424"/>
        <c:crosses val="autoZero"/>
        <c:auto val="1"/>
        <c:lblAlgn val="ctr"/>
        <c:lblOffset val="100"/>
        <c:noMultiLvlLbl val="0"/>
      </c:catAx>
      <c:valAx>
        <c:axId val="22358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58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0.86782094594594594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86923312"/>
        <c:axId val="286923872"/>
        <c:extLst xmlns:c16r2="http://schemas.microsoft.com/office/drawing/2015/06/chart"/>
      </c:barChart>
      <c:catAx>
        <c:axId val="2869233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923872"/>
        <c:crosses val="autoZero"/>
        <c:auto val="1"/>
        <c:lblAlgn val="ctr"/>
        <c:lblOffset val="100"/>
        <c:noMultiLvlLbl val="0"/>
      </c:catAx>
      <c:valAx>
        <c:axId val="2869238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92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89383504"/>
        <c:axId val="289384064"/>
        <c:extLst xmlns:c16r2="http://schemas.microsoft.com/office/drawing/2015/06/chart"/>
      </c:barChart>
      <c:catAx>
        <c:axId val="28938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9384064"/>
        <c:crosses val="autoZero"/>
        <c:auto val="1"/>
        <c:lblAlgn val="ctr"/>
        <c:lblOffset val="100"/>
        <c:noMultiLvlLbl val="0"/>
      </c:catAx>
      <c:valAx>
        <c:axId val="28938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938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356992"/>
        <c:axId val="291357552"/>
      </c:barChart>
      <c:catAx>
        <c:axId val="29135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1357552"/>
        <c:crosses val="autoZero"/>
        <c:auto val="1"/>
        <c:lblAlgn val="ctr"/>
        <c:lblOffset val="100"/>
        <c:noMultiLvlLbl val="0"/>
      </c:catAx>
      <c:valAx>
        <c:axId val="29135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35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6941040"/>
        <c:axId val="286941600"/>
      </c:barChart>
      <c:catAx>
        <c:axId val="28694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6941600"/>
        <c:crosses val="autoZero"/>
        <c:auto val="1"/>
        <c:lblAlgn val="ctr"/>
        <c:lblOffset val="100"/>
        <c:noMultiLvlLbl val="0"/>
      </c:catAx>
      <c:valAx>
        <c:axId val="28694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694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0996784"/>
        <c:axId val="290997344"/>
      </c:barChart>
      <c:catAx>
        <c:axId val="29099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0997344"/>
        <c:crosses val="autoZero"/>
        <c:auto val="1"/>
        <c:lblAlgn val="ctr"/>
        <c:lblOffset val="100"/>
        <c:noMultiLvlLbl val="0"/>
      </c:catAx>
      <c:valAx>
        <c:axId val="29099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099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1000144"/>
        <c:axId val="296734368"/>
      </c:barChart>
      <c:catAx>
        <c:axId val="29100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734368"/>
        <c:crosses val="autoZero"/>
        <c:auto val="1"/>
        <c:lblAlgn val="ctr"/>
        <c:lblOffset val="100"/>
        <c:noMultiLvlLbl val="0"/>
      </c:catAx>
      <c:valAx>
        <c:axId val="29673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100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737168"/>
        <c:axId val="296737728"/>
      </c:barChart>
      <c:catAx>
        <c:axId val="29673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737728"/>
        <c:crosses val="autoZero"/>
        <c:auto val="1"/>
        <c:lblAlgn val="ctr"/>
        <c:lblOffset val="100"/>
        <c:noMultiLvlLbl val="0"/>
      </c:catAx>
      <c:valAx>
        <c:axId val="29673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73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636528"/>
        <c:axId val="223637088"/>
      </c:barChart>
      <c:catAx>
        <c:axId val="22363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637088"/>
        <c:crosses val="autoZero"/>
        <c:auto val="1"/>
        <c:lblAlgn val="ctr"/>
        <c:lblOffset val="100"/>
        <c:noMultiLvlLbl val="0"/>
      </c:catAx>
      <c:valAx>
        <c:axId val="22363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63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519920"/>
        <c:axId val="285520480"/>
      </c:barChart>
      <c:catAx>
        <c:axId val="28551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520480"/>
        <c:crosses val="autoZero"/>
        <c:auto val="1"/>
        <c:lblAlgn val="ctr"/>
        <c:lblOffset val="100"/>
        <c:noMultiLvlLbl val="0"/>
      </c:catAx>
      <c:valAx>
        <c:axId val="28552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51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37808"/>
        <c:axId val="296538368"/>
      </c:barChart>
      <c:catAx>
        <c:axId val="29653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38368"/>
        <c:crosses val="autoZero"/>
        <c:auto val="1"/>
        <c:lblAlgn val="ctr"/>
        <c:lblOffset val="100"/>
        <c:noMultiLvlLbl val="0"/>
      </c:catAx>
      <c:valAx>
        <c:axId val="29653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3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9" t="s">
        <v>378</v>
      </c>
      <c r="B18" s="259"/>
      <c r="C18" s="259"/>
      <c r="D18" s="260" t="s">
        <v>385</v>
      </c>
      <c r="E18" s="260"/>
      <c r="F18" s="260"/>
      <c r="G18" s="260"/>
      <c r="H18" s="260"/>
      <c r="I18" s="260"/>
      <c r="J18" s="260"/>
      <c r="K18" s="260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1" t="s">
        <v>350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5" t="s">
        <v>352</v>
      </c>
      <c r="C23" s="255"/>
      <c r="D23" s="149"/>
      <c r="E23" s="149"/>
      <c r="F23" s="149"/>
      <c r="G23" s="149"/>
      <c r="H23" s="149"/>
      <c r="I23" s="149"/>
      <c r="J23" s="148" t="str">
        <f>D18</f>
        <v>EL MANAR</v>
      </c>
    </row>
    <row r="24" spans="1:11" ht="33" customHeight="1" x14ac:dyDescent="0.25">
      <c r="A24" s="190" t="s">
        <v>353</v>
      </c>
      <c r="B24" s="254">
        <f>AVERAGE('A1 Exploitation'!D463,'A1 Technique'!D183)</f>
        <v>0.86782094594594594</v>
      </c>
      <c r="C24" s="254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4">
        <f>AVERAGE('A2 Exploitation'!D463,'A2 Technique'!D183)</f>
        <v>0</v>
      </c>
      <c r="C25" s="254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4">
        <f>AVERAGE('A3 Exploitation'!D463,'A3 Technique'!D183)</f>
        <v>0</v>
      </c>
      <c r="C26" s="254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4">
        <f>AVERAGE('A4 Exploitation'!D463,'A4 Technique'!D183)</f>
        <v>0</v>
      </c>
      <c r="C27" s="254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5" t="s">
        <v>357</v>
      </c>
      <c r="C31" s="255"/>
      <c r="D31" s="149"/>
      <c r="E31" s="149"/>
      <c r="F31" s="149"/>
      <c r="G31" s="149"/>
      <c r="H31" s="149"/>
      <c r="I31" s="149"/>
      <c r="J31" s="148" t="str">
        <f>D18</f>
        <v>EL MANAR</v>
      </c>
    </row>
    <row r="32" spans="1:11" ht="33" customHeight="1" x14ac:dyDescent="0.25">
      <c r="A32" s="190" t="s">
        <v>353</v>
      </c>
      <c r="B32" s="254">
        <f>'A1 Exploitation'!D463</f>
        <v>0.89189189189189189</v>
      </c>
      <c r="C32" s="254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4">
        <f>'A2 Exploitation'!D463</f>
        <v>0</v>
      </c>
      <c r="C33" s="254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4">
        <f>'A3 Exploitation'!D463</f>
        <v>0</v>
      </c>
      <c r="C34" s="254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4">
        <f>'A4 Exploitation'!D463</f>
        <v>0</v>
      </c>
      <c r="C35" s="254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8" t="s">
        <v>358</v>
      </c>
      <c r="C38" s="258"/>
      <c r="D38" s="149"/>
      <c r="E38" s="149"/>
      <c r="F38" s="149"/>
      <c r="G38" s="149"/>
      <c r="H38" s="149"/>
      <c r="I38" s="149"/>
      <c r="J38" s="148" t="str">
        <f>D18</f>
        <v>EL MANAR</v>
      </c>
    </row>
    <row r="39" spans="1:10" ht="33" customHeight="1" x14ac:dyDescent="0.25">
      <c r="A39" s="190" t="s">
        <v>353</v>
      </c>
      <c r="B39" s="254">
        <f>AVERAGE('A1 Exploitation'!D461, 'A1 Technique'!D181)</f>
        <v>0.5</v>
      </c>
      <c r="C39" s="254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4">
        <f>AVERAGE('A2 Exploitation'!D461, 'A2 Technique'!D181)</f>
        <v>0</v>
      </c>
      <c r="C40" s="254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4">
        <f>AVERAGE('A3 Exploitation'!D461, 'A3 Technique'!D181)</f>
        <v>0</v>
      </c>
      <c r="C41" s="254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4">
        <f>AVERAGE('A4 Exploitation'!D461, 'A4 Technique'!D181)</f>
        <v>0</v>
      </c>
      <c r="C42" s="254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5" t="s">
        <v>359</v>
      </c>
      <c r="C45" s="255"/>
      <c r="D45" s="149"/>
      <c r="E45" s="149"/>
      <c r="F45" s="149"/>
      <c r="G45" s="149"/>
      <c r="H45" s="149"/>
      <c r="I45" s="149"/>
      <c r="J45" s="148" t="str">
        <f>D18</f>
        <v>EL MANAR</v>
      </c>
    </row>
    <row r="46" spans="1:10" ht="33" customHeight="1" x14ac:dyDescent="0.25">
      <c r="A46" s="190" t="s">
        <v>353</v>
      </c>
      <c r="B46" s="257">
        <f>'A1 Exploitation'!D41</f>
        <v>0.95833333333333337</v>
      </c>
      <c r="C46" s="257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7">
        <f>'A2 Exploitation'!D41</f>
        <v>0</v>
      </c>
      <c r="C47" s="257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7">
        <f>'A3 Exploitation'!D41</f>
        <v>0</v>
      </c>
      <c r="C48" s="257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7">
        <f>'A4 Exploitation'!D41</f>
        <v>0</v>
      </c>
      <c r="C49" s="257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5" t="s">
        <v>360</v>
      </c>
      <c r="C52" s="255"/>
      <c r="D52" s="149"/>
      <c r="E52" s="149"/>
      <c r="F52" s="149"/>
      <c r="G52" s="149"/>
      <c r="H52" s="149"/>
      <c r="I52" s="149"/>
      <c r="J52" s="148" t="str">
        <f>D18</f>
        <v>EL MANAR</v>
      </c>
    </row>
    <row r="53" spans="1:10" ht="33" customHeight="1" x14ac:dyDescent="0.25">
      <c r="A53" s="190" t="s">
        <v>353</v>
      </c>
      <c r="B53" s="254" t="e">
        <f>'A1 Exploitation'!D97</f>
        <v>#DIV/0!</v>
      </c>
      <c r="C53" s="254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4">
        <f>'A2 Exploitation'!D97</f>
        <v>0</v>
      </c>
      <c r="C54" s="254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4">
        <f>'A3 Exploitation'!D97</f>
        <v>0</v>
      </c>
      <c r="C55" s="254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4">
        <f>'A4 Exploitation'!D97</f>
        <v>0</v>
      </c>
      <c r="C56" s="254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5" t="s">
        <v>361</v>
      </c>
      <c r="C59" s="255"/>
      <c r="D59" s="149"/>
      <c r="E59" s="149"/>
      <c r="F59" s="149"/>
      <c r="G59" s="149"/>
      <c r="H59" s="149"/>
      <c r="I59" s="149"/>
      <c r="J59" s="148" t="str">
        <f>D18</f>
        <v>EL MANAR</v>
      </c>
    </row>
    <row r="60" spans="1:10" ht="33" customHeight="1" x14ac:dyDescent="0.25">
      <c r="A60" s="190" t="s">
        <v>353</v>
      </c>
      <c r="B60" s="254" t="e">
        <f>'A1 Exploitation'!D150</f>
        <v>#DIV/0!</v>
      </c>
      <c r="C60" s="254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4">
        <f>'A2 Exploitation'!D150</f>
        <v>0</v>
      </c>
      <c r="C61" s="254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4">
        <f>'A3 Exploitation'!D150</f>
        <v>0</v>
      </c>
      <c r="C62" s="254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4">
        <f>'A4 Exploitation'!D150</f>
        <v>0</v>
      </c>
      <c r="C63" s="254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5" t="s">
        <v>362</v>
      </c>
      <c r="C66" s="255"/>
      <c r="D66" s="149"/>
      <c r="E66" s="149"/>
      <c r="F66" s="149"/>
      <c r="G66" s="149"/>
      <c r="H66" s="149"/>
      <c r="I66" s="149"/>
      <c r="J66" s="148" t="str">
        <f>D18</f>
        <v>EL MANAR</v>
      </c>
    </row>
    <row r="67" spans="1:10" ht="33" customHeight="1" x14ac:dyDescent="0.25">
      <c r="A67" s="190" t="s">
        <v>353</v>
      </c>
      <c r="B67" s="254" t="e">
        <f>'A1 Exploitation'!D190</f>
        <v>#DIV/0!</v>
      </c>
      <c r="C67" s="254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4">
        <f>'A2 Exploitation'!D190</f>
        <v>0</v>
      </c>
      <c r="C68" s="254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4">
        <f>'A3 Exploitation'!D190</f>
        <v>0</v>
      </c>
      <c r="C69" s="254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4">
        <f>'A4 Exploitation'!D190</f>
        <v>0</v>
      </c>
      <c r="C70" s="254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5" t="s">
        <v>363</v>
      </c>
      <c r="C73" s="255"/>
      <c r="D73" s="149"/>
      <c r="E73" s="149"/>
      <c r="F73" s="149"/>
      <c r="G73" s="149"/>
      <c r="H73" s="149"/>
      <c r="I73" s="149"/>
      <c r="J73" s="148" t="str">
        <f>D18</f>
        <v>EL MANAR</v>
      </c>
    </row>
    <row r="74" spans="1:10" ht="33" customHeight="1" x14ac:dyDescent="0.25">
      <c r="A74" s="190" t="s">
        <v>353</v>
      </c>
      <c r="B74" s="254" t="e">
        <f>'A1 Exploitation'!D246</f>
        <v>#DIV/0!</v>
      </c>
      <c r="C74" s="254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4">
        <f>'A2 Exploitation'!D246</f>
        <v>0</v>
      </c>
      <c r="C75" s="254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4">
        <f>'A3 Exploitation'!D246</f>
        <v>0</v>
      </c>
      <c r="C76" s="254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4">
        <f>'A4 Exploitation'!D246</f>
        <v>0</v>
      </c>
      <c r="C77" s="254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5" t="s">
        <v>364</v>
      </c>
      <c r="C80" s="255"/>
      <c r="D80" s="149"/>
      <c r="E80" s="149"/>
      <c r="F80" s="149"/>
      <c r="G80" s="149"/>
      <c r="H80" s="149"/>
      <c r="I80" s="149"/>
      <c r="J80" s="148" t="str">
        <f>D18</f>
        <v>EL MANAR</v>
      </c>
    </row>
    <row r="81" spans="1:10" ht="33" customHeight="1" x14ac:dyDescent="0.25">
      <c r="A81" s="190" t="s">
        <v>353</v>
      </c>
      <c r="B81" s="254">
        <f>'A1 Exploitation'!D280</f>
        <v>0.91666666666666663</v>
      </c>
      <c r="C81" s="254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4">
        <f>'A2 Exploitation'!D280</f>
        <v>0</v>
      </c>
      <c r="C82" s="254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4">
        <f>'A3 Exploitation'!D280</f>
        <v>0</v>
      </c>
      <c r="C83" s="254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4">
        <f>'A4 Exploitation'!D280</f>
        <v>0</v>
      </c>
      <c r="C84" s="254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5" t="s">
        <v>365</v>
      </c>
      <c r="C87" s="255"/>
      <c r="D87" s="149"/>
      <c r="E87" s="149"/>
      <c r="F87" s="149"/>
      <c r="G87" s="149"/>
      <c r="H87" s="149"/>
      <c r="I87" s="149"/>
      <c r="J87" s="148" t="str">
        <f>D18</f>
        <v>EL MANAR</v>
      </c>
    </row>
    <row r="88" spans="1:10" ht="33" customHeight="1" x14ac:dyDescent="0.25">
      <c r="A88" s="190" t="s">
        <v>353</v>
      </c>
      <c r="B88" s="254">
        <f>'A1 Exploitation'!D308</f>
        <v>0.8214285714285714</v>
      </c>
      <c r="C88" s="254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4">
        <f>'A2 Exploitation'!D308</f>
        <v>0</v>
      </c>
      <c r="C89" s="254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4">
        <f>'A3 Exploitation'!D308</f>
        <v>0</v>
      </c>
      <c r="C90" s="254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4">
        <f>'A4 Exploitation'!D308</f>
        <v>0</v>
      </c>
      <c r="C91" s="254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5" t="s">
        <v>366</v>
      </c>
      <c r="C94" s="255"/>
      <c r="D94" s="149"/>
      <c r="E94" s="149"/>
      <c r="F94" s="149"/>
      <c r="G94" s="149"/>
      <c r="H94" s="149"/>
      <c r="I94" s="149"/>
      <c r="J94" s="148" t="str">
        <f>D18</f>
        <v>EL MANAR</v>
      </c>
    </row>
    <row r="95" spans="1:10" ht="33" customHeight="1" x14ac:dyDescent="0.25">
      <c r="A95" s="190" t="s">
        <v>353</v>
      </c>
      <c r="B95" s="254">
        <f>'A1 Exploitation'!D361</f>
        <v>0.8125</v>
      </c>
      <c r="C95" s="254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4">
        <f>'A2 Exploitation'!D361</f>
        <v>0</v>
      </c>
      <c r="C96" s="254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4">
        <f>'A3 Exploitation'!D361</f>
        <v>0</v>
      </c>
      <c r="C97" s="254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4">
        <f>'A4 Exploitation'!D361</f>
        <v>0</v>
      </c>
      <c r="C98" s="254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5" t="s">
        <v>367</v>
      </c>
      <c r="C101" s="255"/>
      <c r="D101" s="149"/>
      <c r="E101" s="149"/>
      <c r="F101" s="149"/>
      <c r="G101" s="149"/>
      <c r="H101" s="149"/>
      <c r="I101" s="149"/>
      <c r="J101" s="148" t="str">
        <f>D18</f>
        <v>EL MANAR</v>
      </c>
    </row>
    <row r="102" spans="1:10" ht="33" customHeight="1" x14ac:dyDescent="0.25">
      <c r="A102" s="190" t="s">
        <v>353</v>
      </c>
      <c r="B102" s="254">
        <f>'A1 Exploitation'!D391</f>
        <v>1</v>
      </c>
      <c r="C102" s="254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4">
        <f>'A2 Exploitation'!D391</f>
        <v>0</v>
      </c>
      <c r="C103" s="254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4">
        <f>'A3 Exploitation'!D391</f>
        <v>0</v>
      </c>
      <c r="C104" s="254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4">
        <f>'A4 Exploitation'!D391</f>
        <v>0</v>
      </c>
      <c r="C105" s="254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5" t="s">
        <v>368</v>
      </c>
      <c r="C108" s="255"/>
      <c r="D108" s="149"/>
      <c r="E108" s="149"/>
      <c r="F108" s="149"/>
      <c r="G108" s="149"/>
      <c r="H108" s="149"/>
      <c r="I108" s="149"/>
      <c r="J108" s="148" t="str">
        <f>D18</f>
        <v>EL MANAR</v>
      </c>
    </row>
    <row r="109" spans="1:10" ht="33" customHeight="1" x14ac:dyDescent="0.25">
      <c r="A109" s="190" t="s">
        <v>353</v>
      </c>
      <c r="B109" s="254">
        <f>'A1 Exploitation'!D410</f>
        <v>1</v>
      </c>
      <c r="C109" s="254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4">
        <f>'A2 Exploitation'!D410</f>
        <v>0</v>
      </c>
      <c r="C110" s="254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4">
        <f>'A3 Exploitation'!D410</f>
        <v>0</v>
      </c>
      <c r="C111" s="254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4">
        <f>'A4 Exploitation'!D410</f>
        <v>0</v>
      </c>
      <c r="C112" s="254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5" t="s">
        <v>369</v>
      </c>
      <c r="C115" s="255"/>
      <c r="D115" s="149"/>
      <c r="E115" s="149"/>
      <c r="F115" s="149"/>
      <c r="G115" s="149"/>
      <c r="H115" s="149"/>
      <c r="I115" s="149"/>
      <c r="J115" s="148" t="str">
        <f>D18</f>
        <v>EL MANAR</v>
      </c>
    </row>
    <row r="116" spans="1:10" ht="33" customHeight="1" x14ac:dyDescent="0.25">
      <c r="A116" s="190" t="s">
        <v>353</v>
      </c>
      <c r="B116" s="254">
        <f>'A1 Exploitation'!D420</f>
        <v>1</v>
      </c>
      <c r="C116" s="254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4">
        <f>'A2 Exploitation'!D420</f>
        <v>0</v>
      </c>
      <c r="C117" s="254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4">
        <f>'A3 Exploitation'!D420</f>
        <v>0</v>
      </c>
      <c r="C118" s="254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4">
        <f>'A4 Exploitation'!D420</f>
        <v>0</v>
      </c>
      <c r="C119" s="254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5" t="s">
        <v>370</v>
      </c>
      <c r="C122" s="255"/>
      <c r="D122" s="149"/>
      <c r="E122" s="149"/>
      <c r="F122" s="149"/>
      <c r="G122" s="149"/>
      <c r="H122" s="149"/>
      <c r="I122" s="149"/>
      <c r="J122" s="148" t="str">
        <f>D18</f>
        <v>EL MANAR</v>
      </c>
    </row>
    <row r="123" spans="1:10" ht="33" customHeight="1" x14ac:dyDescent="0.25">
      <c r="A123" s="190" t="s">
        <v>353</v>
      </c>
      <c r="B123" s="254">
        <f>'A1 Exploitation'!D429</f>
        <v>0.83333333333333337</v>
      </c>
      <c r="C123" s="254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4">
        <f>'A2 Exploitation'!D429</f>
        <v>0</v>
      </c>
      <c r="C124" s="254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4">
        <f>'A3 Exploitation'!D429</f>
        <v>0</v>
      </c>
      <c r="C125" s="254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4">
        <f>'A4 Exploitation'!D429</f>
        <v>0</v>
      </c>
      <c r="C126" s="254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6"/>
      <c r="C127" s="256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6"/>
      <c r="C128" s="256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5" t="s">
        <v>371</v>
      </c>
      <c r="C129" s="255"/>
      <c r="D129" s="149"/>
      <c r="E129" s="149"/>
      <c r="F129" s="149"/>
      <c r="G129" s="149"/>
      <c r="H129" s="149"/>
      <c r="I129" s="149"/>
      <c r="J129" s="148" t="str">
        <f>D18</f>
        <v>EL MANAR</v>
      </c>
    </row>
    <row r="130" spans="1:10" ht="33" customHeight="1" x14ac:dyDescent="0.25">
      <c r="A130" s="190" t="s">
        <v>353</v>
      </c>
      <c r="B130" s="254">
        <f>'A1 Exploitation'!D450</f>
        <v>0.90909090909090906</v>
      </c>
      <c r="C130" s="254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4">
        <f>'A2 Exploitation'!D450</f>
        <v>0</v>
      </c>
      <c r="C131" s="254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4">
        <f>'A3 Exploitation'!D450</f>
        <v>0</v>
      </c>
      <c r="C132" s="254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4">
        <f>'A4 Exploitation'!D450</f>
        <v>0</v>
      </c>
      <c r="C133" s="254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5" t="s">
        <v>372</v>
      </c>
      <c r="C136" s="255"/>
      <c r="J136" s="148" t="str">
        <f>D18</f>
        <v>EL MANAR</v>
      </c>
    </row>
    <row r="137" spans="1:10" ht="33" customHeight="1" x14ac:dyDescent="0.25">
      <c r="A137" s="190" t="s">
        <v>353</v>
      </c>
      <c r="B137" s="254">
        <f>'A1 Exploitation'!D459</f>
        <v>1</v>
      </c>
      <c r="C137" s="254"/>
    </row>
    <row r="138" spans="1:10" ht="33" customHeight="1" x14ac:dyDescent="0.25">
      <c r="A138" s="189" t="s">
        <v>354</v>
      </c>
      <c r="B138" s="254">
        <f>'A2 Exploitation'!D459</f>
        <v>0</v>
      </c>
      <c r="C138" s="254"/>
    </row>
    <row r="139" spans="1:10" ht="33" customHeight="1" x14ac:dyDescent="0.25">
      <c r="A139" s="190" t="s">
        <v>355</v>
      </c>
      <c r="B139" s="254">
        <f>'A3 Exploitation'!D459</f>
        <v>0</v>
      </c>
      <c r="C139" s="254"/>
    </row>
    <row r="140" spans="1:10" ht="33" customHeight="1" x14ac:dyDescent="0.25">
      <c r="A140" s="190" t="s">
        <v>356</v>
      </c>
      <c r="B140" s="254">
        <f>'A4 Exploitation'!D459</f>
        <v>0</v>
      </c>
      <c r="C140" s="254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5" t="s">
        <v>373</v>
      </c>
      <c r="C143" s="255"/>
      <c r="J143" s="148" t="str">
        <f>D18</f>
        <v>EL MANAR</v>
      </c>
    </row>
    <row r="144" spans="1:10" ht="33" customHeight="1" x14ac:dyDescent="0.25">
      <c r="A144" s="190" t="s">
        <v>353</v>
      </c>
      <c r="B144" s="254">
        <f>'A1 Technique'!D183</f>
        <v>0.84375</v>
      </c>
      <c r="C144" s="254"/>
    </row>
    <row r="145" spans="1:3" ht="33" customHeight="1" x14ac:dyDescent="0.25">
      <c r="A145" s="189" t="s">
        <v>354</v>
      </c>
      <c r="B145" s="254">
        <f>'A2 Technique'!D183</f>
        <v>0</v>
      </c>
      <c r="C145" s="254"/>
    </row>
    <row r="146" spans="1:3" ht="33" customHeight="1" x14ac:dyDescent="0.25">
      <c r="A146" s="190" t="s">
        <v>355</v>
      </c>
      <c r="B146" s="254">
        <f>'A3 Technique'!D183</f>
        <v>0</v>
      </c>
      <c r="C146" s="254"/>
    </row>
    <row r="147" spans="1:3" ht="33" customHeight="1" x14ac:dyDescent="0.25">
      <c r="A147" s="190" t="s">
        <v>356</v>
      </c>
      <c r="B147" s="254">
        <f>'A4 Technique'!D183</f>
        <v>0</v>
      </c>
      <c r="C147" s="254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topLeftCell="A448" zoomScale="90" zoomScaleNormal="71" zoomScaleSheetLayoutView="90" workbookViewId="0">
      <selection activeCell="E25" sqref="E2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84"/>
      <c r="H7" s="84"/>
      <c r="I7" s="84"/>
    </row>
    <row r="8" spans="1:9" ht="29.25" x14ac:dyDescent="0.5">
      <c r="A8" s="280" t="str">
        <f>'Page de garde'!D18</f>
        <v>EL MANAR</v>
      </c>
      <c r="B8" s="280"/>
      <c r="C8" s="280"/>
      <c r="D8" s="280"/>
      <c r="E8" s="280"/>
      <c r="F8" s="280"/>
      <c r="G8" s="85"/>
      <c r="H8" s="85"/>
      <c r="I8" s="84"/>
    </row>
    <row r="9" spans="1:9" ht="24" x14ac:dyDescent="0.45">
      <c r="A9" s="191" t="s">
        <v>44</v>
      </c>
      <c r="B9" s="281" t="s">
        <v>379</v>
      </c>
      <c r="C9" s="281"/>
      <c r="D9" s="281"/>
      <c r="E9" s="281"/>
      <c r="F9" s="282"/>
      <c r="G9" s="85"/>
      <c r="H9" s="85"/>
      <c r="I9" s="84"/>
    </row>
    <row r="10" spans="1:9" ht="24.75" x14ac:dyDescent="0.5">
      <c r="A10" s="192" t="s">
        <v>46</v>
      </c>
      <c r="B10" s="283" t="s">
        <v>386</v>
      </c>
      <c r="C10" s="283"/>
      <c r="D10" s="283"/>
      <c r="E10" s="283"/>
      <c r="F10" s="283"/>
      <c r="G10" s="85"/>
      <c r="H10" s="85"/>
      <c r="I10" s="84"/>
    </row>
    <row r="11" spans="1:9" ht="24" x14ac:dyDescent="0.45">
      <c r="A11" s="191" t="s">
        <v>45</v>
      </c>
      <c r="B11" s="277">
        <v>42942</v>
      </c>
      <c r="C11" s="277"/>
      <c r="D11" s="277"/>
      <c r="E11" s="277"/>
      <c r="F11" s="277"/>
      <c r="G11" s="85"/>
      <c r="H11" s="85"/>
      <c r="I11" s="84"/>
    </row>
    <row r="12" spans="1:9" ht="24" x14ac:dyDescent="0.45">
      <c r="A12" s="191" t="s">
        <v>260</v>
      </c>
      <c r="B12" s="269">
        <f>D463</f>
        <v>0.89189189189189189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42942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93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4" t="s">
        <v>406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42942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42942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42942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42942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42942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ht="45" x14ac:dyDescent="0.25">
      <c r="A252" s="25" t="s">
        <v>62</v>
      </c>
      <c r="B252" s="105">
        <v>1</v>
      </c>
      <c r="C252" s="105"/>
      <c r="D252" s="119" t="s">
        <v>403</v>
      </c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15</v>
      </c>
    </row>
    <row r="261" spans="1:7" x14ac:dyDescent="0.25">
      <c r="A261" s="198" t="s">
        <v>37</v>
      </c>
      <c r="B261" s="199"/>
      <c r="C261" s="200"/>
      <c r="D261" s="201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6" t="s">
        <v>284</v>
      </c>
      <c r="B264" s="100">
        <v>2</v>
      </c>
      <c r="C264" s="100"/>
      <c r="D264" s="102"/>
      <c r="E264" s="102"/>
      <c r="F264" s="124"/>
    </row>
    <row r="265" spans="1:7" ht="30" x14ac:dyDescent="0.25">
      <c r="A265" s="120" t="s">
        <v>345</v>
      </c>
      <c r="B265" s="122">
        <v>0</v>
      </c>
      <c r="C265" s="105"/>
      <c r="D265" s="101" t="s">
        <v>398</v>
      </c>
      <c r="E265" s="101" t="s">
        <v>399</v>
      </c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 t="s">
        <v>408</v>
      </c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52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18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0.91666666666666663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42942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ht="30" x14ac:dyDescent="0.25">
      <c r="A298" s="16" t="s">
        <v>104</v>
      </c>
      <c r="B298" s="105">
        <v>1</v>
      </c>
      <c r="C298" s="105"/>
      <c r="D298" s="119" t="s">
        <v>396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ht="45" x14ac:dyDescent="0.25">
      <c r="A301" s="16" t="s">
        <v>238</v>
      </c>
      <c r="B301" s="121">
        <v>0</v>
      </c>
      <c r="C301" s="105"/>
      <c r="D301" s="87" t="s">
        <v>394</v>
      </c>
      <c r="E301" s="119" t="s">
        <v>395</v>
      </c>
      <c r="F301" s="102"/>
    </row>
    <row r="302" spans="1:9" ht="30" x14ac:dyDescent="0.25">
      <c r="A302" s="20" t="s">
        <v>105</v>
      </c>
      <c r="B302" s="121">
        <v>0</v>
      </c>
      <c r="C302" s="105"/>
      <c r="D302" s="87" t="s">
        <v>400</v>
      </c>
      <c r="E302" s="87" t="s">
        <v>384</v>
      </c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5</v>
      </c>
    </row>
    <row r="305" spans="1:6" x14ac:dyDescent="0.25">
      <c r="A305" s="198" t="s">
        <v>37</v>
      </c>
      <c r="B305" s="199"/>
      <c r="C305" s="200"/>
      <c r="D305" s="201">
        <f>D304/(COUNT(B298:C302)*2)</f>
        <v>0.5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23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0.8214285714285714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42942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ht="30" x14ac:dyDescent="0.25">
      <c r="A329" s="17" t="s">
        <v>55</v>
      </c>
      <c r="B329" s="122">
        <v>1</v>
      </c>
      <c r="C329" s="105"/>
      <c r="D329" s="11" t="s">
        <v>404</v>
      </c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247"/>
      <c r="E330" s="250"/>
      <c r="F330" s="102"/>
    </row>
    <row r="331" spans="1:6" ht="45" x14ac:dyDescent="0.25">
      <c r="A331" s="20" t="s">
        <v>108</v>
      </c>
      <c r="B331" s="122">
        <v>0</v>
      </c>
      <c r="C331" s="105"/>
      <c r="D331" s="87" t="s">
        <v>392</v>
      </c>
      <c r="E331" s="119" t="s">
        <v>393</v>
      </c>
      <c r="F331" s="102"/>
    </row>
    <row r="332" spans="1:6" ht="30" x14ac:dyDescent="0.35">
      <c r="A332" s="54" t="s">
        <v>109</v>
      </c>
      <c r="B332" s="122">
        <v>0</v>
      </c>
      <c r="C332" s="160">
        <f>IF(B332=0, -5, "0")</f>
        <v>-5</v>
      </c>
      <c r="D332" s="247" t="s">
        <v>409</v>
      </c>
      <c r="E332" s="87" t="s">
        <v>384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0.53846153846153844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0.8125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42942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>
        <v>2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2</v>
      </c>
    </row>
    <row r="374" spans="1:6" x14ac:dyDescent="0.25">
      <c r="A374" s="198" t="s">
        <v>37</v>
      </c>
      <c r="B374" s="199"/>
      <c r="C374" s="200"/>
      <c r="D374" s="201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>
        <v>2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>
        <v>2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>
        <v>2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2</v>
      </c>
      <c r="C382" s="21"/>
      <c r="D382" s="119"/>
      <c r="E382" s="102"/>
      <c r="F382" s="102"/>
    </row>
    <row r="383" spans="1:6" x14ac:dyDescent="0.25">
      <c r="A383" s="17" t="s">
        <v>233</v>
      </c>
      <c r="B383" s="121">
        <v>2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>
        <v>2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2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>
        <v>2</v>
      </c>
      <c r="C386" s="23"/>
      <c r="D386" s="253">
        <v>1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14</v>
      </c>
    </row>
    <row r="388" spans="1:7" x14ac:dyDescent="0.25">
      <c r="A388" s="198" t="s">
        <v>37</v>
      </c>
      <c r="B388" s="199"/>
      <c r="C388" s="200"/>
      <c r="D388" s="201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16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2" t="s">
        <v>346</v>
      </c>
      <c r="B393" s="263"/>
      <c r="C393" s="263"/>
      <c r="D393" s="263"/>
      <c r="E393" s="263"/>
      <c r="F393" s="264"/>
    </row>
    <row r="394" spans="1:7" s="118" customFormat="1" x14ac:dyDescent="0.25">
      <c r="A394" s="145">
        <f>+B11</f>
        <v>42942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87"/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40" t="s">
        <v>383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1</v>
      </c>
      <c r="C438" s="105"/>
      <c r="D438" s="240" t="s">
        <v>405</v>
      </c>
      <c r="E438" s="87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20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0.90909090909090906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2" t="s">
        <v>144</v>
      </c>
      <c r="B452" s="263"/>
      <c r="C452" s="263"/>
      <c r="D452" s="263"/>
      <c r="E452" s="263"/>
      <c r="F452" s="264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87"/>
      <c r="E455" s="87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198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0.89189189189189189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78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85"/>
      <c r="H6" s="85"/>
      <c r="I6" s="85"/>
    </row>
    <row r="7" spans="1:9" s="29" customFormat="1" ht="21.75" customHeight="1" x14ac:dyDescent="0.5">
      <c r="A7" s="280" t="str">
        <f>'A1 Exploitation'!A8:F8</f>
        <v>EL MANAR</v>
      </c>
      <c r="B7" s="280"/>
      <c r="C7" s="280"/>
      <c r="D7" s="280"/>
      <c r="E7" s="280"/>
      <c r="F7" s="280"/>
      <c r="G7" s="85"/>
      <c r="H7" s="85"/>
      <c r="I7" s="85"/>
    </row>
    <row r="8" spans="1:9" s="29" customFormat="1" ht="24.75" x14ac:dyDescent="0.5">
      <c r="A8" s="191" t="s">
        <v>44</v>
      </c>
      <c r="B8" s="287" t="str">
        <f>'A1 Exploitation'!B9:F9</f>
        <v>Mme Samah SLAIMI</v>
      </c>
      <c r="C8" s="287"/>
      <c r="D8" s="287"/>
      <c r="E8" s="287"/>
      <c r="F8" s="288"/>
      <c r="G8" s="85"/>
      <c r="H8" s="85"/>
      <c r="I8" s="85"/>
    </row>
    <row r="9" spans="1:9" s="29" customFormat="1" ht="24.75" x14ac:dyDescent="0.5">
      <c r="A9" s="192" t="s">
        <v>46</v>
      </c>
      <c r="B9" s="289" t="str">
        <f>'A1 Exploitation'!B10:F10</f>
        <v>Directeur du magasin Anis CHERNI</v>
      </c>
      <c r="C9" s="289"/>
      <c r="D9" s="289"/>
      <c r="E9" s="289"/>
      <c r="F9" s="289"/>
      <c r="G9" s="85"/>
      <c r="H9" s="85"/>
      <c r="I9" s="85"/>
    </row>
    <row r="10" spans="1:9" s="29" customFormat="1" ht="24.75" x14ac:dyDescent="0.5">
      <c r="A10" s="191" t="s">
        <v>45</v>
      </c>
      <c r="B10" s="285">
        <f>'A1 Exploitation'!B11:F11</f>
        <v>42942</v>
      </c>
      <c r="C10" s="285"/>
      <c r="D10" s="285"/>
      <c r="E10" s="285"/>
      <c r="F10" s="285"/>
      <c r="G10" s="85"/>
      <c r="H10" s="85"/>
      <c r="I10" s="85"/>
    </row>
    <row r="11" spans="1:9" s="29" customFormat="1" ht="24.75" x14ac:dyDescent="0.5">
      <c r="A11" s="191" t="s">
        <v>318</v>
      </c>
      <c r="B11" s="290">
        <f>D183</f>
        <v>0.84375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ht="33" x14ac:dyDescent="0.3">
      <c r="A17" s="32" t="s">
        <v>296</v>
      </c>
      <c r="B17" s="163">
        <v>1</v>
      </c>
      <c r="C17" s="163"/>
      <c r="D17" s="243" t="s">
        <v>402</v>
      </c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>
        <v>2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2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4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ht="33" x14ac:dyDescent="0.3">
      <c r="A45" s="32" t="s">
        <v>297</v>
      </c>
      <c r="B45" s="163">
        <v>1</v>
      </c>
      <c r="C45" s="163"/>
      <c r="D45" s="249" t="s">
        <v>397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387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388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ht="33" x14ac:dyDescent="0.3">
      <c r="A57" s="42" t="s">
        <v>266</v>
      </c>
      <c r="B57" s="163">
        <v>1</v>
      </c>
      <c r="C57" s="163"/>
      <c r="D57" s="243" t="s">
        <v>401</v>
      </c>
      <c r="E57" s="243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19.5" customHeight="1" x14ac:dyDescent="0.35">
      <c r="A59" s="56" t="s">
        <v>234</v>
      </c>
      <c r="B59" s="163">
        <v>2</v>
      </c>
      <c r="C59" s="187" t="str">
        <f>IF(B59=0, -5, "0")</f>
        <v>0</v>
      </c>
      <c r="D59" s="243"/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243"/>
      <c r="E60" s="24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0</v>
      </c>
      <c r="C141" s="187">
        <f>IF(B141=0, -5, "0")</f>
        <v>-5</v>
      </c>
      <c r="D141" s="243" t="s">
        <v>382</v>
      </c>
      <c r="E141" s="243" t="s">
        <v>407</v>
      </c>
      <c r="F141" s="163"/>
    </row>
    <row r="142" spans="1:6" ht="33" x14ac:dyDescent="0.3">
      <c r="A142" s="147" t="s">
        <v>206</v>
      </c>
      <c r="B142" s="163">
        <v>2</v>
      </c>
      <c r="C142" s="163"/>
      <c r="D142" s="251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ht="33" x14ac:dyDescent="0.3">
      <c r="A151" s="58" t="s">
        <v>226</v>
      </c>
      <c r="B151" s="163">
        <v>1</v>
      </c>
      <c r="C151" s="163"/>
      <c r="D151" s="164" t="s">
        <v>389</v>
      </c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1</v>
      </c>
    </row>
    <row r="154" spans="1:6" x14ac:dyDescent="0.3">
      <c r="A154" s="193" t="s">
        <v>319</v>
      </c>
      <c r="B154" s="194"/>
      <c r="C154" s="195"/>
      <c r="D154" s="197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ht="75" x14ac:dyDescent="0.3">
      <c r="A157" s="39" t="s">
        <v>191</v>
      </c>
      <c r="B157" s="163">
        <v>0</v>
      </c>
      <c r="C157" s="163"/>
      <c r="D157" s="243" t="s">
        <v>390</v>
      </c>
      <c r="E157" s="250" t="s">
        <v>391</v>
      </c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2</v>
      </c>
      <c r="C165" s="163"/>
      <c r="D165" s="243"/>
      <c r="E165" s="243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10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81</v>
      </c>
    </row>
    <row r="183" spans="1:6" ht="18" x14ac:dyDescent="0.35">
      <c r="A183" s="81" t="s">
        <v>349</v>
      </c>
      <c r="B183" s="81"/>
      <c r="C183" s="81"/>
      <c r="D183" s="292">
        <f>D182/(COUNT(B174:C177,B165:C169,B157:C160,B149:C152,B137:C144,B55:C61,B45:C50,B26:C31,B17:C21,B106:C116,#REF!,B121:C131,B87:C100,B66:C82,B36:C40)*2)</f>
        <v>0.84375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29"/>
      <c r="H7" s="229"/>
      <c r="I7" s="229"/>
    </row>
    <row r="8" spans="1:9" ht="29.25" x14ac:dyDescent="0.5">
      <c r="A8" s="280" t="str">
        <f>'Page de garde'!D18</f>
        <v>EL MANAR</v>
      </c>
      <c r="B8" s="280"/>
      <c r="C8" s="280"/>
      <c r="D8" s="280"/>
      <c r="E8" s="280"/>
      <c r="F8" s="280"/>
      <c r="G8" s="230"/>
      <c r="H8" s="230"/>
      <c r="I8" s="229"/>
    </row>
    <row r="9" spans="1:9" ht="24.75" x14ac:dyDescent="0.5">
      <c r="A9" s="191" t="s">
        <v>44</v>
      </c>
      <c r="B9" s="281"/>
      <c r="C9" s="281"/>
      <c r="D9" s="281"/>
      <c r="E9" s="281"/>
      <c r="F9" s="282"/>
      <c r="G9" s="230"/>
      <c r="H9" s="230"/>
      <c r="I9" s="229"/>
    </row>
    <row r="10" spans="1:9" ht="24.75" x14ac:dyDescent="0.5">
      <c r="A10" s="192" t="s">
        <v>46</v>
      </c>
      <c r="B10" s="283"/>
      <c r="C10" s="283"/>
      <c r="D10" s="283"/>
      <c r="E10" s="283"/>
      <c r="F10" s="283"/>
      <c r="G10" s="230"/>
      <c r="H10" s="230"/>
      <c r="I10" s="229"/>
    </row>
    <row r="11" spans="1:9" ht="24.75" x14ac:dyDescent="0.5">
      <c r="A11" s="191" t="s">
        <v>45</v>
      </c>
      <c r="B11" s="277"/>
      <c r="C11" s="277"/>
      <c r="D11" s="277"/>
      <c r="E11" s="277"/>
      <c r="F11" s="277"/>
      <c r="G11" s="230"/>
      <c r="H11" s="230"/>
      <c r="I11" s="229"/>
    </row>
    <row r="12" spans="1:9" ht="24.75" x14ac:dyDescent="0.5">
      <c r="A12" s="191" t="s">
        <v>260</v>
      </c>
      <c r="B12" s="269">
        <f>D463</f>
        <v>0</v>
      </c>
      <c r="C12" s="269"/>
      <c r="D12" s="269"/>
      <c r="E12" s="269"/>
      <c r="F12" s="269"/>
      <c r="G12" s="230"/>
      <c r="H12" s="230"/>
      <c r="I12" s="22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230"/>
      <c r="H6" s="230"/>
      <c r="I6" s="230"/>
    </row>
    <row r="7" spans="1:9" s="29" customFormat="1" ht="21.75" customHeight="1" x14ac:dyDescent="0.5">
      <c r="A7" s="280" t="str">
        <f>'A2 Exploitation'!A8:F8</f>
        <v>EL MANAR</v>
      </c>
      <c r="B7" s="280"/>
      <c r="C7" s="280"/>
      <c r="D7" s="280"/>
      <c r="E7" s="280"/>
      <c r="F7" s="280"/>
      <c r="G7" s="230"/>
      <c r="H7" s="230"/>
      <c r="I7" s="230"/>
    </row>
    <row r="8" spans="1:9" s="29" customFormat="1" ht="24.75" x14ac:dyDescent="0.5">
      <c r="A8" s="191" t="s">
        <v>44</v>
      </c>
      <c r="B8" s="289">
        <f>'A2 Exploitation'!B9:F9</f>
        <v>0</v>
      </c>
      <c r="C8" s="289"/>
      <c r="D8" s="289"/>
      <c r="E8" s="289"/>
      <c r="F8" s="289"/>
      <c r="G8" s="230"/>
      <c r="H8" s="230"/>
      <c r="I8" s="230"/>
    </row>
    <row r="9" spans="1:9" s="29" customFormat="1" ht="24.75" x14ac:dyDescent="0.5">
      <c r="A9" s="192" t="s">
        <v>46</v>
      </c>
      <c r="B9" s="289">
        <f>'A2 Exploitation'!B10:F10</f>
        <v>0</v>
      </c>
      <c r="C9" s="289"/>
      <c r="D9" s="289"/>
      <c r="E9" s="289"/>
      <c r="F9" s="289"/>
      <c r="G9" s="230"/>
      <c r="H9" s="230"/>
      <c r="I9" s="230"/>
    </row>
    <row r="10" spans="1:9" s="29" customFormat="1" ht="24.75" x14ac:dyDescent="0.5">
      <c r="A10" s="191" t="s">
        <v>45</v>
      </c>
      <c r="B10" s="285">
        <f>'A2 Exploitation'!B11:F11</f>
        <v>0</v>
      </c>
      <c r="C10" s="285"/>
      <c r="D10" s="285"/>
      <c r="E10" s="285"/>
      <c r="F10" s="285"/>
      <c r="G10" s="230"/>
      <c r="H10" s="230"/>
      <c r="I10" s="230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5">
      <c r="A8" s="280" t="str">
        <f>'Page de garde'!D18</f>
        <v>EL MANAR</v>
      </c>
      <c r="B8" s="280"/>
      <c r="C8" s="280"/>
      <c r="D8" s="280"/>
      <c r="E8" s="280"/>
      <c r="F8" s="280"/>
      <c r="G8" s="232"/>
      <c r="H8" s="232"/>
      <c r="I8" s="231"/>
    </row>
    <row r="9" spans="1:9" ht="24.75" x14ac:dyDescent="0.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.75" x14ac:dyDescent="0.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.75" x14ac:dyDescent="0.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.75" x14ac:dyDescent="0.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5">
      <c r="A7" s="280" t="str">
        <f>'A3 Exploitation'!A8:F8</f>
        <v>EL MANAR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.75" x14ac:dyDescent="0.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.75" x14ac:dyDescent="0.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5">
      <c r="A8" s="280" t="str">
        <f>'Page de garde'!D18</f>
        <v>EL MANAR</v>
      </c>
      <c r="B8" s="280"/>
      <c r="C8" s="280"/>
      <c r="D8" s="280"/>
      <c r="E8" s="280"/>
      <c r="F8" s="280"/>
      <c r="G8" s="232"/>
      <c r="H8" s="232"/>
      <c r="I8" s="231"/>
    </row>
    <row r="9" spans="1:9" ht="24.75" x14ac:dyDescent="0.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.75" x14ac:dyDescent="0.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.75" x14ac:dyDescent="0.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.75" x14ac:dyDescent="0.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5">
      <c r="A7" s="280" t="str">
        <f>'A4 Exploitation'!A8:F8</f>
        <v>EL MANAR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.75" x14ac:dyDescent="0.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.75" x14ac:dyDescent="0.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2017-07-28T08:45:23Z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