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DIA_QLC\DESKTOP_DIA_QLC\Rapports en cours\CE Bousalem\"/>
    </mc:Choice>
  </mc:AlternateContent>
  <bookViews>
    <workbookView xWindow="0" yWindow="0" windowWidth="11175" windowHeight="3150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B9" i="39"/>
  <c r="B8" i="39"/>
  <c r="B133" i="29" l="1"/>
  <c r="B124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B565" i="36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24" i="36"/>
  <c r="D366" i="36"/>
  <c r="D299" i="36"/>
  <c r="D244" i="36"/>
  <c r="D185" i="36"/>
  <c r="B185" i="36" s="1"/>
  <c r="D129" i="36"/>
  <c r="D161" i="39" l="1"/>
  <c r="D162" i="39" s="1"/>
  <c r="D197" i="39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<sst xmlns="http://schemas.openxmlformats.org/spreadsheetml/2006/main" count="5768" uniqueCount="547">
  <si>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</si>
  <si>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</si>
  <si>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</si>
  <si>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</si>
  <si>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</si>
  <si>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</si>
  <si>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</si>
  <si>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</si>
  <si>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</si>
  <si>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</si>
  <si>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</si>
  <si>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</si>
  <si>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</si>
  <si>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</si>
  <si>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</si>
  <si>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</si>
  <si>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</si>
  <si>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</si>
  <si>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</si>
  <si>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</si>
  <si>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</si>
  <si>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</si>
  <si>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</si>
  <si>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</si>
  <si>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</si>
  <si>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</si>
  <si>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</si>
  <si>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</si>
  <si>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</si>
  <si>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</si>
  <si>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</si>
  <si>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</si>
  <si>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</si>
  <si>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</si>
  <si>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</si>
  <si>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</si>
  <si>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</si>
  <si>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</si>
  <si>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</si>
  <si>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</si>
  <si>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</si>
  <si>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</si>
  <si>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</si>
  <si>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</si>
  <si>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</si>
  <si>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</si>
  <si>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</si>
  <si>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</si>
  <si>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</si>
  <si>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</si>
  <si>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</si>
  <si>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</si>
  <si>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</si>
  <si>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</si>
  <si>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</si>
  <si>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</si>
  <si>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</si>
  <si>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</si>
  <si>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</si>
  <si>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</si>
  <si>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</si>
  <si>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</si>
  <si>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</si>
  <si>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</si>
  <si>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</si>
  <si>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</si>
  <si>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</si>
  <si>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</si>
  <si>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</si>
  <si>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</si>
  <si>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</si>
  <si>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</si>
  <si>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</si>
  <si>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</si>
  <si>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</si>
  <si>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</si>
  <si>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</si>
  <si>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</si>
  <si>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</si>
  <si>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</si>
  <si>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</si>
  <si>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</si>
  <si>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</si>
  <si>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</si>
  <si>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</si>
  <si>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</si>
  <si>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</si>
  <si>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</si>
  <si>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</si>
  <si>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</si>
  <si>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</si>
  <si>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</si>
  <si>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</si>
  <si>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</si>
  <si>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</si>
  <si>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</si>
  <si>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</si>
  <si>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</si>
  <si>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</si>
  <si>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</si>
  <si>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</si>
  <si>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</si>
  <si>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</si>
  <si>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</si>
  <si>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</si>
  <si>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</si>
  <si>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</si>
  <si>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</si>
  <si>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</si>
  <si>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</si>
  <si>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</si>
  <si>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</si>
  <si>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</si>
  <si>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</si>
  <si>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</si>
  <si>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</si>
  <si>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</si>
  <si>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</si>
  <si>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</si>
  <si>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</si>
  <si>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</si>
  <si>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</si>
  <si>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</si>
  <si>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</si>
  <si>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</si>
  <si>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</si>
  <si>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</si>
  <si>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</si>
  <si>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</si>
  <si>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</si>
  <si>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</si>
  <si>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</si>
  <si>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</si>
  <si>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</si>
  <si>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</si>
  <si>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</si>
  <si>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</si>
  <si>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</si>
  <si>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</si>
  <si>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</si>
  <si>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</si>
  <si>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</si>
  <si>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</si>
  <si>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</si>
  <si>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</si>
  <si>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</si>
  <si>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</si>
  <si>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</si>
  <si>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</si>
  <si>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</si>
  <si>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</si>
  <si>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</si>
  <si>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</si>
  <si>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</si>
  <si>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</si>
  <si>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</si>
  <si>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</si>
  <si>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</si>
  <si>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</si>
  <si>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</si>
  <si>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</si>
  <si>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</si>
  <si>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</si>
  <si>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</si>
  <si>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</si>
  <si>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</si>
  <si>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</si>
  <si>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</si>
  <si>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</si>
  <si>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</si>
  <si>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</si>
  <si>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</si>
  <si>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</si>
  <si>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</si>
  <si>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</si>
  <si>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</si>
  <si>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</si>
  <si>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</si>
  <si>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</si>
  <si>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</si>
  <si>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</si>
  <si>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</si>
  <si>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</si>
  <si>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</si>
  <si>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</si>
  <si>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</si>
  <si>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</si>
  <si>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</si>
  <si>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</si>
  <si>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</si>
  <si>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</si>
  <si>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</si>
  <si>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</si>
  <si>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</si>
  <si>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</si>
  <si>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</si>
  <si>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</si>
  <si>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</si>
  <si>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</si>
  <si>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</si>
  <si>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</si>
  <si>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</si>
  <si>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</si>
  <si>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</si>
  <si>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</si>
  <si>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</si>
  <si>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</si>
  <si>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</si>
  <si>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</si>
  <si>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</si>
  <si>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</si>
  <si>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</si>
  <si>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</si>
  <si>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</si>
  <si>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</si>
  <si>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</si>
  <si>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</si>
  <si>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</si>
  <si>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</si>
  <si>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</si>
  <si>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</si>
  <si>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</si>
  <si>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</si>
  <si>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</si>
  <si>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</si>
  <si>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</si>
  <si>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</si>
  <si>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</si>
  <si>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</si>
  <si>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</si>
  <si>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</si>
  <si>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</si>
  <si>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</si>
  <si>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</si>
  <si>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</si>
  <si>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</si>
  <si>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</si>
  <si>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</si>
  <si>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</si>
  <si>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</si>
  <si>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</si>
  <si>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</si>
  <si>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</si>
  <si>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</si>
  <si>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</si>
  <si>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</si>
  <si>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</si>
  <si>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</si>
  <si>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</si>
  <si>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</si>
  <si>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</si>
  <si>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</si>
  <si>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</si>
  <si>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</si>
  <si>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</si>
  <si>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</si>
  <si>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</si>
  <si>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</si>
  <si>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</si>
  <si>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</si>
  <si>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</si>
  <si>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</si>
  <si>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</si>
  <si>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</si>
  <si>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</si>
  <si>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</si>
  <si>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</si>
  <si>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</si>
  <si>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</si>
  <si>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</si>
  <si>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</si>
  <si>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</si>
  <si>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</si>
  <si>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</si>
  <si>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</si>
  <si>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</si>
  <si>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</si>
  <si>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</si>
  <si>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</si>
  <si>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</si>
  <si>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</si>
  <si>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</si>
  <si>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</si>
  <si>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</si>
  <si>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</si>
  <si>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</si>
  <si>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</si>
  <si>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</si>
  <si>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</si>
  <si>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</si>
  <si>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</si>
  <si>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</si>
  <si>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</si>
  <si>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</si>
  <si>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</si>
  <si>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</si>
  <si>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</si>
  <si>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</si>
  <si>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</si>
  <si>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</si>
  <si>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</si>
  <si>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</si>
  <si>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</si>
  <si>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</si>
  <si>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</si>
  <si>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</si>
  <si>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</si>
  <si>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</si>
  <si>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</si>
  <si>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</si>
  <si>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</si>
  <si>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</si>
  <si>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</si>
  <si>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</si>
  <si>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</si>
  <si>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</si>
  <si>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</si>
  <si>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</si>
  <si>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</si>
  <si>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</si>
  <si>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</si>
  <si>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</si>
  <si>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</si>
  <si>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</si>
  <si>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</si>
  <si>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</si>
  <si>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</si>
  <si>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</si>
  <si>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</si>
  <si>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</si>
  <si>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</si>
  <si>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</si>
  <si>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</si>
  <si>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</si>
  <si>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</si>
  <si>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</si>
  <si>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</si>
  <si>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</si>
  <si>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</si>
  <si>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</si>
  <si>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</si>
  <si>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</si>
  <si>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</si>
  <si>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</si>
  <si>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</si>
  <si>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</si>
  <si>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</si>
  <si>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</si>
  <si>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</si>
  <si>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</si>
  <si>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</si>
  <si>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</si>
  <si>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</si>
  <si>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</si>
  <si>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</si>
  <si>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</si>
  <si>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</si>
  <si>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</si>
  <si>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</si>
  <si>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</si>
  <si>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</si>
  <si>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</si>
  <si>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</si>
  <si>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</si>
  <si>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</si>
  <si>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</si>
  <si>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</si>
  <si>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</si>
  <si>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</si>
  <si>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</si>
  <si>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</si>
  <si>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</si>
  <si>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</si>
  <si>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</si>
  <si>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</si>
  <si>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</si>
  <si>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</si>
  <si>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</si>
  <si>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</si>
  <si>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</si>
  <si>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</si>
  <si>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</si>
  <si>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</si>
  <si>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</si>
  <si>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</si>
  <si>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</si>
  <si>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</si>
  <si>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</si>
  <si>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</si>
  <si>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</si>
  <si>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</si>
  <si>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</si>
  <si>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</si>
  <si>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</si>
  <si>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</si>
  <si>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</si>
  <si>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</si>
  <si>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</si>
  <si>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</si>
  <si>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</si>
  <si>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</si>
  <si>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</si>
  <si>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</si>
  <si>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</si>
  <si>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</si>
  <si>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</si>
  <si>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</si>
  <si>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</si>
  <si>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</si>
  <si>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</si>
  <si>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</si>
  <si>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</si>
  <si>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</si>
  <si>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</si>
  <si>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</si>
  <si>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</si>
  <si>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</si>
  <si>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</si>
  <si>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</si>
  <si>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</si>
  <si>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</si>
  <si>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</si>
  <si>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</si>
  <si>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</si>
  <si>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</si>
  <si>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</si>
  <si>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</si>
  <si>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</si>
  <si>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</si>
  <si>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</si>
  <si>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</si>
  <si>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</si>
  <si>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</si>
  <si>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</si>
  <si>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</si>
  <si>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</si>
  <si>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</si>
  <si>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</si>
  <si>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</si>
  <si>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</si>
  <si>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</si>
  <si>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</si>
  <si>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</si>
  <si>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</si>
  <si>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</si>
  <si>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</si>
  <si>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</si>
  <si>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</si>
  <si>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</si>
  <si>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</si>
  <si>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</si>
  <si>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</si>
  <si>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</si>
  <si>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</si>
  <si>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</si>
  <si>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</si>
  <si>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</si>
  <si>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</si>
  <si>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</si>
  <si>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</si>
  <si>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</si>
  <si>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</si>
  <si>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</si>
  <si>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</si>
  <si>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</si>
  <si>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</si>
  <si>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</si>
  <si>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</si>
  <si>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</si>
  <si>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</si>
  <si>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</si>
  <si>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</si>
  <si>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</si>
  <si>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</si>
  <si>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</si>
  <si>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La balance n'était pas propre le jour de l'audit.</t>
  </si>
  <si>
    <t>Renforcer le nettoyage.</t>
  </si>
  <si>
    <t>Veuillez afficher une feuille d'indication du sens de sortie des déchets et de l'horaire.</t>
  </si>
  <si>
    <t>Absence du référentiel qualité 2019.</t>
  </si>
  <si>
    <t>Veuillez afficher le référentiel qualité.</t>
  </si>
  <si>
    <t>Certaines caisses de stockage n'étaient pas propres.</t>
  </si>
  <si>
    <t>La fraicheur des produits stockés n'était pas satisfaisante (tomates moisis).</t>
  </si>
  <si>
    <t>Renforcer le tri à la réception.</t>
  </si>
  <si>
    <t>Les dattes préemballés étaient dépourvues d'étiquetage.</t>
  </si>
  <si>
    <t>Veuillez identifier les produits préemballés.</t>
  </si>
  <si>
    <t>Présence de tout un lot de dattes (6 paquets) "FRUCTIDOR" de 1kg dont la DLC était dépassée depuis le 03/2019.
Présence de 21 paquets de fraises "SanLucar" de 250g dont la DLC était dépassée depuis le 17/04/19.</t>
  </si>
  <si>
    <t>Renforcer le contrôle des DLC des produits.</t>
  </si>
  <si>
    <t>La vérification du thermomètre à sonde n'était pas réalisée.
Le suivi et l'enregistrement des températures à cœur de la chaine du froid n'étaient pas réalisés depuis janvier 2019.</t>
  </si>
  <si>
    <t>Les étagères des pâtes, semoules, farines et sucres n'étaient pas propres.</t>
  </si>
  <si>
    <t>Absence et non connaissance de la procédure de destruction des produits.</t>
  </si>
  <si>
    <t>Veuillez télécharger la feuille de la procédure de destruction des produits depuis le portail et l'afficher.</t>
  </si>
  <si>
    <t>Présence de nourriture dans les casiers femmes.</t>
  </si>
  <si>
    <t>Veuillez interdire le stockage de la nourriture au niveau des casiers.</t>
  </si>
  <si>
    <t>Salle de pause et sanitaires hommes: Absence de papier essuie mains.
Sanitaires femmes: Absence du savon liquide.</t>
  </si>
  <si>
    <t>Fournir du papier essuie mains et du savon liquide au niveau des vestiaires et sanitaires.</t>
  </si>
  <si>
    <t>Assurer la réparation.</t>
  </si>
  <si>
    <t>Présence d'une lampe non fonctionnelle dans le meuble froid des produits 4 éme gamme.</t>
  </si>
  <si>
    <t>Remplacer l'éclairage non fonctionnel.</t>
  </si>
  <si>
    <t>Le taux d'hygromètrie était de 54% &lt; 65%, correct.</t>
  </si>
  <si>
    <t>Le sol était ébréché au niveau de la réserve.</t>
  </si>
  <si>
    <t>Présence de givre au niveau du meuble froid des glaces.</t>
  </si>
  <si>
    <t>Procéder au dégivrage.</t>
  </si>
  <si>
    <t>Certains produits étaient stockés dans leurs cartons.</t>
  </si>
  <si>
    <t>Assurer le décartonnage puis le stockage.</t>
  </si>
  <si>
    <t>Demander au prestataire de remplacer ces éléments.</t>
  </si>
  <si>
    <t>Absence de local poubelles.</t>
  </si>
  <si>
    <t>Prévoir un local spécifique pour les poubelles.</t>
  </si>
  <si>
    <t>Les pédales des poubelles de la salle de pause et du rayon FLEG étaient rompues.</t>
  </si>
  <si>
    <t>Présence de givre au niveau du meuble des glaces.</t>
  </si>
  <si>
    <t>Installer ces appareilles.</t>
  </si>
  <si>
    <t>M Souheil DRAOUI</t>
  </si>
  <si>
    <t>Absence de l'affichage des horaires de sortie des déchets.</t>
  </si>
  <si>
    <t>Assurer l'enregistrement quotidien des températures de la chaine du froid et périodique comme indiqué sur les feuilles pour les températures à cœur.</t>
  </si>
  <si>
    <t>Présence d'un lot du produit pois chiche "TANIT Le Jardin" dont la DLC était dépassée depuis le 24/03/19 et d'un autre lot du produit lentille vert dont la DLC était dépassée depuis le 12/04/19.</t>
  </si>
  <si>
    <t>La vérification mensuelle du thermomètre n'était pas réalisée.</t>
  </si>
  <si>
    <t>Assurer la vérification mensuelle du thermomètre.</t>
  </si>
  <si>
    <t>Réceptionniste M Mohamed</t>
  </si>
  <si>
    <t>BOU SALEM</t>
  </si>
  <si>
    <t>Renforcer le nettoyage</t>
  </si>
  <si>
    <t>Absence de distributeur savon dans la salle de pause.
Un des deux distributeur savon dans les sanitaires hommes était démonté.</t>
  </si>
  <si>
    <t>Certains portes appâts étaient défoncés.</t>
  </si>
  <si>
    <t>Le sol était ébréché</t>
  </si>
  <si>
    <t>M Dhia Mechlaoui</t>
  </si>
  <si>
    <t>Directeur magasin (M Gharbi Melek)</t>
  </si>
  <si>
    <t>Les mentions légales (DF er DLC) étaient illisible pour un paquet de fromage (Edam, Kaiser).</t>
  </si>
  <si>
    <t>Le contrôle des DF et DLC est à renforcé avant l'exposition des produits.</t>
  </si>
  <si>
    <t>Le double vitrage du meuble était endommagé, la poignée était démontée.</t>
  </si>
  <si>
    <t>Réparer le vitre et la poignée.</t>
  </si>
  <si>
    <t>Le revêtement du sol à la réception était écaillé.</t>
  </si>
  <si>
    <t>Entretenir les sols endommagés.</t>
  </si>
  <si>
    <t>Installer des distributeurs aux sanitaires.</t>
  </si>
  <si>
    <t>Deux portes-appâts étaient endommagés, un appât était en état libre.</t>
  </si>
  <si>
    <t>Avertir le prestataire de lutte contre les nuisibles sur cet écart.</t>
  </si>
  <si>
    <t>Les linéaires des conserves étaient poussièreux.</t>
  </si>
  <si>
    <t>Procéder au nettoyage.</t>
  </si>
  <si>
    <t>Afficher ces horaires.</t>
  </si>
  <si>
    <t>Les horaires de sortie des déchets n'étaient pas affichées, (remarque réccurente).</t>
  </si>
  <si>
    <t xml:space="preserve"> </t>
  </si>
  <si>
    <t>Procéder à ces analyses avant la fin de l'année.</t>
  </si>
  <si>
    <t>Les analyses corpoparasitologiques (rayon fruits et légumes) n'étaient pas encore réalisées pour l'année 2019.</t>
  </si>
  <si>
    <t>Hygrométrie mesurée: 52%, conforme.</t>
  </si>
  <si>
    <t>Sanitaires: absence de distributeur de savon liquide.</t>
  </si>
  <si>
    <t>Absence d'un local déchet dans le magasin.</t>
  </si>
  <si>
    <t>Aménager un local de déchets.</t>
  </si>
  <si>
    <t>Correct.</t>
  </si>
  <si>
    <t>Absence de savon liquide aux sanitaires.</t>
  </si>
  <si>
    <t>Fournir du savon liquide.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</si>
</sst>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3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0.86111111111111116</c:v>
                </c:pt>
                <c:pt idx="1">
                  <c:v>0.94444444444444442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43922944"/>
        <c:axId val="-1843920768"/>
      </c:barChart>
      <c:catAx>
        <c:axId val="-184392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43920768"/>
        <c:crosses val="autoZero"/>
        <c:auto val="1"/>
        <c:lblAlgn val="ctr"/>
        <c:lblOffset val="100"/>
        <c:noMultiLvlLbl val="0"/>
      </c:catAx>
      <c:valAx>
        <c:axId val="-1843920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4392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4544512"/>
        <c:axId val="-1714546688"/>
      </c:barChart>
      <c:catAx>
        <c:axId val="-1714544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4546688"/>
        <c:crosses val="autoZero"/>
        <c:auto val="1"/>
        <c:lblAlgn val="ctr"/>
        <c:lblOffset val="100"/>
        <c:noMultiLvlLbl val="0"/>
      </c:catAx>
      <c:valAx>
        <c:axId val="-1714546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454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0.61363636363636365</c:v>
                </c:pt>
                <c:pt idx="1">
                  <c:v>0.92105263157894735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4555936"/>
        <c:axId val="-1714554848"/>
      </c:barChart>
      <c:catAx>
        <c:axId val="-1714555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4554848"/>
        <c:crosses val="autoZero"/>
        <c:auto val="1"/>
        <c:lblAlgn val="ctr"/>
        <c:lblOffset val="100"/>
        <c:noMultiLvlLbl val="0"/>
      </c:catAx>
      <c:valAx>
        <c:axId val="-1714554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4555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0.94594594594594594</c:v>
                </c:pt>
                <c:pt idx="1">
                  <c:v>0.98611111111111116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4552672"/>
        <c:axId val="-1713232400"/>
      </c:barChart>
      <c:catAx>
        <c:axId val="-171455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3232400"/>
        <c:crosses val="autoZero"/>
        <c:auto val="1"/>
        <c:lblAlgn val="ctr"/>
        <c:lblOffset val="100"/>
        <c:noMultiLvlLbl val="0"/>
      </c:catAx>
      <c:valAx>
        <c:axId val="-1713232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4552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0.9285714285714286</c:v>
                </c:pt>
                <c:pt idx="1">
                  <c:v>0.94117647058823528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3246000"/>
        <c:axId val="-1713234032"/>
      </c:barChart>
      <c:catAx>
        <c:axId val="-1713246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3234032"/>
        <c:crosses val="autoZero"/>
        <c:auto val="1"/>
        <c:lblAlgn val="ctr"/>
        <c:lblOffset val="100"/>
        <c:noMultiLvlLbl val="0"/>
      </c:catAx>
      <c:valAx>
        <c:axId val="-1713234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3246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0.75</c:v>
                </c:pt>
                <c:pt idx="1">
                  <c:v>0.8125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3239472"/>
        <c:axId val="-1713245456"/>
      </c:barChart>
      <c:catAx>
        <c:axId val="-1713239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3245456"/>
        <c:crosses val="autoZero"/>
        <c:auto val="1"/>
        <c:lblAlgn val="ctr"/>
        <c:lblOffset val="100"/>
        <c:noMultiLvlLbl val="0"/>
      </c:catAx>
      <c:valAx>
        <c:axId val="-1713245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3239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0.78888888888888886</c:v>
                </c:pt>
                <c:pt idx="1">
                  <c:v>0.81111111111111112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3234576"/>
        <c:axId val="-1713233488"/>
      </c:barChart>
      <c:catAx>
        <c:axId val="-1713234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3233488"/>
        <c:crosses val="autoZero"/>
        <c:auto val="1"/>
        <c:lblAlgn val="ctr"/>
        <c:lblOffset val="100"/>
        <c:noMultiLvlLbl val="0"/>
      </c:catAx>
      <c:valAx>
        <c:axId val="-1713233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3234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0.77734375</c:v>
                </c:pt>
                <c:pt idx="1">
                  <c:v>0.95634920634920639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3231856"/>
        <c:axId val="-1713242192"/>
      </c:barChart>
      <c:catAx>
        <c:axId val="-171323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3242192"/>
        <c:crosses val="autoZero"/>
        <c:auto val="1"/>
        <c:lblAlgn val="ctr"/>
        <c:lblOffset val="100"/>
        <c:noMultiLvlLbl val="0"/>
      </c:catAx>
      <c:valAx>
        <c:axId val="-1713242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3231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0.78311631944444438</c:v>
                </c:pt>
                <c:pt idx="1">
                  <c:v>0.8837301587301587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713241104"/>
        <c:axId val="-1713230768"/>
        <c:extLst xmlns:c16r2="http://schemas.microsoft.com/office/drawing/2015/06/chart"/>
      </c:barChart>
      <c:catAx>
        <c:axId val="-17132411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3230768"/>
        <c:crosses val="autoZero"/>
        <c:auto val="1"/>
        <c:lblAlgn val="ctr"/>
        <c:lblOffset val="100"/>
        <c:noMultiLvlLbl val="0"/>
      </c:catAx>
      <c:valAx>
        <c:axId val="-17132307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3241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0.50121666666666664</c:v>
                </c:pt>
                <c:pt idx="1">
                  <c:v>0.65277777777777768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713240016"/>
        <c:axId val="-1713238928"/>
        <c:extLst xmlns:c16r2="http://schemas.microsoft.com/office/drawing/2015/06/chart"/>
      </c:barChart>
      <c:catAx>
        <c:axId val="-171324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3238928"/>
        <c:crosses val="autoZero"/>
        <c:auto val="1"/>
        <c:lblAlgn val="ctr"/>
        <c:lblOffset val="100"/>
        <c:noMultiLvlLbl val="0"/>
      </c:catAx>
      <c:valAx>
        <c:axId val="-1713238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3240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43923488"/>
        <c:axId val="-1843921856"/>
      </c:barChart>
      <c:catAx>
        <c:axId val="-1843923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43921856"/>
        <c:crosses val="autoZero"/>
        <c:auto val="1"/>
        <c:lblAlgn val="ctr"/>
        <c:lblOffset val="100"/>
        <c:noMultiLvlLbl val="0"/>
      </c:catAx>
      <c:valAx>
        <c:axId val="-1843921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43923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43919136"/>
        <c:axId val="-1843918592"/>
      </c:barChart>
      <c:catAx>
        <c:axId val="-18439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43918592"/>
        <c:crosses val="autoZero"/>
        <c:auto val="1"/>
        <c:lblAlgn val="ctr"/>
        <c:lblOffset val="100"/>
        <c:noMultiLvlLbl val="0"/>
      </c:catAx>
      <c:valAx>
        <c:axId val="-1843918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4391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43915328"/>
        <c:axId val="-1843914784"/>
      </c:barChart>
      <c:catAx>
        <c:axId val="-184391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43914784"/>
        <c:crosses val="autoZero"/>
        <c:auto val="1"/>
        <c:lblAlgn val="ctr"/>
        <c:lblOffset val="100"/>
        <c:noMultiLvlLbl val="0"/>
      </c:catAx>
      <c:valAx>
        <c:axId val="-1843914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43915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4549952"/>
        <c:axId val="-1714557568"/>
      </c:barChart>
      <c:catAx>
        <c:axId val="-1714549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4557568"/>
        <c:crosses val="autoZero"/>
        <c:auto val="1"/>
        <c:lblAlgn val="ctr"/>
        <c:lblOffset val="100"/>
        <c:noMultiLvlLbl val="0"/>
      </c:catAx>
      <c:valAx>
        <c:axId val="-1714557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4549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4545056"/>
        <c:axId val="-1714545600"/>
      </c:barChart>
      <c:catAx>
        <c:axId val="-171454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4545600"/>
        <c:crosses val="autoZero"/>
        <c:auto val="1"/>
        <c:lblAlgn val="ctr"/>
        <c:lblOffset val="100"/>
        <c:noMultiLvlLbl val="0"/>
      </c:catAx>
      <c:valAx>
        <c:axId val="-1714545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4545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4548864"/>
        <c:axId val="-1714547232"/>
      </c:barChart>
      <c:catAx>
        <c:axId val="-171454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4547232"/>
        <c:crosses val="autoZero"/>
        <c:auto val="1"/>
        <c:lblAlgn val="ctr"/>
        <c:lblOffset val="100"/>
        <c:noMultiLvlLbl val="0"/>
      </c:catAx>
      <c:valAx>
        <c:axId val="-1714547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4548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0.56896551724137934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4557024"/>
        <c:axId val="-1714548320"/>
      </c:barChart>
      <c:catAx>
        <c:axId val="-1714557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4548320"/>
        <c:crosses val="autoZero"/>
        <c:auto val="1"/>
        <c:lblAlgn val="ctr"/>
        <c:lblOffset val="100"/>
        <c:noMultiLvlLbl val="0"/>
      </c:catAx>
      <c:valAx>
        <c:axId val="-1714548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455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4558112"/>
        <c:axId val="-1714546144"/>
      </c:barChart>
      <c:catAx>
        <c:axId val="-1714558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4546144"/>
        <c:crosses val="autoZero"/>
        <c:auto val="1"/>
        <c:lblAlgn val="ctr"/>
        <c:lblOffset val="100"/>
        <c:noMultiLvlLbl val="0"/>
      </c:catAx>
      <c:valAx>
        <c:axId val="-1714546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4558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31" zoomScaleSheetLayoutView="100" workbookViewId="0">
      <selection activeCell="B35" sqref="B35:C35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37" t="s">
        <v>474</v>
      </c>
      <c r="B18" s="337"/>
      <c r="C18" s="337"/>
      <c r="D18" s="338" t="s">
        <v>517</v>
      </c>
      <c r="E18" s="338"/>
      <c r="F18" s="338"/>
      <c r="G18" s="338"/>
      <c r="H18" s="338"/>
      <c r="I18" s="338"/>
      <c r="J18" s="338"/>
      <c r="K18" s="338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39" t="s">
        <v>277</v>
      </c>
      <c r="B21" s="339"/>
      <c r="C21" s="339"/>
      <c r="D21" s="339"/>
      <c r="E21" s="339"/>
      <c r="F21" s="339"/>
      <c r="G21" s="339"/>
      <c r="H21" s="339"/>
      <c r="I21" s="339"/>
      <c r="J21" s="339"/>
      <c r="K21" s="339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0" t="s">
        <v>279</v>
      </c>
      <c r="C23" s="340"/>
      <c r="D23" s="31"/>
      <c r="E23" s="31"/>
      <c r="F23" s="31"/>
      <c r="G23" s="31"/>
      <c r="H23" s="31"/>
      <c r="I23" s="31"/>
      <c r="J23" t="str">
        <f>D18</f>
        <v>BOU SALEM</v>
      </c>
    </row>
    <row r="24" spans="1:11" ht="33" customHeight="1" x14ac:dyDescent="0.25">
      <c r="A24" s="277" t="s">
        <v>280</v>
      </c>
      <c r="B24" s="341">
        <f>AVERAGE('A1 Exploitation'!D730,'A1 Technique'!D199)</f>
        <v>0.78311631944444438</v>
      </c>
      <c r="C24" s="341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1">
        <f>AVERAGE('A2 Exploitation'!D730,'A2 Technique'!D199)</f>
        <v>0.8837301587301587</v>
      </c>
      <c r="C25" s="341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1" t="e">
        <f>AVERAGE('A3 Exploitation'!D730,'A3 Technique'!D199)</f>
        <v>#DIV/0!</v>
      </c>
      <c r="C26" s="341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1" t="e">
        <f>AVERAGE('A4 Exploitation'!D730,'A4 Technique'!D199)</f>
        <v>#DIV/0!</v>
      </c>
      <c r="C27" s="341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1"/>
      <c r="C28" s="341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1"/>
      <c r="C29" s="341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0" t="s">
        <v>286</v>
      </c>
      <c r="C33" s="340"/>
      <c r="D33" s="31"/>
      <c r="E33" s="31"/>
      <c r="F33" s="31"/>
      <c r="G33" s="31"/>
      <c r="H33" s="31"/>
      <c r="I33" s="31"/>
      <c r="J33" t="str">
        <f>D18</f>
        <v>BOU SALEM</v>
      </c>
    </row>
    <row r="34" spans="1:10" ht="33" customHeight="1" x14ac:dyDescent="0.25">
      <c r="A34" s="277" t="s">
        <v>280</v>
      </c>
      <c r="B34" s="341">
        <f>'A1 Exploitation'!D730</f>
        <v>0.77734375</v>
      </c>
      <c r="C34" s="341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1">
        <f>'A2 Exploitation'!D730</f>
        <v>0.95634920634920639</v>
      </c>
      <c r="C35" s="341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1" t="e">
        <f>'A3 Exploitation'!D730</f>
        <v>#DIV/0!</v>
      </c>
      <c r="C36" s="341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1" t="e">
        <f>'A4 Exploitation'!D730</f>
        <v>#DIV/0!</v>
      </c>
      <c r="C37" s="341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1"/>
      <c r="C38" s="341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1"/>
      <c r="C39" s="341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2" t="s">
        <v>287</v>
      </c>
      <c r="C42" s="342"/>
      <c r="D42" s="31"/>
      <c r="E42" s="31"/>
      <c r="F42" s="31"/>
      <c r="G42" s="31"/>
      <c r="H42" s="31"/>
      <c r="I42" s="31"/>
      <c r="J42" t="str">
        <f>D18</f>
        <v>BOU SALEM</v>
      </c>
    </row>
    <row r="43" spans="1:10" ht="33" customHeight="1" x14ac:dyDescent="0.25">
      <c r="A43" s="277" t="s">
        <v>280</v>
      </c>
      <c r="B43" s="341">
        <f>AVERAGE('A1 Exploitation'!D728, 'A1 Technique'!D197)</f>
        <v>0.50121666666666664</v>
      </c>
      <c r="C43" s="341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1">
        <f>AVERAGE('A2 Exploitation'!D728, 'A2 Technique'!D197)</f>
        <v>0.65277777777777768</v>
      </c>
      <c r="C44" s="341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1" t="e">
        <f>AVERAGE('A3 Exploitation'!D728, 'A3 Technique'!D197)</f>
        <v>#DIV/0!</v>
      </c>
      <c r="C45" s="341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1" t="e">
        <f>AVERAGE('A4 Exploitation'!D728, 'A4 Technique'!D197)</f>
        <v>#DIV/0!</v>
      </c>
      <c r="C46" s="341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1"/>
      <c r="C47" s="341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1"/>
      <c r="C48" s="341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0" t="s">
        <v>288</v>
      </c>
      <c r="C51" s="340"/>
      <c r="D51" s="31"/>
      <c r="E51" s="31"/>
      <c r="F51" s="31"/>
      <c r="G51" s="31"/>
      <c r="H51" s="31"/>
      <c r="I51" s="31"/>
      <c r="J51" t="str">
        <f>D18</f>
        <v>BOU SALEM</v>
      </c>
    </row>
    <row r="52" spans="1:10" ht="33" customHeight="1" x14ac:dyDescent="0.25">
      <c r="A52" s="277" t="s">
        <v>280</v>
      </c>
      <c r="B52" s="343">
        <f>'A1 Exploitation'!D48</f>
        <v>0.86111111111111116</v>
      </c>
      <c r="C52" s="343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3">
        <f>'A2 Exploitation'!D48</f>
        <v>0.94444444444444442</v>
      </c>
      <c r="C53" s="343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3" t="e">
        <f>'A3 Exploitation'!D48</f>
        <v>#DIV/0!</v>
      </c>
      <c r="C54" s="343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3" t="e">
        <f>'A4 Exploitation'!D48</f>
        <v>#DIV/0!</v>
      </c>
      <c r="C55" s="343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3"/>
      <c r="C56" s="343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3"/>
      <c r="C57" s="343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0" t="s">
        <v>289</v>
      </c>
      <c r="C60" s="340"/>
      <c r="D60" s="31"/>
      <c r="E60" s="31"/>
      <c r="F60" s="31"/>
      <c r="G60" s="31"/>
      <c r="H60" s="31"/>
      <c r="I60" s="31"/>
      <c r="J60" t="str">
        <f>D18</f>
        <v>BOU SALEM</v>
      </c>
    </row>
    <row r="61" spans="1:10" ht="33" customHeight="1" x14ac:dyDescent="0.25">
      <c r="A61" s="277" t="s">
        <v>280</v>
      </c>
      <c r="B61" s="341" t="e">
        <f>'A1 Exploitation'!D131</f>
        <v>#DIV/0!</v>
      </c>
      <c r="C61" s="341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1" t="e">
        <f>'A2 Exploitation'!D131</f>
        <v>#DIV/0!</v>
      </c>
      <c r="C62" s="341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1" t="e">
        <f>'A3 Exploitation'!D131</f>
        <v>#DIV/0!</v>
      </c>
      <c r="C63" s="341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1" t="e">
        <f>'A4 Exploitation'!D131</f>
        <v>#DIV/0!</v>
      </c>
      <c r="C64" s="341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1"/>
      <c r="C65" s="341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1"/>
      <c r="C66" s="341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0" t="s">
        <v>464</v>
      </c>
      <c r="C69" s="340"/>
      <c r="D69" s="31"/>
      <c r="E69" s="31"/>
      <c r="F69" s="31"/>
      <c r="G69" s="31"/>
      <c r="H69" s="31"/>
      <c r="I69" s="31"/>
      <c r="J69" t="str">
        <f>D18</f>
        <v>BOU SALEM</v>
      </c>
    </row>
    <row r="70" spans="1:10" ht="33" customHeight="1" x14ac:dyDescent="0.25">
      <c r="A70" s="277" t="s">
        <v>280</v>
      </c>
      <c r="B70" s="341" t="e">
        <f>'A1 Exploitation'!D187</f>
        <v>#DIV/0!</v>
      </c>
      <c r="C70" s="341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1" t="e">
        <f>'A2 Exploitation'!D187</f>
        <v>#DIV/0!</v>
      </c>
      <c r="C71" s="341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1" t="e">
        <f>'A3 Exploitation'!D187</f>
        <v>#DIV/0!</v>
      </c>
      <c r="C72" s="341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1" t="e">
        <f>'A4 Exploitation'!D187</f>
        <v>#DIV/0!</v>
      </c>
      <c r="C73" s="341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1"/>
      <c r="C74" s="341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1"/>
      <c r="C75" s="341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0" t="s">
        <v>465</v>
      </c>
      <c r="C78" s="340"/>
      <c r="D78" s="31"/>
      <c r="E78" s="31"/>
      <c r="F78" s="31"/>
      <c r="G78" s="31"/>
      <c r="H78" s="31"/>
      <c r="I78" s="31"/>
      <c r="J78" t="str">
        <f>D18</f>
        <v>BOU SALEM</v>
      </c>
    </row>
    <row r="79" spans="1:10" ht="33" customHeight="1" x14ac:dyDescent="0.25">
      <c r="A79" s="277" t="s">
        <v>280</v>
      </c>
      <c r="B79" s="341" t="e">
        <f>'A1 Exploitation'!D249</f>
        <v>#DIV/0!</v>
      </c>
      <c r="C79" s="341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1" t="e">
        <f>'A2 Exploitation'!D249</f>
        <v>#DIV/0!</v>
      </c>
      <c r="C80" s="341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1" t="e">
        <f>'A3 Exploitation'!D249</f>
        <v>#DIV/0!</v>
      </c>
      <c r="C81" s="341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1" t="e">
        <f>'A4 Exploitation'!D249</f>
        <v>#DIV/0!</v>
      </c>
      <c r="C82" s="341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1"/>
      <c r="C83" s="341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1"/>
      <c r="C84" s="341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0" t="s">
        <v>466</v>
      </c>
      <c r="C87" s="340"/>
      <c r="D87" s="31"/>
      <c r="E87" s="31"/>
      <c r="F87" s="31"/>
      <c r="G87" s="31"/>
      <c r="H87" s="31"/>
      <c r="I87" s="31"/>
      <c r="J87" t="str">
        <f>D18</f>
        <v>BOU SALEM</v>
      </c>
    </row>
    <row r="88" spans="1:10" ht="33" customHeight="1" x14ac:dyDescent="0.25">
      <c r="A88" s="277" t="s">
        <v>280</v>
      </c>
      <c r="B88" s="341" t="e">
        <f>'A1 Exploitation'!D304</f>
        <v>#DIV/0!</v>
      </c>
      <c r="C88" s="341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1" t="e">
        <f>'A2 Exploitation'!D304</f>
        <v>#DIV/0!</v>
      </c>
      <c r="C89" s="341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1" t="e">
        <f>'A3 Exploitation'!D304</f>
        <v>#DIV/0!</v>
      </c>
      <c r="C90" s="341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1" t="e">
        <f>'A4 Exploitation'!D304</f>
        <v>#DIV/0!</v>
      </c>
      <c r="C91" s="341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1"/>
      <c r="C92" s="341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1"/>
      <c r="C93" s="341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0" t="s">
        <v>467</v>
      </c>
      <c r="C96" s="340"/>
      <c r="D96" s="31"/>
      <c r="E96" s="31"/>
      <c r="F96" s="31"/>
      <c r="G96" s="31"/>
      <c r="H96" s="31"/>
      <c r="I96" s="31"/>
      <c r="J96" t="str">
        <f>D18</f>
        <v>BOU SALEM</v>
      </c>
    </row>
    <row r="97" spans="1:10" ht="33" customHeight="1" x14ac:dyDescent="0.25">
      <c r="A97" s="277" t="s">
        <v>280</v>
      </c>
      <c r="B97" s="341" t="e">
        <f>'A1 Exploitation'!D371</f>
        <v>#DIV/0!</v>
      </c>
      <c r="C97" s="341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1" t="e">
        <f>'A2 Exploitation'!D371</f>
        <v>#DIV/0!</v>
      </c>
      <c r="C98" s="341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1" t="e">
        <f>'A3 Exploitation'!D371</f>
        <v>#DIV/0!</v>
      </c>
      <c r="C99" s="341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1" t="e">
        <f>'A4 Exploitation'!D371</f>
        <v>#DIV/0!</v>
      </c>
      <c r="C100" s="341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1"/>
      <c r="C101" s="341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1"/>
      <c r="C102" s="341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0" t="s">
        <v>468</v>
      </c>
      <c r="C105" s="340"/>
      <c r="D105" s="31"/>
      <c r="E105" s="31"/>
      <c r="F105" s="31"/>
      <c r="G105" s="31"/>
      <c r="H105" s="31"/>
      <c r="I105" s="31"/>
      <c r="J105" t="str">
        <f>D18</f>
        <v>BOU SALEM</v>
      </c>
    </row>
    <row r="106" spans="1:10" ht="33" customHeight="1" x14ac:dyDescent="0.25">
      <c r="A106" s="277" t="s">
        <v>280</v>
      </c>
      <c r="B106" s="341" t="e">
        <f>'A1 Exploitation'!D429</f>
        <v>#DIV/0!</v>
      </c>
      <c r="C106" s="341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1" t="e">
        <f>'A2 Exploitation'!D429</f>
        <v>#DIV/0!</v>
      </c>
      <c r="C107" s="341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1" t="e">
        <f>'A3 Exploitation'!D429</f>
        <v>#DIV/0!</v>
      </c>
      <c r="C108" s="341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1" t="e">
        <f>'A4 Exploitation'!D429</f>
        <v>#DIV/0!</v>
      </c>
      <c r="C109" s="341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1"/>
      <c r="C110" s="341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1"/>
      <c r="C111" s="341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0" t="s">
        <v>469</v>
      </c>
      <c r="C114" s="340"/>
      <c r="D114" s="31"/>
      <c r="E114" s="31"/>
      <c r="F114" s="31"/>
      <c r="G114" s="31"/>
      <c r="H114" s="31"/>
      <c r="I114" s="31"/>
      <c r="J114" t="str">
        <f>D18</f>
        <v>BOU SALEM</v>
      </c>
    </row>
    <row r="115" spans="1:10" ht="33" customHeight="1" x14ac:dyDescent="0.25">
      <c r="A115" s="277" t="s">
        <v>280</v>
      </c>
      <c r="B115" s="341">
        <f>'A1 Exploitation'!D476</f>
        <v>0.56896551724137934</v>
      </c>
      <c r="C115" s="341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1">
        <f>'A2 Exploitation'!D476</f>
        <v>1</v>
      </c>
      <c r="C116" s="341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1" t="e">
        <f>'A3 Exploitation'!D476</f>
        <v>#DIV/0!</v>
      </c>
      <c r="C117" s="341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1" t="e">
        <f>'A4 Exploitation'!D476</f>
        <v>#DIV/0!</v>
      </c>
      <c r="C118" s="341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1"/>
      <c r="C119" s="341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1"/>
      <c r="C120" s="341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0" t="s">
        <v>470</v>
      </c>
      <c r="C123" s="340"/>
      <c r="D123" s="31"/>
      <c r="E123" s="31"/>
      <c r="F123" s="31"/>
      <c r="G123" s="31"/>
      <c r="H123" s="31"/>
      <c r="I123" s="31"/>
      <c r="J123" t="str">
        <f>D18</f>
        <v>BOU SALEM</v>
      </c>
    </row>
    <row r="124" spans="1:10" ht="33" customHeight="1" x14ac:dyDescent="0.25">
      <c r="A124" s="277" t="s">
        <v>280</v>
      </c>
      <c r="B124" s="341" t="e">
        <f>'A1 Exploitation'!D527</f>
        <v>#DIV/0!</v>
      </c>
      <c r="C124" s="341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1" t="e">
        <f>'A2 Exploitation'!D527</f>
        <v>#DIV/0!</v>
      </c>
      <c r="C125" s="341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1" t="e">
        <f>'A3 Exploitation'!D527</f>
        <v>#DIV/0!</v>
      </c>
      <c r="C126" s="341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1" t="e">
        <f>'A4 Exploitation'!D527</f>
        <v>#DIV/0!</v>
      </c>
      <c r="C127" s="341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1"/>
      <c r="C128" s="341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1"/>
      <c r="C129" s="341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0" t="s">
        <v>471</v>
      </c>
      <c r="C132" s="340"/>
      <c r="D132" s="31"/>
      <c r="E132" s="31"/>
      <c r="F132" s="31"/>
      <c r="G132" s="31"/>
      <c r="H132" s="31"/>
      <c r="I132" s="31"/>
      <c r="J132" t="str">
        <f>D18</f>
        <v>BOU SALEM</v>
      </c>
    </row>
    <row r="133" spans="1:10" ht="33" customHeight="1" x14ac:dyDescent="0.25">
      <c r="A133" s="277" t="s">
        <v>280</v>
      </c>
      <c r="B133" s="341" t="e">
        <f>'A1 Exploitation'!D570</f>
        <v>#DIV/0!</v>
      </c>
      <c r="C133" s="341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1" t="e">
        <f>'A2 Exploitation'!D570</f>
        <v>#DIV/0!</v>
      </c>
      <c r="C134" s="341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1" t="e">
        <f>'A3 Exploitation'!D570</f>
        <v>#DIV/0!</v>
      </c>
      <c r="C135" s="341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1" t="e">
        <f>'A4 Exploitation'!D570</f>
        <v>#DIV/0!</v>
      </c>
      <c r="C136" s="341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1"/>
      <c r="C137" s="341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1"/>
      <c r="C138" s="341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0" t="s">
        <v>290</v>
      </c>
      <c r="C141" s="340"/>
      <c r="D141" s="31"/>
      <c r="E141" s="31"/>
      <c r="F141" s="31"/>
      <c r="G141" s="31"/>
      <c r="H141" s="31"/>
      <c r="I141" s="31"/>
      <c r="J141" t="str">
        <f>D18</f>
        <v>BOU SALEM</v>
      </c>
    </row>
    <row r="142" spans="1:10" ht="33" customHeight="1" x14ac:dyDescent="0.25">
      <c r="A142" s="277" t="s">
        <v>280</v>
      </c>
      <c r="B142" s="341">
        <f>'A1 Exploitation'!D610</f>
        <v>0.61363636363636365</v>
      </c>
      <c r="C142" s="341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1">
        <f>'A2 Exploitation'!D610</f>
        <v>0.92105263157894735</v>
      </c>
      <c r="C143" s="341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1" t="e">
        <f>'A3 Exploitation'!D610</f>
        <v>#DIV/0!</v>
      </c>
      <c r="C144" s="341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1" t="e">
        <f>'A4 Exploitation'!D610</f>
        <v>#DIV/0!</v>
      </c>
      <c r="C145" s="341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1"/>
      <c r="C146" s="341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1"/>
      <c r="C147" s="341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0" t="s">
        <v>291</v>
      </c>
      <c r="C150" s="340"/>
      <c r="D150" s="31"/>
      <c r="E150" s="31"/>
      <c r="F150" s="31"/>
      <c r="G150" s="31"/>
      <c r="H150" s="31"/>
      <c r="I150" s="31"/>
      <c r="J150" t="str">
        <f>D18</f>
        <v>BOU SALEM</v>
      </c>
    </row>
    <row r="151" spans="1:10" ht="33" customHeight="1" x14ac:dyDescent="0.25">
      <c r="A151" s="277" t="s">
        <v>280</v>
      </c>
      <c r="B151" s="341">
        <f>'A1 Exploitation'!D673</f>
        <v>0.94594594594594594</v>
      </c>
      <c r="C151" s="341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1">
        <f>'A2 Exploitation'!D673</f>
        <v>0.98611111111111116</v>
      </c>
      <c r="C152" s="341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1" t="e">
        <f>'A3 Exploitation'!D673</f>
        <v>#DIV/0!</v>
      </c>
      <c r="C153" s="341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1" t="e">
        <f>'A4 Exploitation'!D673</f>
        <v>#DIV/0!</v>
      </c>
      <c r="C154" s="341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1"/>
      <c r="C155" s="341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1"/>
      <c r="C156" s="341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4"/>
      <c r="C159" s="344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0" t="s">
        <v>472</v>
      </c>
      <c r="C160" s="340"/>
      <c r="D160" s="31"/>
      <c r="E160" s="31"/>
      <c r="F160" s="31"/>
      <c r="G160" s="31"/>
      <c r="H160" s="31"/>
      <c r="I160" s="31"/>
      <c r="J160" t="str">
        <f>D18</f>
        <v>BOU SALEM</v>
      </c>
    </row>
    <row r="161" spans="1:10" ht="33" customHeight="1" x14ac:dyDescent="0.25">
      <c r="A161" s="277" t="s">
        <v>280</v>
      </c>
      <c r="B161" s="341">
        <f>'A1 Exploitation'!D702</f>
        <v>0.9285714285714286</v>
      </c>
      <c r="C161" s="341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1">
        <f>'A2 Exploitation'!D702</f>
        <v>0.94117647058823528</v>
      </c>
      <c r="C162" s="341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1" t="e">
        <f>'A3 Exploitation'!D702</f>
        <v>#DIV/0!</v>
      </c>
      <c r="C163" s="341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1" t="e">
        <f>'A4 Exploitation'!D702</f>
        <v>#DIV/0!</v>
      </c>
      <c r="C164" s="341"/>
    </row>
    <row r="165" spans="1:10" ht="33" customHeight="1" x14ac:dyDescent="0.25">
      <c r="A165" s="276" t="s">
        <v>284</v>
      </c>
      <c r="B165" s="341"/>
      <c r="C165" s="341"/>
    </row>
    <row r="166" spans="1:10" ht="18" x14ac:dyDescent="0.25">
      <c r="A166" s="276" t="s">
        <v>285</v>
      </c>
      <c r="B166" s="341"/>
      <c r="C166" s="341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0" t="s">
        <v>473</v>
      </c>
      <c r="C169" s="340"/>
      <c r="J169" t="str">
        <f>D18</f>
        <v>BOU SALEM</v>
      </c>
    </row>
    <row r="170" spans="1:10" ht="33" customHeight="1" x14ac:dyDescent="0.25">
      <c r="A170" s="277" t="s">
        <v>280</v>
      </c>
      <c r="B170" s="341">
        <f>'A1 Exploitation'!D726</f>
        <v>0.75</v>
      </c>
      <c r="C170" s="341"/>
    </row>
    <row r="171" spans="1:10" ht="33" customHeight="1" x14ac:dyDescent="0.25">
      <c r="A171" s="276" t="s">
        <v>281</v>
      </c>
      <c r="B171" s="341">
        <f>'A2 Exploitation'!D726</f>
        <v>0.8125</v>
      </c>
      <c r="C171" s="341"/>
    </row>
    <row r="172" spans="1:10" ht="33" customHeight="1" x14ac:dyDescent="0.25">
      <c r="A172" s="277" t="s">
        <v>282</v>
      </c>
      <c r="B172" s="341" t="e">
        <f>'A3 Exploitation'!D726</f>
        <v>#DIV/0!</v>
      </c>
      <c r="C172" s="341"/>
    </row>
    <row r="173" spans="1:10" ht="33" customHeight="1" x14ac:dyDescent="0.25">
      <c r="A173" s="277" t="s">
        <v>283</v>
      </c>
      <c r="B173" s="341" t="e">
        <f>'A4 Exploitation'!D726</f>
        <v>#DIV/0!</v>
      </c>
      <c r="C173" s="341"/>
    </row>
    <row r="174" spans="1:10" ht="33" customHeight="1" x14ac:dyDescent="0.25">
      <c r="A174" s="276" t="s">
        <v>284</v>
      </c>
      <c r="B174" s="341"/>
      <c r="C174" s="341"/>
    </row>
    <row r="175" spans="1:10" ht="18" x14ac:dyDescent="0.25">
      <c r="A175" s="276" t="s">
        <v>285</v>
      </c>
      <c r="B175" s="341"/>
      <c r="C175" s="341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0" t="s">
        <v>292</v>
      </c>
      <c r="C178" s="340"/>
      <c r="J178" t="str">
        <f>D18</f>
        <v>BOU SALEM</v>
      </c>
    </row>
    <row r="179" spans="1:10" ht="33" customHeight="1" x14ac:dyDescent="0.25">
      <c r="A179" s="277" t="s">
        <v>280</v>
      </c>
      <c r="B179" s="341">
        <f>'A1 Technique'!D199</f>
        <v>0.78888888888888886</v>
      </c>
      <c r="C179" s="341"/>
    </row>
    <row r="180" spans="1:10" ht="33" customHeight="1" x14ac:dyDescent="0.25">
      <c r="A180" s="276" t="s">
        <v>281</v>
      </c>
      <c r="B180" s="341">
        <f>'A2 Technique'!D199</f>
        <v>0.81111111111111112</v>
      </c>
      <c r="C180" s="341"/>
    </row>
    <row r="181" spans="1:10" ht="33" customHeight="1" x14ac:dyDescent="0.25">
      <c r="A181" s="277" t="s">
        <v>282</v>
      </c>
      <c r="B181" s="341" t="e">
        <f>'A3 Technique'!D199</f>
        <v>#DIV/0!</v>
      </c>
      <c r="C181" s="341"/>
    </row>
    <row r="182" spans="1:10" ht="33" customHeight="1" x14ac:dyDescent="0.25">
      <c r="A182" s="277" t="s">
        <v>283</v>
      </c>
      <c r="B182" s="341" t="e">
        <f>'A4 Technique'!D199</f>
        <v>#DIV/0!</v>
      </c>
      <c r="C182" s="341"/>
    </row>
    <row r="183" spans="1:10" ht="33" customHeight="1" x14ac:dyDescent="0.25">
      <c r="A183" s="276" t="s">
        <v>284</v>
      </c>
      <c r="B183" s="341"/>
      <c r="C183" s="341"/>
    </row>
    <row r="184" spans="1:10" ht="18" x14ac:dyDescent="0.25">
      <c r="A184" s="276" t="s">
        <v>285</v>
      </c>
      <c r="B184" s="341"/>
      <c r="C184" s="341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XFD730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3"/>
      <c r="E1" s="373"/>
      <c r="F1" s="373"/>
      <c r="G1" s="37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4" t="s">
        <v>151</v>
      </c>
      <c r="B7" s="374"/>
      <c r="C7" s="374"/>
      <c r="D7" s="374"/>
      <c r="E7" s="374"/>
      <c r="F7" s="374"/>
      <c r="G7" s="82"/>
    </row>
    <row r="8" spans="1:7" ht="22.5" x14ac:dyDescent="0.45">
      <c r="A8" s="375" t="str">
        <f>'Page de garde'!D18</f>
        <v>BOU SALEM</v>
      </c>
      <c r="B8" s="375"/>
      <c r="C8" s="375"/>
      <c r="D8" s="375"/>
      <c r="E8" s="375"/>
      <c r="F8" s="375"/>
      <c r="G8" s="82"/>
    </row>
    <row r="9" spans="1:7" ht="22.5" x14ac:dyDescent="0.45">
      <c r="A9" s="278" t="s">
        <v>39</v>
      </c>
      <c r="B9" s="376" t="s">
        <v>510</v>
      </c>
      <c r="C9" s="376"/>
      <c r="D9" s="376"/>
      <c r="E9" s="376"/>
      <c r="F9" s="376"/>
      <c r="G9" s="82"/>
    </row>
    <row r="10" spans="1:7" ht="22.5" x14ac:dyDescent="0.45">
      <c r="A10" s="279" t="s">
        <v>41</v>
      </c>
      <c r="B10" s="377" t="s">
        <v>516</v>
      </c>
      <c r="C10" s="377"/>
      <c r="D10" s="377"/>
      <c r="E10" s="377"/>
      <c r="F10" s="377"/>
      <c r="G10" s="82"/>
    </row>
    <row r="11" spans="1:7" ht="22.5" x14ac:dyDescent="0.45">
      <c r="A11" s="278" t="s">
        <v>40</v>
      </c>
      <c r="B11" s="372">
        <v>43573</v>
      </c>
      <c r="C11" s="372"/>
      <c r="D11" s="372"/>
      <c r="E11" s="372"/>
      <c r="F11" s="372"/>
      <c r="G11" s="82"/>
    </row>
    <row r="12" spans="1:7" ht="22.5" x14ac:dyDescent="0.45">
      <c r="A12" s="278" t="s">
        <v>200</v>
      </c>
      <c r="B12" s="378">
        <f>D730</f>
        <v>0.77734375</v>
      </c>
      <c r="C12" s="378"/>
      <c r="D12" s="378"/>
      <c r="E12" s="378"/>
      <c r="F12" s="378"/>
      <c r="G12" s="82"/>
    </row>
    <row r="13" spans="1:7" ht="22.5" x14ac:dyDescent="0.45">
      <c r="A13" s="81"/>
      <c r="B13" s="79"/>
      <c r="C13" s="79"/>
      <c r="D13" s="373"/>
      <c r="E13" s="373"/>
      <c r="F13" s="373"/>
      <c r="G13" s="37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43573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3" t="s">
        <v>28</v>
      </c>
      <c r="B17" s="354" t="s">
        <v>29</v>
      </c>
      <c r="C17" s="354"/>
      <c r="D17" s="354" t="s">
        <v>42</v>
      </c>
      <c r="E17" s="355" t="s">
        <v>266</v>
      </c>
      <c r="F17" s="355" t="s">
        <v>299</v>
      </c>
      <c r="G17" s="83"/>
    </row>
    <row r="18" spans="1:8" ht="16.5" customHeight="1" x14ac:dyDescent="0.4">
      <c r="A18" s="353"/>
      <c r="B18" s="283" t="s">
        <v>32</v>
      </c>
      <c r="C18" s="283" t="s">
        <v>31</v>
      </c>
      <c r="D18" s="354"/>
      <c r="E18" s="355"/>
      <c r="F18" s="35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>
        <v>2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42" x14ac:dyDescent="0.4">
      <c r="A25" s="92" t="s">
        <v>373</v>
      </c>
      <c r="B25" s="89">
        <v>1</v>
      </c>
      <c r="C25" s="89"/>
      <c r="D25" s="90" t="s">
        <v>475</v>
      </c>
      <c r="E25" s="90" t="s">
        <v>518</v>
      </c>
      <c r="F25" s="90" t="s">
        <v>297</v>
      </c>
      <c r="G25" s="83"/>
    </row>
    <row r="26" spans="1:8" ht="21" x14ac:dyDescent="0.4">
      <c r="A26" s="284" t="s">
        <v>34</v>
      </c>
      <c r="B26" s="284"/>
      <c r="C26" s="284"/>
      <c r="D26" s="284">
        <f>SUM(B21:C25)</f>
        <v>9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0.9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126" x14ac:dyDescent="0.4">
      <c r="A31" s="88" t="s">
        <v>322</v>
      </c>
      <c r="B31" s="89">
        <v>1</v>
      </c>
      <c r="C31" s="89"/>
      <c r="D31" s="90" t="s">
        <v>511</v>
      </c>
      <c r="E31" s="90" t="s">
        <v>477</v>
      </c>
      <c r="F31" s="90" t="s">
        <v>297</v>
      </c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42" x14ac:dyDescent="0.4">
      <c r="A39" s="92" t="s">
        <v>328</v>
      </c>
      <c r="B39" s="89">
        <v>0</v>
      </c>
      <c r="C39" s="89"/>
      <c r="D39" s="90" t="s">
        <v>478</v>
      </c>
      <c r="E39" s="90" t="s">
        <v>479</v>
      </c>
      <c r="F39" s="90" t="s">
        <v>297</v>
      </c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1</v>
      </c>
      <c r="C43" s="89"/>
      <c r="D43" s="271">
        <v>0.66700000000000004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22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0.84615384615384615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31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0.86111111111111116</v>
      </c>
      <c r="E48" s="79"/>
      <c r="F48" s="83"/>
      <c r="G48" s="83"/>
    </row>
    <row r="49" spans="1:7" ht="21" x14ac:dyDescent="0.3">
      <c r="A49" s="382"/>
      <c r="B49" s="382"/>
      <c r="C49" s="382"/>
      <c r="D49" s="382"/>
      <c r="E49" s="382"/>
      <c r="F49" s="382"/>
      <c r="G49" s="38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43573</v>
      </c>
      <c r="B51" s="83"/>
      <c r="C51" s="83"/>
      <c r="D51" s="83"/>
      <c r="E51" s="79"/>
      <c r="F51" s="83"/>
      <c r="G51" s="83"/>
    </row>
    <row r="52" spans="1:7" ht="21" x14ac:dyDescent="0.4">
      <c r="A52" s="353" t="s">
        <v>28</v>
      </c>
      <c r="B52" s="354" t="s">
        <v>29</v>
      </c>
      <c r="C52" s="354"/>
      <c r="D52" s="354" t="s">
        <v>42</v>
      </c>
      <c r="E52" s="355" t="s">
        <v>266</v>
      </c>
      <c r="F52" s="355" t="s">
        <v>301</v>
      </c>
      <c r="G52" s="83"/>
    </row>
    <row r="53" spans="1:7" ht="21" x14ac:dyDescent="0.4">
      <c r="A53" s="353"/>
      <c r="B53" s="283" t="s">
        <v>32</v>
      </c>
      <c r="C53" s="283" t="s">
        <v>31</v>
      </c>
      <c r="D53" s="354"/>
      <c r="E53" s="355"/>
      <c r="F53" s="35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367" t="s">
        <v>350</v>
      </c>
      <c r="B65" s="367"/>
      <c r="C65" s="367"/>
      <c r="D65" s="367"/>
      <c r="E65" s="367"/>
      <c r="F65" s="36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0"/>
      <c r="B83" s="380"/>
      <c r="C83" s="380"/>
      <c r="D83" s="380"/>
      <c r="E83" s="380"/>
      <c r="F83" s="380"/>
      <c r="G83" s="380"/>
    </row>
    <row r="84" spans="1:7" ht="45" customHeight="1" x14ac:dyDescent="0.45">
      <c r="A84" s="368" t="s">
        <v>351</v>
      </c>
      <c r="B84" s="368"/>
      <c r="C84" s="368"/>
      <c r="D84" s="368"/>
      <c r="E84" s="368"/>
      <c r="F84" s="36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3"/>
      <c r="B103" s="431"/>
      <c r="C103" s="431"/>
      <c r="D103" s="431"/>
      <c r="E103" s="431"/>
      <c r="F103" s="437"/>
      <c r="G103" s="83"/>
    </row>
    <row r="104" spans="1:7" ht="46.5" customHeight="1" x14ac:dyDescent="0.4">
      <c r="A104" s="367" t="s">
        <v>352</v>
      </c>
      <c r="B104" s="367"/>
      <c r="C104" s="367"/>
      <c r="D104" s="367"/>
      <c r="E104" s="367"/>
      <c r="F104" s="36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3"/>
      <c r="B111" s="431"/>
      <c r="C111" s="431"/>
      <c r="D111" s="431"/>
      <c r="E111" s="431"/>
      <c r="F111" s="437"/>
      <c r="G111" s="83"/>
    </row>
    <row r="112" spans="1:7" ht="39.75" customHeight="1" x14ac:dyDescent="0.4">
      <c r="A112" s="367" t="s">
        <v>390</v>
      </c>
      <c r="B112" s="367"/>
      <c r="C112" s="367"/>
      <c r="D112" s="367"/>
      <c r="E112" s="367"/>
      <c r="F112" s="36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1"/>
      <c r="B120" s="431"/>
      <c r="C120" s="431"/>
      <c r="D120" s="431"/>
      <c r="E120" s="431"/>
      <c r="F120" s="431"/>
      <c r="G120" s="83"/>
    </row>
    <row r="121" spans="1:7" ht="22.5" x14ac:dyDescent="0.4">
      <c r="A121" s="367" t="s">
        <v>310</v>
      </c>
      <c r="B121" s="367"/>
      <c r="C121" s="367"/>
      <c r="D121" s="367"/>
      <c r="E121" s="367"/>
      <c r="F121" s="36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2"/>
      <c r="B132" s="432"/>
      <c r="C132" s="432"/>
      <c r="D132" s="432"/>
      <c r="E132" s="432"/>
      <c r="F132" s="432"/>
      <c r="G132" s="83"/>
    </row>
    <row r="133" spans="1:16384" ht="22.5" customHeight="1" x14ac:dyDescent="0.4">
      <c r="A133" s="369" t="s">
        <v>424</v>
      </c>
      <c r="B133" s="369"/>
      <c r="C133" s="369"/>
      <c r="D133" s="369"/>
      <c r="E133" s="369"/>
      <c r="F133" s="369"/>
      <c r="G133" s="83"/>
    </row>
    <row r="134" spans="1:16384" ht="22.5" customHeight="1" x14ac:dyDescent="0.4">
      <c r="A134" s="370"/>
      <c r="B134" s="370"/>
      <c r="C134" s="370"/>
      <c r="D134" s="370"/>
      <c r="E134" s="370"/>
      <c r="F134" s="370"/>
      <c r="G134" s="83"/>
    </row>
    <row r="135" spans="1:16384" s="216" customFormat="1" ht="22.5" customHeight="1" x14ac:dyDescent="0.25">
      <c r="A135" s="353" t="s">
        <v>28</v>
      </c>
      <c r="B135" s="354" t="s">
        <v>29</v>
      </c>
      <c r="C135" s="354"/>
      <c r="D135" s="354" t="s">
        <v>42</v>
      </c>
      <c r="E135" s="355" t="s">
        <v>266</v>
      </c>
      <c r="F135" s="355" t="s">
        <v>301</v>
      </c>
    </row>
    <row r="136" spans="1:16384" s="216" customFormat="1" ht="22.5" customHeight="1" x14ac:dyDescent="0.25">
      <c r="A136" s="353"/>
      <c r="B136" s="283" t="s">
        <v>32</v>
      </c>
      <c r="C136" s="283" t="s">
        <v>31</v>
      </c>
      <c r="D136" s="354"/>
      <c r="E136" s="355"/>
      <c r="F136" s="35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1" t="s">
        <v>461</v>
      </c>
      <c r="B139" s="371"/>
      <c r="C139" s="371"/>
      <c r="D139" s="371"/>
      <c r="E139" s="371"/>
      <c r="F139" s="37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2" t="s">
        <v>349</v>
      </c>
      <c r="B147" s="402"/>
      <c r="C147" s="402"/>
      <c r="D147" s="402"/>
      <c r="E147" s="402"/>
      <c r="F147" s="40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3"/>
      <c r="B165" s="431"/>
      <c r="C165" s="431"/>
      <c r="D165" s="431"/>
      <c r="E165" s="431"/>
      <c r="F165" s="431"/>
      <c r="G165" s="83"/>
    </row>
    <row r="166" spans="1:7" ht="32.25" customHeight="1" x14ac:dyDescent="0.4">
      <c r="A166" s="371" t="s">
        <v>462</v>
      </c>
      <c r="B166" s="371"/>
      <c r="C166" s="371"/>
      <c r="D166" s="371"/>
      <c r="E166" s="371"/>
      <c r="F166" s="37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4"/>
      <c r="B176" s="435"/>
      <c r="C176" s="435"/>
      <c r="D176" s="435"/>
      <c r="E176" s="435"/>
      <c r="F176" s="435"/>
      <c r="G176" s="83"/>
    </row>
    <row r="177" spans="1:7" ht="32.25" customHeight="1" x14ac:dyDescent="0.4">
      <c r="A177" s="371" t="s">
        <v>310</v>
      </c>
      <c r="B177" s="371"/>
      <c r="C177" s="371"/>
      <c r="D177" s="371"/>
      <c r="E177" s="371"/>
      <c r="F177" s="37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03"/>
      <c r="C186" s="40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6"/>
      <c r="B188" s="436"/>
      <c r="C188" s="436"/>
      <c r="D188" s="436"/>
      <c r="E188" s="436"/>
      <c r="F188" s="43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43573</v>
      </c>
      <c r="B190" s="83"/>
      <c r="C190" s="83"/>
      <c r="D190" s="83"/>
      <c r="E190" s="79"/>
      <c r="F190" s="83"/>
      <c r="G190" s="83"/>
    </row>
    <row r="191" spans="1:7" ht="21" x14ac:dyDescent="0.4">
      <c r="A191" s="353" t="s">
        <v>28</v>
      </c>
      <c r="B191" s="354" t="s">
        <v>29</v>
      </c>
      <c r="C191" s="354"/>
      <c r="D191" s="354" t="s">
        <v>42</v>
      </c>
      <c r="E191" s="355" t="s">
        <v>266</v>
      </c>
      <c r="F191" s="355" t="s">
        <v>301</v>
      </c>
      <c r="G191" s="83"/>
    </row>
    <row r="192" spans="1:7" ht="21" x14ac:dyDescent="0.4">
      <c r="A192" s="353"/>
      <c r="B192" s="283" t="s">
        <v>32</v>
      </c>
      <c r="C192" s="283" t="s">
        <v>31</v>
      </c>
      <c r="D192" s="354"/>
      <c r="E192" s="355"/>
      <c r="F192" s="35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0" t="s">
        <v>34</v>
      </c>
      <c r="B203" s="361"/>
      <c r="C203" s="36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2"/>
      <c r="B205" s="382"/>
      <c r="C205" s="382"/>
      <c r="D205" s="382"/>
      <c r="E205" s="382"/>
      <c r="F205" s="38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0" t="s">
        <v>34</v>
      </c>
      <c r="B227" s="361"/>
      <c r="C227" s="36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2"/>
      <c r="B229" s="382"/>
      <c r="C229" s="382"/>
      <c r="D229" s="382"/>
      <c r="E229" s="382"/>
      <c r="F229" s="38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3" t="s">
        <v>310</v>
      </c>
      <c r="B236" s="364"/>
      <c r="C236" s="364"/>
      <c r="D236" s="36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60" t="s">
        <v>34</v>
      </c>
      <c r="B245" s="361"/>
      <c r="C245" s="36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2"/>
      <c r="B250" s="382"/>
      <c r="C250" s="382"/>
      <c r="D250" s="382"/>
      <c r="E250" s="382"/>
      <c r="F250" s="38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43573</v>
      </c>
      <c r="B252" s="83"/>
      <c r="C252" s="83"/>
      <c r="D252" s="83"/>
      <c r="E252" s="79"/>
      <c r="F252" s="83"/>
      <c r="G252" s="83"/>
    </row>
    <row r="253" spans="1:7" ht="21" x14ac:dyDescent="0.4">
      <c r="A253" s="353" t="s">
        <v>28</v>
      </c>
      <c r="B253" s="354" t="s">
        <v>29</v>
      </c>
      <c r="C253" s="354"/>
      <c r="D253" s="354" t="s">
        <v>42</v>
      </c>
      <c r="E253" s="355" t="s">
        <v>266</v>
      </c>
      <c r="F253" s="355" t="s">
        <v>301</v>
      </c>
      <c r="G253" s="83"/>
    </row>
    <row r="254" spans="1:7" ht="21" x14ac:dyDescent="0.4">
      <c r="A254" s="353"/>
      <c r="B254" s="283" t="s">
        <v>32</v>
      </c>
      <c r="C254" s="283" t="s">
        <v>31</v>
      </c>
      <c r="D254" s="354"/>
      <c r="E254" s="355"/>
      <c r="F254" s="35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0" t="s">
        <v>34</v>
      </c>
      <c r="B265" s="361"/>
      <c r="C265" s="36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7"/>
      <c r="B290" s="407"/>
      <c r="C290" s="407"/>
      <c r="D290" s="407"/>
      <c r="E290" s="407"/>
      <c r="F290" s="407"/>
      <c r="G290" s="83"/>
    </row>
    <row r="291" spans="1:7" ht="31.5" customHeight="1" x14ac:dyDescent="0.4">
      <c r="A291" s="366" t="s">
        <v>310</v>
      </c>
      <c r="B291" s="366"/>
      <c r="C291" s="366"/>
      <c r="D291" s="366"/>
      <c r="E291" s="366"/>
      <c r="F291" s="36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43573</v>
      </c>
      <c r="B307" s="83"/>
      <c r="C307" s="83"/>
      <c r="D307" s="83"/>
      <c r="E307" s="79"/>
      <c r="F307" s="83"/>
      <c r="G307" s="83"/>
    </row>
    <row r="308" spans="1:7" ht="21" x14ac:dyDescent="0.4">
      <c r="A308" s="353" t="s">
        <v>28</v>
      </c>
      <c r="B308" s="354" t="s">
        <v>29</v>
      </c>
      <c r="C308" s="354"/>
      <c r="D308" s="354" t="s">
        <v>42</v>
      </c>
      <c r="E308" s="355" t="s">
        <v>266</v>
      </c>
      <c r="F308" s="355" t="s">
        <v>301</v>
      </c>
      <c r="G308" s="83"/>
    </row>
    <row r="309" spans="1:7" ht="21" x14ac:dyDescent="0.4">
      <c r="A309" s="353"/>
      <c r="B309" s="283" t="s">
        <v>32</v>
      </c>
      <c r="C309" s="283" t="s">
        <v>31</v>
      </c>
      <c r="D309" s="354"/>
      <c r="E309" s="355"/>
      <c r="F309" s="35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4"/>
      <c r="B357" s="384"/>
      <c r="C357" s="384"/>
      <c r="D357" s="384"/>
      <c r="E357" s="384"/>
      <c r="F357" s="384"/>
      <c r="G357" s="384"/>
    </row>
    <row r="358" spans="1:7" ht="32.25" customHeight="1" x14ac:dyDescent="0.4">
      <c r="A358" s="352" t="s">
        <v>310</v>
      </c>
      <c r="B358" s="352"/>
      <c r="C358" s="352"/>
      <c r="D358" s="352"/>
      <c r="E358" s="352"/>
      <c r="F358" s="352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43573</v>
      </c>
      <c r="B374" s="83"/>
      <c r="C374" s="83"/>
      <c r="D374" s="83"/>
      <c r="E374" s="79"/>
      <c r="F374" s="83"/>
      <c r="G374" s="83"/>
    </row>
    <row r="375" spans="1:7" ht="21" x14ac:dyDescent="0.4">
      <c r="A375" s="353" t="s">
        <v>28</v>
      </c>
      <c r="B375" s="354" t="s">
        <v>29</v>
      </c>
      <c r="C375" s="354"/>
      <c r="D375" s="354" t="s">
        <v>42</v>
      </c>
      <c r="E375" s="355" t="s">
        <v>266</v>
      </c>
      <c r="F375" s="355" t="s">
        <v>301</v>
      </c>
      <c r="G375" s="83"/>
    </row>
    <row r="376" spans="1:7" ht="21" x14ac:dyDescent="0.4">
      <c r="A376" s="353"/>
      <c r="B376" s="283" t="s">
        <v>32</v>
      </c>
      <c r="C376" s="283" t="s">
        <v>31</v>
      </c>
      <c r="D376" s="354"/>
      <c r="E376" s="355"/>
      <c r="F376" s="35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79"/>
      <c r="B415" s="380"/>
      <c r="C415" s="380"/>
      <c r="D415" s="380"/>
      <c r="E415" s="380"/>
      <c r="F415" s="380"/>
      <c r="G415" s="380"/>
    </row>
    <row r="416" spans="1:7" ht="24.75" x14ac:dyDescent="0.4">
      <c r="A416" s="348" t="s">
        <v>319</v>
      </c>
      <c r="B416" s="348"/>
      <c r="C416" s="348"/>
      <c r="D416" s="348"/>
      <c r="E416" s="348"/>
      <c r="F416" s="34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43573</v>
      </c>
      <c r="B432" s="83"/>
      <c r="C432" s="83"/>
      <c r="D432" s="83"/>
      <c r="E432" s="79"/>
      <c r="F432" s="83"/>
      <c r="G432" s="83"/>
    </row>
    <row r="433" spans="1:7" ht="21" x14ac:dyDescent="0.4">
      <c r="A433" s="353" t="s">
        <v>28</v>
      </c>
      <c r="B433" s="354" t="s">
        <v>29</v>
      </c>
      <c r="C433" s="354"/>
      <c r="D433" s="354" t="s">
        <v>42</v>
      </c>
      <c r="E433" s="355" t="s">
        <v>266</v>
      </c>
      <c r="F433" s="355" t="s">
        <v>301</v>
      </c>
      <c r="G433" s="83"/>
    </row>
    <row r="434" spans="1:7" ht="21" x14ac:dyDescent="0.4">
      <c r="A434" s="353"/>
      <c r="B434" s="283" t="s">
        <v>32</v>
      </c>
      <c r="C434" s="283" t="s">
        <v>31</v>
      </c>
      <c r="D434" s="354"/>
      <c r="E434" s="355"/>
      <c r="F434" s="35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63" x14ac:dyDescent="0.4">
      <c r="A437" s="163" t="s">
        <v>6</v>
      </c>
      <c r="B437" s="89">
        <v>1</v>
      </c>
      <c r="C437" s="89"/>
      <c r="D437" s="90" t="s">
        <v>502</v>
      </c>
      <c r="E437" s="90" t="s">
        <v>503</v>
      </c>
      <c r="F437" s="90" t="s">
        <v>297</v>
      </c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44.25" customHeight="1" x14ac:dyDescent="0.4">
      <c r="A440" s="163" t="s">
        <v>35</v>
      </c>
      <c r="B440" s="89">
        <v>1</v>
      </c>
      <c r="C440" s="89"/>
      <c r="D440" s="90" t="s">
        <v>480</v>
      </c>
      <c r="E440" s="90" t="s">
        <v>476</v>
      </c>
      <c r="F440" s="90" t="s">
        <v>297</v>
      </c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63" x14ac:dyDescent="0.4">
      <c r="A442" s="163" t="s">
        <v>44</v>
      </c>
      <c r="B442" s="89">
        <v>0</v>
      </c>
      <c r="C442" s="89"/>
      <c r="D442" s="107" t="s">
        <v>481</v>
      </c>
      <c r="E442" s="90" t="s">
        <v>482</v>
      </c>
      <c r="F442" s="90" t="s">
        <v>297</v>
      </c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12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0.75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63" x14ac:dyDescent="0.4">
      <c r="A454" s="88" t="s">
        <v>85</v>
      </c>
      <c r="B454" s="89">
        <v>0</v>
      </c>
      <c r="C454" s="89"/>
      <c r="D454" s="107" t="s">
        <v>483</v>
      </c>
      <c r="E454" s="90" t="s">
        <v>484</v>
      </c>
      <c r="F454" s="90" t="s">
        <v>297</v>
      </c>
      <c r="G454" s="83"/>
    </row>
    <row r="455" spans="1:7" ht="131.25" customHeight="1" x14ac:dyDescent="0.45">
      <c r="A455" s="155" t="s">
        <v>48</v>
      </c>
      <c r="B455" s="89">
        <v>0</v>
      </c>
      <c r="C455" s="99">
        <f>IF(B455=0, -10, IF(B455=1, -5, "0"))</f>
        <v>-10</v>
      </c>
      <c r="D455" s="111" t="s">
        <v>485</v>
      </c>
      <c r="E455" s="90" t="s">
        <v>486</v>
      </c>
      <c r="F455" s="90" t="s">
        <v>297</v>
      </c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8" t="s">
        <v>310</v>
      </c>
      <c r="B464" s="348"/>
      <c r="C464" s="348"/>
      <c r="D464" s="348"/>
      <c r="E464" s="348"/>
      <c r="F464" s="348"/>
      <c r="G464" s="83"/>
    </row>
    <row r="465" spans="1:7" ht="42" x14ac:dyDescent="0.4">
      <c r="A465" s="88" t="s">
        <v>328</v>
      </c>
      <c r="B465" s="89">
        <v>0</v>
      </c>
      <c r="C465" s="151"/>
      <c r="D465" s="107" t="s">
        <v>478</v>
      </c>
      <c r="E465" s="107" t="s">
        <v>479</v>
      </c>
      <c r="F465" s="90" t="s">
        <v>297</v>
      </c>
      <c r="G465" s="83"/>
    </row>
    <row r="466" spans="1:7" ht="22.5" x14ac:dyDescent="0.4">
      <c r="A466" s="92" t="s">
        <v>302</v>
      </c>
      <c r="B466" s="89">
        <v>2</v>
      </c>
      <c r="C466" s="151"/>
      <c r="D466" s="107"/>
      <c r="E466" s="107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0" x14ac:dyDescent="0.4">
      <c r="A468" s="128" t="s">
        <v>317</v>
      </c>
      <c r="B468" s="89">
        <v>0</v>
      </c>
      <c r="C468" s="89"/>
      <c r="D468" s="107" t="s">
        <v>487</v>
      </c>
      <c r="E468" s="107" t="s">
        <v>512</v>
      </c>
      <c r="F468" s="90" t="s">
        <v>297</v>
      </c>
      <c r="G468" s="83"/>
    </row>
    <row r="469" spans="1:7" ht="30" customHeight="1" x14ac:dyDescent="0.4">
      <c r="A469" s="128" t="s">
        <v>327</v>
      </c>
      <c r="B469" s="89" t="s">
        <v>30</v>
      </c>
      <c r="C469" s="89"/>
      <c r="D469" s="90"/>
      <c r="E469" s="90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1</v>
      </c>
      <c r="C471" s="89"/>
      <c r="D471" s="271">
        <v>0.33300000000000002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21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33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0.56896551724137934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8" t="s">
        <v>425</v>
      </c>
      <c r="B478" s="358"/>
      <c r="C478" s="358"/>
      <c r="D478" s="358"/>
      <c r="E478" s="358"/>
      <c r="F478" s="358"/>
      <c r="G478" s="83"/>
    </row>
    <row r="479" spans="1:7" ht="21" customHeight="1" x14ac:dyDescent="0.4">
      <c r="A479" s="162">
        <f>B11</f>
        <v>43573</v>
      </c>
      <c r="F479" s="2"/>
      <c r="G479" s="83"/>
    </row>
    <row r="480" spans="1:7" ht="21" x14ac:dyDescent="0.4">
      <c r="A480" s="349" t="s">
        <v>28</v>
      </c>
      <c r="B480" s="350" t="s">
        <v>29</v>
      </c>
      <c r="C480" s="350"/>
      <c r="D480" s="350" t="s">
        <v>42</v>
      </c>
      <c r="E480" s="351" t="s">
        <v>266</v>
      </c>
      <c r="F480" s="351" t="s">
        <v>301</v>
      </c>
      <c r="G480" s="83"/>
    </row>
    <row r="481" spans="1:7" ht="21" x14ac:dyDescent="0.4">
      <c r="A481" s="349"/>
      <c r="B481" s="291" t="s">
        <v>32</v>
      </c>
      <c r="C481" s="291" t="s">
        <v>31</v>
      </c>
      <c r="D481" s="350"/>
      <c r="E481" s="351"/>
      <c r="F481" s="35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3" t="s">
        <v>52</v>
      </c>
      <c r="B483" s="393"/>
      <c r="C483" s="393"/>
      <c r="D483" s="393"/>
      <c r="E483" s="393"/>
      <c r="F483" s="39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4" t="s">
        <v>463</v>
      </c>
      <c r="B491" s="415"/>
      <c r="C491" s="415"/>
      <c r="D491" s="415"/>
      <c r="E491" s="415"/>
      <c r="F491" s="41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6" t="s">
        <v>23</v>
      </c>
      <c r="B505" s="387"/>
      <c r="C505" s="387"/>
      <c r="D505" s="387"/>
      <c r="E505" s="387"/>
      <c r="F505" s="388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385"/>
      <c r="C518" s="385"/>
      <c r="D518" s="385"/>
      <c r="E518" s="385"/>
      <c r="F518" s="38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59" t="s">
        <v>97</v>
      </c>
      <c r="B530" s="359"/>
      <c r="C530" s="359"/>
      <c r="D530" s="359"/>
      <c r="E530" s="359"/>
      <c r="F530" s="359"/>
      <c r="G530" s="83"/>
    </row>
    <row r="531" spans="1:7" ht="22.5" customHeight="1" x14ac:dyDescent="0.4">
      <c r="A531" s="162">
        <f>B11</f>
        <v>43573</v>
      </c>
      <c r="B531" s="83"/>
      <c r="C531" s="83"/>
      <c r="D531" s="95"/>
      <c r="E531" s="95"/>
      <c r="F531" s="95"/>
      <c r="G531" s="83"/>
    </row>
    <row r="532" spans="1:7" ht="21" x14ac:dyDescent="0.4">
      <c r="A532" s="389" t="s">
        <v>28</v>
      </c>
      <c r="B532" s="391" t="s">
        <v>29</v>
      </c>
      <c r="C532" s="392"/>
      <c r="D532" s="354" t="s">
        <v>42</v>
      </c>
      <c r="E532" s="355" t="s">
        <v>266</v>
      </c>
      <c r="F532" s="355" t="s">
        <v>301</v>
      </c>
      <c r="G532" s="83"/>
    </row>
    <row r="533" spans="1:7" ht="21" x14ac:dyDescent="0.4">
      <c r="A533" s="390"/>
      <c r="B533" s="292" t="s">
        <v>32</v>
      </c>
      <c r="C533" s="293" t="s">
        <v>31</v>
      </c>
      <c r="D533" s="354"/>
      <c r="E533" s="355"/>
      <c r="F533" s="35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6"/>
      <c r="D535" s="356"/>
      <c r="E535" s="356"/>
      <c r="F535" s="35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0" t="s">
        <v>34</v>
      </c>
      <c r="B542" s="361"/>
      <c r="C542" s="36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0" t="s">
        <v>33</v>
      </c>
      <c r="B543" s="361"/>
      <c r="C543" s="36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2"/>
      <c r="B544" s="382"/>
      <c r="C544" s="382"/>
      <c r="D544" s="382"/>
      <c r="E544" s="382"/>
      <c r="F544" s="38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3"/>
      <c r="B556" s="384"/>
      <c r="C556" s="384"/>
      <c r="D556" s="384"/>
      <c r="E556" s="384"/>
      <c r="F556" s="384"/>
      <c r="G556" s="384"/>
    </row>
    <row r="557" spans="1:7" ht="35.25" customHeight="1" x14ac:dyDescent="0.4">
      <c r="A557" s="246" t="s">
        <v>310</v>
      </c>
      <c r="B557" s="222"/>
      <c r="C557" s="419"/>
      <c r="D557" s="419"/>
      <c r="E557" s="419"/>
      <c r="F557" s="42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405" t="s">
        <v>34</v>
      </c>
      <c r="B566" s="405"/>
      <c r="C566" s="406"/>
      <c r="D566" s="296">
        <f>SUM(B558:C565,B546:C555)</f>
        <v>0</v>
      </c>
      <c r="E566" s="79"/>
      <c r="F566" s="83"/>
      <c r="G566" s="83"/>
    </row>
    <row r="567" spans="1:7" ht="21" x14ac:dyDescent="0.4">
      <c r="A567" s="405" t="s">
        <v>33</v>
      </c>
      <c r="B567" s="405"/>
      <c r="C567" s="40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2"/>
      <c r="B572" s="382"/>
      <c r="C572" s="382"/>
      <c r="D572" s="382"/>
      <c r="E572" s="382"/>
      <c r="F572" s="382"/>
      <c r="G572" s="83"/>
    </row>
    <row r="573" spans="1:7" ht="22.5" x14ac:dyDescent="0.45">
      <c r="A573" s="345" t="s">
        <v>19</v>
      </c>
      <c r="B573" s="345"/>
      <c r="C573" s="345"/>
      <c r="D573" s="345"/>
      <c r="E573" s="345"/>
      <c r="F573" s="345"/>
      <c r="G573" s="83"/>
    </row>
    <row r="574" spans="1:7" ht="22.5" x14ac:dyDescent="0.4">
      <c r="A574" s="169">
        <f>B11</f>
        <v>43573</v>
      </c>
      <c r="B574" s="83"/>
      <c r="C574" s="83"/>
      <c r="D574" s="238"/>
      <c r="E574" s="238"/>
      <c r="F574" s="238"/>
      <c r="G574" s="83"/>
    </row>
    <row r="575" spans="1:7" ht="21" x14ac:dyDescent="0.4">
      <c r="A575" s="349" t="s">
        <v>28</v>
      </c>
      <c r="B575" s="350" t="s">
        <v>29</v>
      </c>
      <c r="C575" s="350"/>
      <c r="D575" s="350" t="s">
        <v>42</v>
      </c>
      <c r="E575" s="351" t="s">
        <v>266</v>
      </c>
      <c r="F575" s="351" t="s">
        <v>301</v>
      </c>
      <c r="G575" s="83"/>
    </row>
    <row r="576" spans="1:7" ht="21" x14ac:dyDescent="0.4">
      <c r="A576" s="349"/>
      <c r="B576" s="291" t="s">
        <v>32</v>
      </c>
      <c r="C576" s="291" t="s">
        <v>31</v>
      </c>
      <c r="D576" s="350"/>
      <c r="E576" s="351"/>
      <c r="F576" s="35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8" t="s">
        <v>10</v>
      </c>
      <c r="B578" s="409"/>
      <c r="C578" s="409"/>
      <c r="D578" s="409"/>
      <c r="E578" s="409"/>
      <c r="F578" s="410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05" t="s">
        <v>34</v>
      </c>
      <c r="B588" s="405"/>
      <c r="C588" s="406"/>
      <c r="D588" s="296">
        <f>SUM(B579:C587)</f>
        <v>18</v>
      </c>
      <c r="E588" s="79"/>
      <c r="F588" s="83"/>
      <c r="G588" s="83"/>
    </row>
    <row r="589" spans="1:7" ht="21" x14ac:dyDescent="0.4">
      <c r="A589" s="405" t="s">
        <v>33</v>
      </c>
      <c r="B589" s="405"/>
      <c r="C589" s="405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1" t="s">
        <v>23</v>
      </c>
      <c r="B591" s="412"/>
      <c r="C591" s="412"/>
      <c r="D591" s="412"/>
      <c r="E591" s="412"/>
      <c r="F591" s="413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488</v>
      </c>
      <c r="E592" s="90" t="s">
        <v>476</v>
      </c>
      <c r="F592" s="90" t="s">
        <v>298</v>
      </c>
      <c r="G592" s="83"/>
    </row>
    <row r="593" spans="1:7" ht="130.5" customHeight="1" x14ac:dyDescent="0.45">
      <c r="A593" s="155" t="s">
        <v>7</v>
      </c>
      <c r="B593" s="89">
        <v>0</v>
      </c>
      <c r="C593" s="99">
        <f>IF(B593=0, -10, IF(B593=1, -5, "0"))</f>
        <v>-10</v>
      </c>
      <c r="D593" s="117" t="s">
        <v>513</v>
      </c>
      <c r="E593" s="90" t="s">
        <v>486</v>
      </c>
      <c r="F593" s="90" t="s">
        <v>297</v>
      </c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6" t="s">
        <v>383</v>
      </c>
      <c r="B598" s="347"/>
      <c r="C598" s="347"/>
      <c r="D598" s="347"/>
      <c r="E598" s="347"/>
      <c r="F598" s="347"/>
      <c r="G598" s="347"/>
    </row>
    <row r="599" spans="1:7" ht="48.75" customHeight="1" x14ac:dyDescent="0.4">
      <c r="A599" s="92" t="s">
        <v>328</v>
      </c>
      <c r="B599" s="89">
        <v>0</v>
      </c>
      <c r="C599" s="181"/>
      <c r="D599" s="107" t="s">
        <v>478</v>
      </c>
      <c r="E599" s="107" t="s">
        <v>479</v>
      </c>
      <c r="F599" s="90" t="s">
        <v>297</v>
      </c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8.5" customHeight="1" x14ac:dyDescent="0.4">
      <c r="A603" s="128" t="s">
        <v>327</v>
      </c>
      <c r="B603" s="89" t="s">
        <v>30</v>
      </c>
      <c r="C603" s="89"/>
      <c r="D603" s="90"/>
      <c r="E603" s="90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2</v>
      </c>
      <c r="C605" s="89"/>
      <c r="D605" s="271">
        <v>1</v>
      </c>
      <c r="E605" s="91"/>
      <c r="F605" s="90"/>
      <c r="G605" s="83"/>
    </row>
    <row r="606" spans="1:7" ht="21" x14ac:dyDescent="0.4">
      <c r="A606" s="405" t="s">
        <v>34</v>
      </c>
      <c r="B606" s="405"/>
      <c r="C606" s="406"/>
      <c r="D606" s="296">
        <f>SUM(B592:C605)</f>
        <v>9</v>
      </c>
      <c r="E606" s="79"/>
      <c r="F606" s="83"/>
      <c r="G606" s="83"/>
    </row>
    <row r="607" spans="1:7" ht="21" x14ac:dyDescent="0.4">
      <c r="A607" s="405" t="s">
        <v>33</v>
      </c>
      <c r="B607" s="405"/>
      <c r="C607" s="405"/>
      <c r="D607" s="295">
        <f>D606/(COUNT(B592:C597,B599:C605)*2)</f>
        <v>0.34615384615384615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27</v>
      </c>
      <c r="E609" s="203"/>
      <c r="F609" s="203"/>
      <c r="G609" s="83"/>
    </row>
    <row r="610" spans="1:7" ht="22.5" x14ac:dyDescent="0.45">
      <c r="A610" s="416" t="s">
        <v>170</v>
      </c>
      <c r="B610" s="417"/>
      <c r="C610" s="418"/>
      <c r="D610" s="305">
        <f>D609/(COUNT(B579:C587,B592:C605)*2)</f>
        <v>0.61363636363636365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5" t="s">
        <v>8</v>
      </c>
      <c r="B612" s="345"/>
      <c r="C612" s="345"/>
      <c r="D612" s="345"/>
      <c r="E612" s="345"/>
      <c r="F612" s="345"/>
      <c r="G612" s="83"/>
    </row>
    <row r="613" spans="1:7" ht="22.5" x14ac:dyDescent="0.4">
      <c r="A613" s="105">
        <f>B11</f>
        <v>43573</v>
      </c>
      <c r="B613" s="83"/>
      <c r="C613" s="83"/>
      <c r="D613" s="95"/>
      <c r="E613" s="95"/>
      <c r="F613" s="95"/>
      <c r="G613" s="83"/>
    </row>
    <row r="614" spans="1:7" ht="21" x14ac:dyDescent="0.4">
      <c r="A614" s="353" t="s">
        <v>28</v>
      </c>
      <c r="B614" s="354" t="s">
        <v>29</v>
      </c>
      <c r="C614" s="354"/>
      <c r="D614" s="354" t="s">
        <v>42</v>
      </c>
      <c r="E614" s="355" t="s">
        <v>266</v>
      </c>
      <c r="F614" s="355" t="s">
        <v>301</v>
      </c>
      <c r="G614" s="83"/>
    </row>
    <row r="615" spans="1:7" ht="18.75" customHeight="1" x14ac:dyDescent="0.4">
      <c r="A615" s="353"/>
      <c r="B615" s="283" t="s">
        <v>32</v>
      </c>
      <c r="C615" s="283" t="s">
        <v>31</v>
      </c>
      <c r="D615" s="354"/>
      <c r="E615" s="355"/>
      <c r="F615" s="35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0"/>
      <c r="D617" s="400"/>
      <c r="E617" s="400"/>
      <c r="F617" s="401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84" x14ac:dyDescent="0.4">
      <c r="A624" s="106" t="s">
        <v>203</v>
      </c>
      <c r="B624" s="89">
        <v>1</v>
      </c>
      <c r="C624" s="89"/>
      <c r="D624" s="88" t="s">
        <v>514</v>
      </c>
      <c r="E624" s="90" t="s">
        <v>515</v>
      </c>
      <c r="F624" s="90" t="s">
        <v>297</v>
      </c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5" t="s">
        <v>34</v>
      </c>
      <c r="B627" s="405"/>
      <c r="C627" s="405"/>
      <c r="D627" s="296">
        <f>SUM(B618:C626)</f>
        <v>17</v>
      </c>
      <c r="E627" s="426"/>
      <c r="F627" s="407"/>
      <c r="G627" s="83"/>
    </row>
    <row r="628" spans="1:7" ht="21" x14ac:dyDescent="0.4">
      <c r="A628" s="405" t="s">
        <v>33</v>
      </c>
      <c r="B628" s="405"/>
      <c r="C628" s="405"/>
      <c r="D628" s="295">
        <f>D627/(COUNT(B618:C626)*2)</f>
        <v>0.94444444444444442</v>
      </c>
      <c r="E628" s="427"/>
      <c r="F628" s="381"/>
      <c r="G628" s="83"/>
    </row>
    <row r="629" spans="1:7" ht="21" x14ac:dyDescent="0.4">
      <c r="A629" s="104"/>
      <c r="B629" s="83"/>
      <c r="C629" s="425"/>
      <c r="D629" s="425"/>
      <c r="E629" s="425"/>
      <c r="F629" s="42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0" t="s">
        <v>34</v>
      </c>
      <c r="B639" s="361"/>
      <c r="C639" s="362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0"/>
      <c r="D642" s="400"/>
      <c r="E642" s="400"/>
      <c r="F642" s="401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0" t="s">
        <v>34</v>
      </c>
      <c r="B650" s="361"/>
      <c r="C650" s="362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2"/>
      <c r="B652" s="422"/>
      <c r="C652" s="422"/>
      <c r="D652" s="422"/>
      <c r="E652" s="422"/>
      <c r="F652" s="422"/>
      <c r="G652" s="422"/>
    </row>
    <row r="653" spans="1:16382" ht="24.75" x14ac:dyDescent="0.4">
      <c r="A653" s="241" t="s">
        <v>26</v>
      </c>
      <c r="B653" s="400"/>
      <c r="C653" s="400"/>
      <c r="D653" s="400"/>
      <c r="E653" s="400"/>
      <c r="F653" s="401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397" t="s">
        <v>310</v>
      </c>
      <c r="B661" s="398"/>
      <c r="C661" s="398"/>
      <c r="D661" s="398"/>
      <c r="E661" s="398"/>
      <c r="F661" s="399"/>
      <c r="G661" s="79"/>
    </row>
    <row r="662" spans="1:7" ht="42" x14ac:dyDescent="0.4">
      <c r="A662" s="92" t="s">
        <v>328</v>
      </c>
      <c r="B662" s="89">
        <v>0</v>
      </c>
      <c r="C662" s="205"/>
      <c r="D662" s="107" t="s">
        <v>478</v>
      </c>
      <c r="E662" s="107" t="s">
        <v>479</v>
      </c>
      <c r="F662" s="90" t="s">
        <v>297</v>
      </c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5.5" customHeight="1" x14ac:dyDescent="0.4">
      <c r="A666" s="128" t="s">
        <v>327</v>
      </c>
      <c r="B666" s="89" t="s">
        <v>30</v>
      </c>
      <c r="C666" s="99"/>
      <c r="D666" s="168"/>
      <c r="E666" s="168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0.33300000000000002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23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0.88461538461538458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0.94594594594594594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5" t="s">
        <v>355</v>
      </c>
      <c r="B676" s="345"/>
      <c r="C676" s="345"/>
      <c r="D676" s="345"/>
      <c r="E676" s="345"/>
      <c r="F676" s="345"/>
      <c r="G676" s="83"/>
    </row>
    <row r="677" spans="1:7" ht="21" x14ac:dyDescent="0.4">
      <c r="A677" s="169">
        <f>B11</f>
        <v>43573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3" t="s">
        <v>28</v>
      </c>
      <c r="B678" s="354" t="s">
        <v>29</v>
      </c>
      <c r="C678" s="354"/>
      <c r="D678" s="354" t="s">
        <v>42</v>
      </c>
      <c r="E678" s="355" t="s">
        <v>266</v>
      </c>
      <c r="F678" s="355" t="s">
        <v>301</v>
      </c>
      <c r="G678" s="83"/>
    </row>
    <row r="679" spans="1:7" ht="21" x14ac:dyDescent="0.4">
      <c r="A679" s="353"/>
      <c r="B679" s="283" t="s">
        <v>32</v>
      </c>
      <c r="C679" s="283" t="s">
        <v>31</v>
      </c>
      <c r="D679" s="354"/>
      <c r="E679" s="355"/>
      <c r="F679" s="35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168" x14ac:dyDescent="0.4">
      <c r="A697" s="177" t="s">
        <v>318</v>
      </c>
      <c r="B697" s="89">
        <v>0</v>
      </c>
      <c r="C697" s="99"/>
      <c r="D697" s="88" t="s">
        <v>489</v>
      </c>
      <c r="E697" s="90" t="s">
        <v>490</v>
      </c>
      <c r="F697" s="90" t="s">
        <v>297</v>
      </c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26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0.9285714285714286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1" t="s">
        <v>459</v>
      </c>
      <c r="B704" s="421"/>
      <c r="C704" s="421"/>
      <c r="D704" s="421"/>
      <c r="E704" s="421"/>
      <c r="F704" s="421"/>
      <c r="G704" s="184"/>
    </row>
    <row r="705" spans="1:7" ht="21" customHeight="1" x14ac:dyDescent="0.4">
      <c r="A705" s="169">
        <f>B11</f>
        <v>43573</v>
      </c>
      <c r="B705" s="83"/>
      <c r="C705" s="83"/>
      <c r="D705" s="183"/>
      <c r="E705" s="183"/>
      <c r="F705" s="183"/>
      <c r="G705" s="184"/>
    </row>
    <row r="706" spans="1:7" ht="21" x14ac:dyDescent="0.4">
      <c r="A706" s="428" t="s">
        <v>28</v>
      </c>
      <c r="B706" s="391" t="s">
        <v>29</v>
      </c>
      <c r="C706" s="391"/>
      <c r="D706" s="354" t="s">
        <v>42</v>
      </c>
      <c r="E706" s="355" t="s">
        <v>266</v>
      </c>
      <c r="F706" s="355" t="s">
        <v>301</v>
      </c>
      <c r="G706" s="184"/>
    </row>
    <row r="707" spans="1:7" ht="21" x14ac:dyDescent="0.4">
      <c r="A707" s="353"/>
      <c r="B707" s="283" t="s">
        <v>32</v>
      </c>
      <c r="C707" s="283" t="s">
        <v>31</v>
      </c>
      <c r="D707" s="354"/>
      <c r="E707" s="355"/>
      <c r="F707" s="35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4" t="s">
        <v>305</v>
      </c>
      <c r="B709" s="395"/>
      <c r="C709" s="395"/>
      <c r="D709" s="395"/>
      <c r="E709" s="395"/>
      <c r="F709" s="396"/>
      <c r="G709" s="184"/>
    </row>
    <row r="710" spans="1:7" ht="84" x14ac:dyDescent="0.4">
      <c r="A710" s="109" t="s">
        <v>220</v>
      </c>
      <c r="B710" s="185">
        <v>1</v>
      </c>
      <c r="C710" s="185"/>
      <c r="D710" s="135" t="s">
        <v>491</v>
      </c>
      <c r="E710" s="135" t="s">
        <v>492</v>
      </c>
      <c r="F710" s="135" t="s">
        <v>297</v>
      </c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126" x14ac:dyDescent="0.4">
      <c r="A714" s="182" t="s">
        <v>321</v>
      </c>
      <c r="B714" s="185">
        <v>0</v>
      </c>
      <c r="C714" s="185"/>
      <c r="D714" s="109" t="s">
        <v>493</v>
      </c>
      <c r="E714" s="109" t="s">
        <v>494</v>
      </c>
      <c r="F714" s="135" t="s">
        <v>298</v>
      </c>
      <c r="G714" s="184"/>
    </row>
    <row r="715" spans="1:7" ht="21" x14ac:dyDescent="0.4">
      <c r="A715" s="284" t="s">
        <v>34</v>
      </c>
      <c r="B715" s="423"/>
      <c r="C715" s="424"/>
      <c r="D715" s="289">
        <f>SUM(B710:C714)</f>
        <v>7</v>
      </c>
      <c r="E715" s="79"/>
      <c r="F715" s="83"/>
      <c r="G715" s="83"/>
    </row>
    <row r="716" spans="1:7" ht="21" x14ac:dyDescent="0.4">
      <c r="A716" s="284" t="s">
        <v>33</v>
      </c>
      <c r="B716" s="423"/>
      <c r="C716" s="424"/>
      <c r="D716" s="298">
        <f>D715/(COUNT(B710:C714)*2)</f>
        <v>0.7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4" t="s">
        <v>306</v>
      </c>
      <c r="B718" s="395"/>
      <c r="C718" s="395"/>
      <c r="D718" s="395"/>
      <c r="E718" s="395"/>
      <c r="F718" s="396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1</v>
      </c>
      <c r="C721" s="89"/>
      <c r="D721" s="271">
        <v>0.5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5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0.83333333333333337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12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0.63883333333333336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199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0.77734375</v>
      </c>
      <c r="E730" s="3"/>
      <c r="F730" s="3"/>
    </row>
  </sheetData>
  <sheetProtection algorithmName="SHA-512" hashValue="JPcpnaM3y/plsZy5kzAk3PqludQA1Bg5F13aMNo6DJAsY1Ih8C+78F746eYug0Hn7GlunKUX17Nz19nBR3MCeg==" saltValue="r2NtUMyOC0gouapKF3UVSQ==" spinCount="100000" sheet="1" objects="1" scenarios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G199"/>
  <sheetViews>
    <sheetView view="pageBreakPreview" zoomScale="70" zoomScaleNormal="90" zoomScaleSheetLayoutView="7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39"/>
      <c r="E1" s="439"/>
      <c r="F1" s="439"/>
      <c r="G1" s="43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0" t="s">
        <v>46</v>
      </c>
      <c r="B6" s="440"/>
      <c r="C6" s="440"/>
      <c r="D6" s="440"/>
      <c r="E6" s="440"/>
      <c r="F6" s="440"/>
      <c r="G6" s="66"/>
    </row>
    <row r="7" spans="1:7" s="2" customFormat="1" ht="21.75" customHeight="1" x14ac:dyDescent="0.45">
      <c r="A7" s="441" t="str">
        <f>'Page de garde'!D18</f>
        <v>BOU SALEM</v>
      </c>
      <c r="B7" s="441"/>
      <c r="C7" s="441"/>
      <c r="D7" s="441"/>
      <c r="E7" s="441"/>
      <c r="F7" s="441"/>
      <c r="G7" s="66"/>
    </row>
    <row r="8" spans="1:7" s="2" customFormat="1" ht="24" x14ac:dyDescent="0.45">
      <c r="A8" s="329" t="s">
        <v>39</v>
      </c>
      <c r="B8" s="442" t="str">
        <f>'A1 Exploitation'!B9:F9</f>
        <v>M Souheil DRAOUI</v>
      </c>
      <c r="C8" s="442"/>
      <c r="D8" s="442"/>
      <c r="E8" s="442"/>
      <c r="F8" s="442"/>
      <c r="G8" s="66"/>
    </row>
    <row r="9" spans="1:7" s="2" customFormat="1" ht="24" x14ac:dyDescent="0.45">
      <c r="A9" s="330" t="s">
        <v>41</v>
      </c>
      <c r="B9" s="443" t="str">
        <f>'A1 Exploitation'!B10:F10</f>
        <v>Réceptionniste M Mohamed</v>
      </c>
      <c r="C9" s="443"/>
      <c r="D9" s="443"/>
      <c r="E9" s="443"/>
      <c r="F9" s="443"/>
      <c r="G9" s="66"/>
    </row>
    <row r="10" spans="1:7" s="2" customFormat="1" ht="24" x14ac:dyDescent="0.45">
      <c r="A10" s="329" t="s">
        <v>40</v>
      </c>
      <c r="B10" s="438">
        <f>'A1 Exploitation'!B11:F11</f>
        <v>43573</v>
      </c>
      <c r="C10" s="438"/>
      <c r="D10" s="438"/>
      <c r="E10" s="438"/>
      <c r="F10" s="438"/>
      <c r="G10" s="66"/>
    </row>
    <row r="11" spans="1:7" s="2" customFormat="1" ht="24" x14ac:dyDescent="0.45">
      <c r="A11" s="329" t="s">
        <v>250</v>
      </c>
      <c r="B11" s="444">
        <f>D199</f>
        <v>0.78888888888888886</v>
      </c>
      <c r="C11" s="444"/>
      <c r="D11" s="444"/>
      <c r="E11" s="444"/>
      <c r="F11" s="444"/>
      <c r="G11" s="66"/>
    </row>
    <row r="12" spans="1:7" s="2" customFormat="1" ht="22.5" x14ac:dyDescent="0.45">
      <c r="A12" s="1"/>
      <c r="D12" s="373"/>
      <c r="E12" s="373"/>
      <c r="F12" s="373"/>
      <c r="G12" s="373"/>
    </row>
    <row r="13" spans="1:7" s="2" customFormat="1" ht="11.25" customHeight="1" x14ac:dyDescent="0.3">
      <c r="A13" s="445" t="s">
        <v>28</v>
      </c>
      <c r="B13" s="446" t="s">
        <v>29</v>
      </c>
      <c r="C13" s="446"/>
      <c r="D13" s="446" t="s">
        <v>42</v>
      </c>
      <c r="E13" s="446" t="s">
        <v>160</v>
      </c>
      <c r="F13" s="446" t="s">
        <v>161</v>
      </c>
    </row>
    <row r="14" spans="1:7" s="2" customFormat="1" ht="12.75" customHeight="1" x14ac:dyDescent="0.3">
      <c r="A14" s="445"/>
      <c r="B14" s="336" t="s">
        <v>32</v>
      </c>
      <c r="C14" s="336" t="s">
        <v>31</v>
      </c>
      <c r="D14" s="446"/>
      <c r="E14" s="446"/>
      <c r="F14" s="446"/>
      <c r="G14" s="65"/>
    </row>
    <row r="15" spans="1:7" x14ac:dyDescent="0.3">
      <c r="A15" s="459"/>
      <c r="B15" s="460"/>
      <c r="C15" s="460"/>
      <c r="D15" s="460"/>
      <c r="E15" s="460"/>
      <c r="F15" s="460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1</v>
      </c>
      <c r="C19" s="42"/>
      <c r="D19" s="43" t="s">
        <v>521</v>
      </c>
      <c r="E19" s="43" t="s">
        <v>495</v>
      </c>
      <c r="F19" s="42" t="s">
        <v>298</v>
      </c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4" t="s">
        <v>34</v>
      </c>
      <c r="B22" s="448"/>
      <c r="C22" s="449"/>
      <c r="D22" s="334">
        <f>SUM(B17:C21)</f>
        <v>9</v>
      </c>
    </row>
    <row r="23" spans="1:7" x14ac:dyDescent="0.3">
      <c r="A23" s="447" t="s">
        <v>251</v>
      </c>
      <c r="B23" s="450"/>
      <c r="C23" s="451"/>
      <c r="D23" s="332">
        <f>D22/(COUNT(B17:C21)*2)</f>
        <v>0.9</v>
      </c>
    </row>
    <row r="24" spans="1:7" x14ac:dyDescent="0.3">
      <c r="A24" s="8"/>
      <c r="B24" s="9"/>
      <c r="C24" s="9"/>
      <c r="D24" s="10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ht="49.5" x14ac:dyDescent="0.3">
      <c r="A32" s="4" t="s">
        <v>249</v>
      </c>
      <c r="B32" s="42">
        <v>1</v>
      </c>
      <c r="C32" s="42"/>
      <c r="D32" s="43" t="s">
        <v>496</v>
      </c>
      <c r="E32" s="43" t="s">
        <v>497</v>
      </c>
      <c r="F32" s="42" t="s">
        <v>297</v>
      </c>
    </row>
    <row r="33" spans="1:6" x14ac:dyDescent="0.3">
      <c r="A33" s="447" t="s">
        <v>34</v>
      </c>
      <c r="B33" s="450"/>
      <c r="C33" s="451"/>
      <c r="D33" s="331">
        <f>SUM(B26:C32)</f>
        <v>13</v>
      </c>
    </row>
    <row r="34" spans="1:6" x14ac:dyDescent="0.3">
      <c r="A34" s="447" t="s">
        <v>251</v>
      </c>
      <c r="B34" s="450"/>
      <c r="C34" s="451"/>
      <c r="D34" s="332">
        <f>D33/(COUNT(B26:C32)*2)</f>
        <v>0.9285714285714286</v>
      </c>
    </row>
    <row r="35" spans="1:6" x14ac:dyDescent="0.3">
      <c r="A35" s="8"/>
      <c r="B35" s="9"/>
      <c r="C35" s="9"/>
      <c r="D35" s="10"/>
    </row>
    <row r="36" spans="1:6" ht="19.5" x14ac:dyDescent="0.4">
      <c r="A36" s="455" t="s">
        <v>180</v>
      </c>
      <c r="B36" s="456"/>
      <c r="C36" s="456"/>
      <c r="D36" s="456"/>
      <c r="E36" s="456"/>
      <c r="F36" s="45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7" t="s">
        <v>34</v>
      </c>
      <c r="B42" s="450"/>
      <c r="C42" s="451"/>
      <c r="D42" s="331">
        <f>SUM(B37:C41)</f>
        <v>0</v>
      </c>
    </row>
    <row r="43" spans="1:6" x14ac:dyDescent="0.3">
      <c r="A43" s="447" t="s">
        <v>251</v>
      </c>
      <c r="B43" s="450"/>
      <c r="C43" s="45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ht="33" x14ac:dyDescent="0.3">
      <c r="A46" s="4" t="s">
        <v>226</v>
      </c>
      <c r="B46" s="42">
        <v>1</v>
      </c>
      <c r="C46" s="42"/>
      <c r="D46" s="76" t="s">
        <v>499</v>
      </c>
      <c r="E46" s="42" t="s">
        <v>495</v>
      </c>
      <c r="F46" s="42" t="s">
        <v>298</v>
      </c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ht="33" x14ac:dyDescent="0.3">
      <c r="A50" s="4" t="s">
        <v>71</v>
      </c>
      <c r="B50" s="42">
        <v>2</v>
      </c>
      <c r="C50" s="42"/>
      <c r="D50" s="76" t="s">
        <v>498</v>
      </c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7" t="s">
        <v>34</v>
      </c>
      <c r="B52" s="450"/>
      <c r="C52" s="451"/>
      <c r="D52" s="331">
        <f>SUM(B46:C51)</f>
        <v>11</v>
      </c>
    </row>
    <row r="53" spans="1:6" x14ac:dyDescent="0.3">
      <c r="A53" s="447" t="s">
        <v>251</v>
      </c>
      <c r="B53" s="450"/>
      <c r="C53" s="451"/>
      <c r="D53" s="332">
        <f>D52/(COUNT(B46:C51)*2)</f>
        <v>0.91666666666666663</v>
      </c>
    </row>
    <row r="54" spans="1:6" x14ac:dyDescent="0.3">
      <c r="A54" s="8"/>
      <c r="B54" s="9"/>
      <c r="C54" s="9"/>
      <c r="D54" s="10"/>
    </row>
    <row r="55" spans="1:6" ht="19.5" x14ac:dyDescent="0.4">
      <c r="A55" s="455" t="s">
        <v>8</v>
      </c>
      <c r="B55" s="456"/>
      <c r="C55" s="456"/>
      <c r="D55" s="456"/>
      <c r="E55" s="456"/>
      <c r="F55" s="456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ht="33" x14ac:dyDescent="0.3">
      <c r="A59" s="5" t="s">
        <v>79</v>
      </c>
      <c r="B59" s="42">
        <v>1</v>
      </c>
      <c r="C59" s="42"/>
      <c r="D59" s="76" t="s">
        <v>500</v>
      </c>
      <c r="E59" s="42" t="s">
        <v>501</v>
      </c>
      <c r="F59" s="42" t="s">
        <v>297</v>
      </c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7" t="s">
        <v>34</v>
      </c>
      <c r="B63" s="450"/>
      <c r="C63" s="451"/>
      <c r="D63" s="331">
        <f>SUM(B56:C62)</f>
        <v>13</v>
      </c>
    </row>
    <row r="64" spans="1:6" x14ac:dyDescent="0.3">
      <c r="A64" s="447" t="s">
        <v>251</v>
      </c>
      <c r="B64" s="450"/>
      <c r="C64" s="451"/>
      <c r="D64" s="332">
        <f>D63/(COUNT(B56:C62)*2)</f>
        <v>0.9285714285714286</v>
      </c>
    </row>
    <row r="65" spans="1:6" x14ac:dyDescent="0.3">
      <c r="A65" s="8"/>
      <c r="B65" s="9"/>
      <c r="C65" s="9"/>
      <c r="D65" s="10"/>
    </row>
    <row r="66" spans="1:6" ht="19.5" x14ac:dyDescent="0.4">
      <c r="A66" s="455" t="s">
        <v>111</v>
      </c>
      <c r="B66" s="456"/>
      <c r="C66" s="456"/>
      <c r="D66" s="456"/>
      <c r="E66" s="456"/>
      <c r="F66" s="45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7" t="s">
        <v>34</v>
      </c>
      <c r="B84" s="450"/>
      <c r="C84" s="451"/>
      <c r="D84" s="331">
        <f>SUM(B67:C83)</f>
        <v>0</v>
      </c>
    </row>
    <row r="85" spans="1:6" x14ac:dyDescent="0.3">
      <c r="A85" s="447" t="s">
        <v>251</v>
      </c>
      <c r="B85" s="450"/>
      <c r="C85" s="45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5" t="s">
        <v>172</v>
      </c>
      <c r="B87" s="456"/>
      <c r="C87" s="456"/>
      <c r="D87" s="456"/>
      <c r="E87" s="456"/>
      <c r="F87" s="45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7" t="s">
        <v>34</v>
      </c>
      <c r="B102" s="450"/>
      <c r="C102" s="451"/>
      <c r="D102" s="331">
        <f>SUM(B88:C101)</f>
        <v>0</v>
      </c>
    </row>
    <row r="103" spans="1:6" x14ac:dyDescent="0.3">
      <c r="A103" s="447" t="s">
        <v>251</v>
      </c>
      <c r="B103" s="450"/>
      <c r="C103" s="45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5" t="s">
        <v>173</v>
      </c>
      <c r="B106" s="456"/>
      <c r="C106" s="456"/>
      <c r="D106" s="456"/>
      <c r="E106" s="456"/>
      <c r="F106" s="45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7" t="s">
        <v>34</v>
      </c>
      <c r="B118" s="450"/>
      <c r="C118" s="451"/>
      <c r="D118" s="331">
        <f>SUM(B107:C117)</f>
        <v>0</v>
      </c>
    </row>
    <row r="119" spans="1:6" x14ac:dyDescent="0.3">
      <c r="A119" s="447" t="s">
        <v>251</v>
      </c>
      <c r="B119" s="450"/>
      <c r="C119" s="45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5" t="s">
        <v>156</v>
      </c>
      <c r="B121" s="456"/>
      <c r="C121" s="456"/>
      <c r="D121" s="456"/>
      <c r="E121" s="456"/>
      <c r="F121" s="45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7" t="s">
        <v>34</v>
      </c>
      <c r="B133" s="450"/>
      <c r="C133" s="451"/>
      <c r="D133" s="331">
        <f>SUM(B122:C132)</f>
        <v>0</v>
      </c>
    </row>
    <row r="134" spans="1:6" x14ac:dyDescent="0.3">
      <c r="A134" s="447" t="s">
        <v>251</v>
      </c>
      <c r="B134" s="450"/>
      <c r="C134" s="45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5" t="s">
        <v>61</v>
      </c>
      <c r="B136" s="456"/>
      <c r="C136" s="456"/>
      <c r="D136" s="456"/>
      <c r="E136" s="456"/>
      <c r="F136" s="45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7" t="s">
        <v>34</v>
      </c>
      <c r="B149" s="450"/>
      <c r="C149" s="451"/>
      <c r="D149" s="331">
        <f>SUM(B137:C148)</f>
        <v>0</v>
      </c>
    </row>
    <row r="150" spans="1:6" x14ac:dyDescent="0.3">
      <c r="A150" s="447" t="s">
        <v>251</v>
      </c>
      <c r="B150" s="450"/>
      <c r="C150" s="45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5" t="s">
        <v>178</v>
      </c>
      <c r="B152" s="456"/>
      <c r="C152" s="456"/>
      <c r="D152" s="456"/>
      <c r="E152" s="456"/>
      <c r="F152" s="456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66.75" x14ac:dyDescent="0.35">
      <c r="A155" s="14" t="s">
        <v>262</v>
      </c>
      <c r="B155" s="42">
        <v>0</v>
      </c>
      <c r="C155" s="4">
        <f>IF(B155=0, -5, "0")</f>
        <v>-5</v>
      </c>
      <c r="D155" s="43" t="s">
        <v>519</v>
      </c>
      <c r="E155" s="43" t="s">
        <v>509</v>
      </c>
      <c r="F155" s="42" t="s">
        <v>298</v>
      </c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7" t="s">
        <v>34</v>
      </c>
      <c r="B161" s="448"/>
      <c r="C161" s="449"/>
      <c r="D161" s="334">
        <f>SUM(B153:C160)</f>
        <v>9</v>
      </c>
    </row>
    <row r="162" spans="1:6" x14ac:dyDescent="0.3">
      <c r="A162" s="447" t="s">
        <v>251</v>
      </c>
      <c r="B162" s="450"/>
      <c r="C162" s="451"/>
      <c r="D162" s="332">
        <f>D161/(COUNT(B153:C160)*2)</f>
        <v>0.5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5" t="s">
        <v>64</v>
      </c>
      <c r="B164" s="456"/>
      <c r="C164" s="456"/>
      <c r="D164" s="456"/>
      <c r="E164" s="456"/>
      <c r="F164" s="45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7" t="s">
        <v>34</v>
      </c>
      <c r="B169" s="450"/>
      <c r="C169" s="451"/>
      <c r="D169" s="331">
        <f>SUM(B165:C168)</f>
        <v>2</v>
      </c>
    </row>
    <row r="170" spans="1:6" x14ac:dyDescent="0.3">
      <c r="A170" s="447" t="s">
        <v>251</v>
      </c>
      <c r="B170" s="450"/>
      <c r="C170" s="451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1" t="s">
        <v>15</v>
      </c>
      <c r="B172" s="462"/>
      <c r="C172" s="462"/>
      <c r="D172" s="462"/>
      <c r="E172" s="462"/>
      <c r="F172" s="462"/>
    </row>
    <row r="173" spans="1:6" ht="66" x14ac:dyDescent="0.3">
      <c r="A173" s="4" t="s">
        <v>152</v>
      </c>
      <c r="B173" s="42">
        <v>1</v>
      </c>
      <c r="C173" s="42"/>
      <c r="D173" s="43" t="s">
        <v>520</v>
      </c>
      <c r="E173" s="43" t="s">
        <v>504</v>
      </c>
      <c r="F173" s="42" t="s">
        <v>298</v>
      </c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7" t="s">
        <v>34</v>
      </c>
      <c r="B177" s="450"/>
      <c r="C177" s="451"/>
      <c r="D177" s="331">
        <f>SUM(B173:C176)</f>
        <v>7</v>
      </c>
    </row>
    <row r="178" spans="1:7" x14ac:dyDescent="0.3">
      <c r="A178" s="447" t="s">
        <v>251</v>
      </c>
      <c r="B178" s="450"/>
      <c r="C178" s="451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5" t="s">
        <v>65</v>
      </c>
      <c r="B180" s="456"/>
      <c r="C180" s="456"/>
      <c r="D180" s="456"/>
      <c r="E180" s="456"/>
      <c r="F180" s="456"/>
    </row>
    <row r="181" spans="1:7" ht="49.5" x14ac:dyDescent="0.3">
      <c r="A181" s="16" t="s">
        <v>270</v>
      </c>
      <c r="B181" s="42">
        <v>0</v>
      </c>
      <c r="C181" s="42"/>
      <c r="D181" s="43" t="s">
        <v>505</v>
      </c>
      <c r="E181" s="43" t="s">
        <v>506</v>
      </c>
      <c r="F181" s="42" t="s">
        <v>298</v>
      </c>
    </row>
    <row r="182" spans="1:7" ht="49.5" x14ac:dyDescent="0.3">
      <c r="A182" s="16" t="s">
        <v>181</v>
      </c>
      <c r="B182" s="42">
        <v>0</v>
      </c>
      <c r="C182" s="42"/>
      <c r="D182" s="43" t="s">
        <v>507</v>
      </c>
      <c r="E182" s="28" t="s">
        <v>495</v>
      </c>
      <c r="F182" s="42" t="s">
        <v>297</v>
      </c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7" t="s">
        <v>34</v>
      </c>
      <c r="B186" s="450"/>
      <c r="C186" s="451"/>
      <c r="D186" s="331">
        <f>SUM(B181:C185)</f>
        <v>6</v>
      </c>
    </row>
    <row r="187" spans="1:7" x14ac:dyDescent="0.3">
      <c r="A187" s="447" t="s">
        <v>251</v>
      </c>
      <c r="B187" s="450"/>
      <c r="C187" s="451"/>
      <c r="D187" s="332">
        <f>D186/(COUNT(B181:C185)*2)</f>
        <v>0.6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5" t="s">
        <v>177</v>
      </c>
      <c r="B189" s="456"/>
      <c r="C189" s="456"/>
      <c r="D189" s="456"/>
      <c r="E189" s="456"/>
      <c r="F189" s="45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33" x14ac:dyDescent="0.3">
      <c r="A192" s="4" t="s">
        <v>267</v>
      </c>
      <c r="B192" s="42">
        <v>1</v>
      </c>
      <c r="C192" s="42"/>
      <c r="D192" s="43" t="s">
        <v>508</v>
      </c>
      <c r="E192" s="42" t="s">
        <v>501</v>
      </c>
      <c r="F192" s="42" t="s">
        <v>297</v>
      </c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7" t="s">
        <v>34</v>
      </c>
      <c r="B194" s="450"/>
      <c r="C194" s="451"/>
      <c r="D194" s="335">
        <f>SUM(B190:C193)</f>
        <v>1</v>
      </c>
    </row>
    <row r="195" spans="1:6" x14ac:dyDescent="0.3">
      <c r="A195" s="447" t="s">
        <v>251</v>
      </c>
      <c r="B195" s="450"/>
      <c r="C195" s="451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>
        <v>0.36359999999999998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71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0.78888888888888886</v>
      </c>
    </row>
  </sheetData>
  <sheetProtection algorithmName="SHA-512" hashValue="ITD037JirXY+v/UqTa+0u+peYwo86u7Ew8kBC4NtgEKW76NhU37r/Fvmk8eXwUyltVMv+YLsOrjNOJ+1qw1rgA==" saltValue="3SqBLjV0g0vFnJi/0PS9xQ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:XFD730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3"/>
      <c r="E1" s="373"/>
      <c r="F1" s="373"/>
      <c r="G1" s="37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4" t="s">
        <v>151</v>
      </c>
      <c r="B7" s="374"/>
      <c r="C7" s="374"/>
      <c r="D7" s="374"/>
      <c r="E7" s="374"/>
      <c r="F7" s="374"/>
      <c r="G7" s="82"/>
    </row>
    <row r="8" spans="1:7" ht="22.5" x14ac:dyDescent="0.45">
      <c r="A8" s="375" t="str">
        <f>'Page de garde'!D18</f>
        <v>BOU SALEM</v>
      </c>
      <c r="B8" s="375"/>
      <c r="C8" s="375"/>
      <c r="D8" s="375"/>
      <c r="E8" s="375"/>
      <c r="F8" s="375"/>
      <c r="G8" s="82"/>
    </row>
    <row r="9" spans="1:7" ht="22.5" x14ac:dyDescent="0.45">
      <c r="A9" s="278" t="s">
        <v>39</v>
      </c>
      <c r="B9" s="376" t="s">
        <v>522</v>
      </c>
      <c r="C9" s="376"/>
      <c r="D9" s="376"/>
      <c r="E9" s="376"/>
      <c r="F9" s="376"/>
      <c r="G9" s="82"/>
    </row>
    <row r="10" spans="1:7" ht="22.5" x14ac:dyDescent="0.45">
      <c r="A10" s="279" t="s">
        <v>41</v>
      </c>
      <c r="B10" s="377" t="s">
        <v>523</v>
      </c>
      <c r="C10" s="377"/>
      <c r="D10" s="377"/>
      <c r="E10" s="377"/>
      <c r="F10" s="377"/>
      <c r="G10" s="82"/>
    </row>
    <row r="11" spans="1:7" ht="22.5" x14ac:dyDescent="0.45">
      <c r="A11" s="278" t="s">
        <v>40</v>
      </c>
      <c r="B11" s="372">
        <v>43775</v>
      </c>
      <c r="C11" s="372"/>
      <c r="D11" s="372"/>
      <c r="E11" s="372"/>
      <c r="F11" s="372"/>
      <c r="G11" s="82"/>
    </row>
    <row r="12" spans="1:7" ht="22.5" x14ac:dyDescent="0.45">
      <c r="A12" s="278" t="s">
        <v>200</v>
      </c>
      <c r="B12" s="378">
        <f>D730</f>
        <v>0.95634920634920639</v>
      </c>
      <c r="C12" s="378"/>
      <c r="D12" s="378"/>
      <c r="E12" s="378"/>
      <c r="F12" s="378"/>
      <c r="G12" s="82"/>
    </row>
    <row r="13" spans="1:7" ht="22.5" x14ac:dyDescent="0.45">
      <c r="A13" s="81"/>
      <c r="B13" s="79"/>
      <c r="C13" s="79"/>
      <c r="D13" s="373"/>
      <c r="E13" s="373"/>
      <c r="F13" s="373"/>
      <c r="G13" s="37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43775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3" t="s">
        <v>28</v>
      </c>
      <c r="B17" s="354" t="s">
        <v>29</v>
      </c>
      <c r="C17" s="354"/>
      <c r="D17" s="354" t="s">
        <v>42</v>
      </c>
      <c r="E17" s="355" t="s">
        <v>266</v>
      </c>
      <c r="F17" s="355" t="s">
        <v>299</v>
      </c>
      <c r="G17" s="83"/>
    </row>
    <row r="18" spans="1:8" ht="16.5" customHeight="1" x14ac:dyDescent="0.4">
      <c r="A18" s="353"/>
      <c r="B18" s="283" t="s">
        <v>32</v>
      </c>
      <c r="C18" s="283" t="s">
        <v>31</v>
      </c>
      <c r="D18" s="354"/>
      <c r="E18" s="355"/>
      <c r="F18" s="35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>
        <v>2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10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63" x14ac:dyDescent="0.4">
      <c r="A31" s="88" t="s">
        <v>322</v>
      </c>
      <c r="B31" s="89">
        <v>0</v>
      </c>
      <c r="C31" s="89"/>
      <c r="D31" s="90" t="s">
        <v>536</v>
      </c>
      <c r="E31" s="90" t="s">
        <v>535</v>
      </c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 t="s">
        <v>537</v>
      </c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COUNTIF('A1 Exploitation'!F21:F42,"ok")</f>
        <v>3</v>
      </c>
      <c r="F43" s="272">
        <f>COUNTA('A1 Exploitation'!F21:F42)</f>
        <v>3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24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0.92307692307692313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34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0.94444444444444442</v>
      </c>
      <c r="E48" s="79"/>
      <c r="F48" s="83"/>
      <c r="G48" s="83"/>
    </row>
    <row r="49" spans="1:7" ht="21" x14ac:dyDescent="0.3">
      <c r="A49" s="382"/>
      <c r="B49" s="382"/>
      <c r="C49" s="382"/>
      <c r="D49" s="382"/>
      <c r="E49" s="382"/>
      <c r="F49" s="382"/>
      <c r="G49" s="38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43775</v>
      </c>
      <c r="B51" s="83"/>
      <c r="C51" s="83"/>
      <c r="D51" s="83"/>
      <c r="E51" s="79"/>
      <c r="F51" s="83"/>
      <c r="G51" s="83"/>
    </row>
    <row r="52" spans="1:7" ht="21" x14ac:dyDescent="0.4">
      <c r="A52" s="353" t="s">
        <v>28</v>
      </c>
      <c r="B52" s="354" t="s">
        <v>29</v>
      </c>
      <c r="C52" s="354"/>
      <c r="D52" s="354" t="s">
        <v>42</v>
      </c>
      <c r="E52" s="355" t="s">
        <v>266</v>
      </c>
      <c r="F52" s="355" t="s">
        <v>301</v>
      </c>
      <c r="G52" s="83"/>
    </row>
    <row r="53" spans="1:7" ht="21" x14ac:dyDescent="0.4">
      <c r="A53" s="353"/>
      <c r="B53" s="283" t="s">
        <v>32</v>
      </c>
      <c r="C53" s="283" t="s">
        <v>31</v>
      </c>
      <c r="D53" s="354"/>
      <c r="E53" s="355"/>
      <c r="F53" s="35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367" t="s">
        <v>350</v>
      </c>
      <c r="B65" s="367"/>
      <c r="C65" s="367"/>
      <c r="D65" s="367"/>
      <c r="E65" s="367"/>
      <c r="F65" s="36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0"/>
      <c r="B83" s="380"/>
      <c r="C83" s="380"/>
      <c r="D83" s="380"/>
      <c r="E83" s="380"/>
      <c r="F83" s="380"/>
      <c r="G83" s="380"/>
    </row>
    <row r="84" spans="1:7" ht="45" customHeight="1" x14ac:dyDescent="0.45">
      <c r="A84" s="368" t="s">
        <v>351</v>
      </c>
      <c r="B84" s="368"/>
      <c r="C84" s="368"/>
      <c r="D84" s="368"/>
      <c r="E84" s="368"/>
      <c r="F84" s="36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3"/>
      <c r="B103" s="431"/>
      <c r="C103" s="431"/>
      <c r="D103" s="431"/>
      <c r="E103" s="431"/>
      <c r="F103" s="437"/>
      <c r="G103" s="83"/>
    </row>
    <row r="104" spans="1:7" ht="46.5" customHeight="1" x14ac:dyDescent="0.4">
      <c r="A104" s="367" t="s">
        <v>352</v>
      </c>
      <c r="B104" s="367"/>
      <c r="C104" s="367"/>
      <c r="D104" s="367"/>
      <c r="E104" s="367"/>
      <c r="F104" s="36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3"/>
      <c r="B111" s="431"/>
      <c r="C111" s="431"/>
      <c r="D111" s="431"/>
      <c r="E111" s="431"/>
      <c r="F111" s="437"/>
      <c r="G111" s="83"/>
    </row>
    <row r="112" spans="1:7" ht="39.75" customHeight="1" x14ac:dyDescent="0.4">
      <c r="A112" s="367" t="s">
        <v>390</v>
      </c>
      <c r="B112" s="367"/>
      <c r="C112" s="367"/>
      <c r="D112" s="367"/>
      <c r="E112" s="367"/>
      <c r="F112" s="36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1"/>
      <c r="B120" s="431"/>
      <c r="C120" s="431"/>
      <c r="D120" s="431"/>
      <c r="E120" s="431"/>
      <c r="F120" s="431"/>
      <c r="G120" s="83"/>
    </row>
    <row r="121" spans="1:7" ht="22.5" x14ac:dyDescent="0.4">
      <c r="A121" s="367" t="s">
        <v>310</v>
      </c>
      <c r="B121" s="367"/>
      <c r="C121" s="367"/>
      <c r="D121" s="367"/>
      <c r="E121" s="367"/>
      <c r="F121" s="36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2"/>
      <c r="B132" s="432"/>
      <c r="C132" s="432"/>
      <c r="D132" s="432"/>
      <c r="E132" s="432"/>
      <c r="F132" s="432"/>
      <c r="G132" s="83"/>
    </row>
    <row r="133" spans="1:16384" ht="22.5" customHeight="1" x14ac:dyDescent="0.4">
      <c r="A133" s="369" t="s">
        <v>424</v>
      </c>
      <c r="B133" s="369"/>
      <c r="C133" s="369"/>
      <c r="D133" s="369"/>
      <c r="E133" s="369"/>
      <c r="F133" s="369"/>
      <c r="G133" s="83"/>
    </row>
    <row r="134" spans="1:16384" ht="22.5" customHeight="1" x14ac:dyDescent="0.4">
      <c r="A134" s="370"/>
      <c r="B134" s="370"/>
      <c r="C134" s="370"/>
      <c r="D134" s="370"/>
      <c r="E134" s="370"/>
      <c r="F134" s="370"/>
      <c r="G134" s="83"/>
    </row>
    <row r="135" spans="1:16384" s="216" customFormat="1" ht="22.5" customHeight="1" x14ac:dyDescent="0.25">
      <c r="A135" s="353" t="s">
        <v>28</v>
      </c>
      <c r="B135" s="354" t="s">
        <v>29</v>
      </c>
      <c r="C135" s="354"/>
      <c r="D135" s="354" t="s">
        <v>42</v>
      </c>
      <c r="E135" s="355" t="s">
        <v>266</v>
      </c>
      <c r="F135" s="355" t="s">
        <v>301</v>
      </c>
    </row>
    <row r="136" spans="1:16384" s="216" customFormat="1" ht="22.5" customHeight="1" x14ac:dyDescent="0.25">
      <c r="A136" s="353"/>
      <c r="B136" s="283" t="s">
        <v>32</v>
      </c>
      <c r="C136" s="283" t="s">
        <v>31</v>
      </c>
      <c r="D136" s="354"/>
      <c r="E136" s="355"/>
      <c r="F136" s="35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1" t="s">
        <v>461</v>
      </c>
      <c r="B139" s="371"/>
      <c r="C139" s="371"/>
      <c r="D139" s="371"/>
      <c r="E139" s="371"/>
      <c r="F139" s="37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2" t="s">
        <v>349</v>
      </c>
      <c r="B147" s="402"/>
      <c r="C147" s="402"/>
      <c r="D147" s="402"/>
      <c r="E147" s="402"/>
      <c r="F147" s="40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3"/>
      <c r="B165" s="431"/>
      <c r="C165" s="431"/>
      <c r="D165" s="431"/>
      <c r="E165" s="431"/>
      <c r="F165" s="431"/>
      <c r="G165" s="83"/>
    </row>
    <row r="166" spans="1:7" ht="32.25" customHeight="1" x14ac:dyDescent="0.4">
      <c r="A166" s="371" t="s">
        <v>462</v>
      </c>
      <c r="B166" s="371"/>
      <c r="C166" s="371"/>
      <c r="D166" s="371"/>
      <c r="E166" s="371"/>
      <c r="F166" s="37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4"/>
      <c r="B176" s="435"/>
      <c r="C176" s="435"/>
      <c r="D176" s="435"/>
      <c r="E176" s="435"/>
      <c r="F176" s="435"/>
      <c r="G176" s="83"/>
    </row>
    <row r="177" spans="1:7" ht="32.25" customHeight="1" x14ac:dyDescent="0.4">
      <c r="A177" s="371" t="s">
        <v>310</v>
      </c>
      <c r="B177" s="371"/>
      <c r="C177" s="371"/>
      <c r="D177" s="371"/>
      <c r="E177" s="371"/>
      <c r="F177" s="37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3"/>
      <c r="C186" s="40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6"/>
      <c r="B188" s="436"/>
      <c r="C188" s="436"/>
      <c r="D188" s="436"/>
      <c r="E188" s="436"/>
      <c r="F188" s="43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43775</v>
      </c>
      <c r="B190" s="83"/>
      <c r="C190" s="83"/>
      <c r="D190" s="83"/>
      <c r="E190" s="79"/>
      <c r="F190" s="83"/>
      <c r="G190" s="83"/>
    </row>
    <row r="191" spans="1:7" ht="21" x14ac:dyDescent="0.4">
      <c r="A191" s="353" t="s">
        <v>28</v>
      </c>
      <c r="B191" s="354" t="s">
        <v>29</v>
      </c>
      <c r="C191" s="354"/>
      <c r="D191" s="354" t="s">
        <v>42</v>
      </c>
      <c r="E191" s="355" t="s">
        <v>266</v>
      </c>
      <c r="F191" s="355" t="s">
        <v>301</v>
      </c>
      <c r="G191" s="83"/>
    </row>
    <row r="192" spans="1:7" ht="21" x14ac:dyDescent="0.4">
      <c r="A192" s="353"/>
      <c r="B192" s="283" t="s">
        <v>32</v>
      </c>
      <c r="C192" s="283" t="s">
        <v>31</v>
      </c>
      <c r="D192" s="354"/>
      <c r="E192" s="355"/>
      <c r="F192" s="35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0" t="s">
        <v>34</v>
      </c>
      <c r="B203" s="361"/>
      <c r="C203" s="36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2"/>
      <c r="B205" s="382"/>
      <c r="C205" s="382"/>
      <c r="D205" s="382"/>
      <c r="E205" s="382"/>
      <c r="F205" s="38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0" t="s">
        <v>34</v>
      </c>
      <c r="B227" s="361"/>
      <c r="C227" s="36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2"/>
      <c r="B229" s="382"/>
      <c r="C229" s="382"/>
      <c r="D229" s="382"/>
      <c r="E229" s="382"/>
      <c r="F229" s="38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3" t="s">
        <v>310</v>
      </c>
      <c r="B236" s="364"/>
      <c r="C236" s="364"/>
      <c r="D236" s="36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60" t="s">
        <v>34</v>
      </c>
      <c r="B245" s="361"/>
      <c r="C245" s="36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2"/>
      <c r="B250" s="382"/>
      <c r="C250" s="382"/>
      <c r="D250" s="382"/>
      <c r="E250" s="382"/>
      <c r="F250" s="38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43775</v>
      </c>
      <c r="B252" s="83"/>
      <c r="C252" s="83"/>
      <c r="D252" s="83"/>
      <c r="E252" s="79"/>
      <c r="F252" s="83"/>
      <c r="G252" s="83"/>
    </row>
    <row r="253" spans="1:7" ht="21" x14ac:dyDescent="0.4">
      <c r="A253" s="353" t="s">
        <v>28</v>
      </c>
      <c r="B253" s="354" t="s">
        <v>29</v>
      </c>
      <c r="C253" s="354"/>
      <c r="D253" s="354" t="s">
        <v>42</v>
      </c>
      <c r="E253" s="355" t="s">
        <v>266</v>
      </c>
      <c r="F253" s="355" t="s">
        <v>301</v>
      </c>
      <c r="G253" s="83"/>
    </row>
    <row r="254" spans="1:7" ht="21" x14ac:dyDescent="0.4">
      <c r="A254" s="353"/>
      <c r="B254" s="283" t="s">
        <v>32</v>
      </c>
      <c r="C254" s="283" t="s">
        <v>31</v>
      </c>
      <c r="D254" s="354"/>
      <c r="E254" s="355"/>
      <c r="F254" s="35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0" t="s">
        <v>34</v>
      </c>
      <c r="B265" s="361"/>
      <c r="C265" s="36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7"/>
      <c r="B290" s="407"/>
      <c r="C290" s="407"/>
      <c r="D290" s="407"/>
      <c r="E290" s="407"/>
      <c r="F290" s="407"/>
      <c r="G290" s="83"/>
    </row>
    <row r="291" spans="1:7" ht="31.5" customHeight="1" x14ac:dyDescent="0.4">
      <c r="A291" s="366" t="s">
        <v>310</v>
      </c>
      <c r="B291" s="366"/>
      <c r="C291" s="366"/>
      <c r="D291" s="366"/>
      <c r="E291" s="366"/>
      <c r="F291" s="36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43775</v>
      </c>
      <c r="B307" s="83"/>
      <c r="C307" s="83"/>
      <c r="D307" s="83"/>
      <c r="E307" s="79"/>
      <c r="F307" s="83"/>
      <c r="G307" s="83"/>
    </row>
    <row r="308" spans="1:7" ht="21" x14ac:dyDescent="0.4">
      <c r="A308" s="353" t="s">
        <v>28</v>
      </c>
      <c r="B308" s="354" t="s">
        <v>29</v>
      </c>
      <c r="C308" s="354"/>
      <c r="D308" s="354" t="s">
        <v>42</v>
      </c>
      <c r="E308" s="355" t="s">
        <v>266</v>
      </c>
      <c r="F308" s="355" t="s">
        <v>301</v>
      </c>
      <c r="G308" s="83"/>
    </row>
    <row r="309" spans="1:7" ht="21" x14ac:dyDescent="0.4">
      <c r="A309" s="353"/>
      <c r="B309" s="283" t="s">
        <v>32</v>
      </c>
      <c r="C309" s="283" t="s">
        <v>31</v>
      </c>
      <c r="D309" s="354"/>
      <c r="E309" s="355"/>
      <c r="F309" s="35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4"/>
      <c r="B357" s="384"/>
      <c r="C357" s="384"/>
      <c r="D357" s="384"/>
      <c r="E357" s="384"/>
      <c r="F357" s="384"/>
      <c r="G357" s="384"/>
    </row>
    <row r="358" spans="1:7" ht="32.25" customHeight="1" x14ac:dyDescent="0.4">
      <c r="A358" s="352" t="s">
        <v>310</v>
      </c>
      <c r="B358" s="352"/>
      <c r="C358" s="352"/>
      <c r="D358" s="352"/>
      <c r="E358" s="352"/>
      <c r="F358" s="352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43775</v>
      </c>
      <c r="B374" s="83"/>
      <c r="C374" s="83"/>
      <c r="D374" s="83"/>
      <c r="E374" s="79"/>
      <c r="F374" s="83"/>
      <c r="G374" s="83"/>
    </row>
    <row r="375" spans="1:7" ht="21" x14ac:dyDescent="0.4">
      <c r="A375" s="353" t="s">
        <v>28</v>
      </c>
      <c r="B375" s="354" t="s">
        <v>29</v>
      </c>
      <c r="C375" s="354"/>
      <c r="D375" s="354" t="s">
        <v>42</v>
      </c>
      <c r="E375" s="355" t="s">
        <v>266</v>
      </c>
      <c r="F375" s="355" t="s">
        <v>301</v>
      </c>
      <c r="G375" s="83"/>
    </row>
    <row r="376" spans="1:7" ht="21" x14ac:dyDescent="0.4">
      <c r="A376" s="353"/>
      <c r="B376" s="283" t="s">
        <v>32</v>
      </c>
      <c r="C376" s="283" t="s">
        <v>31</v>
      </c>
      <c r="D376" s="354"/>
      <c r="E376" s="355"/>
      <c r="F376" s="35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79"/>
      <c r="B415" s="380"/>
      <c r="C415" s="380"/>
      <c r="D415" s="380"/>
      <c r="E415" s="380"/>
      <c r="F415" s="380"/>
      <c r="G415" s="380"/>
    </row>
    <row r="416" spans="1:7" ht="24.75" x14ac:dyDescent="0.4">
      <c r="A416" s="348" t="s">
        <v>319</v>
      </c>
      <c r="B416" s="348"/>
      <c r="C416" s="348"/>
      <c r="D416" s="348"/>
      <c r="E416" s="348"/>
      <c r="F416" s="34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43775</v>
      </c>
      <c r="B432" s="83"/>
      <c r="C432" s="83"/>
      <c r="D432" s="83"/>
      <c r="E432" s="79"/>
      <c r="F432" s="83"/>
      <c r="G432" s="83"/>
    </row>
    <row r="433" spans="1:7" ht="21" x14ac:dyDescent="0.4">
      <c r="A433" s="353" t="s">
        <v>28</v>
      </c>
      <c r="B433" s="354" t="s">
        <v>29</v>
      </c>
      <c r="C433" s="354"/>
      <c r="D433" s="354" t="s">
        <v>42</v>
      </c>
      <c r="E433" s="355" t="s">
        <v>266</v>
      </c>
      <c r="F433" s="355" t="s">
        <v>301</v>
      </c>
      <c r="G433" s="83"/>
    </row>
    <row r="434" spans="1:7" ht="21" x14ac:dyDescent="0.4">
      <c r="A434" s="353"/>
      <c r="B434" s="283" t="s">
        <v>32</v>
      </c>
      <c r="C434" s="283" t="s">
        <v>31</v>
      </c>
      <c r="D434" s="354"/>
      <c r="E434" s="355"/>
      <c r="F434" s="35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8" t="s">
        <v>310</v>
      </c>
      <c r="B464" s="348"/>
      <c r="C464" s="348"/>
      <c r="D464" s="348"/>
      <c r="E464" s="348"/>
      <c r="F464" s="348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f>COUNTIF('A1 Exploitation'!F437:F470,"ok")</f>
        <v>7</v>
      </c>
      <c r="F471" s="90">
        <f>COUNTA('A1 Exploitation'!F437:F470)</f>
        <v>7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40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1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56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1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8" t="s">
        <v>425</v>
      </c>
      <c r="B478" s="358"/>
      <c r="C478" s="358"/>
      <c r="D478" s="358"/>
      <c r="E478" s="358"/>
      <c r="F478" s="358"/>
      <c r="G478" s="83"/>
    </row>
    <row r="479" spans="1:7" ht="21" customHeight="1" x14ac:dyDescent="0.4">
      <c r="A479" s="162">
        <f>B11</f>
        <v>43775</v>
      </c>
      <c r="F479" s="2"/>
      <c r="G479" s="83"/>
    </row>
    <row r="480" spans="1:7" ht="21" x14ac:dyDescent="0.4">
      <c r="A480" s="349" t="s">
        <v>28</v>
      </c>
      <c r="B480" s="350" t="s">
        <v>29</v>
      </c>
      <c r="C480" s="350"/>
      <c r="D480" s="350" t="s">
        <v>42</v>
      </c>
      <c r="E480" s="351" t="s">
        <v>266</v>
      </c>
      <c r="F480" s="351" t="s">
        <v>301</v>
      </c>
      <c r="G480" s="83"/>
    </row>
    <row r="481" spans="1:7" ht="21" x14ac:dyDescent="0.4">
      <c r="A481" s="349"/>
      <c r="B481" s="291" t="s">
        <v>32</v>
      </c>
      <c r="C481" s="291" t="s">
        <v>31</v>
      </c>
      <c r="D481" s="350"/>
      <c r="E481" s="351"/>
      <c r="F481" s="35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3" t="s">
        <v>52</v>
      </c>
      <c r="B483" s="393"/>
      <c r="C483" s="393"/>
      <c r="D483" s="393"/>
      <c r="E483" s="393"/>
      <c r="F483" s="39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4" t="s">
        <v>463</v>
      </c>
      <c r="B491" s="415"/>
      <c r="C491" s="415"/>
      <c r="D491" s="415"/>
      <c r="E491" s="415"/>
      <c r="F491" s="41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6" t="s">
        <v>23</v>
      </c>
      <c r="B505" s="387"/>
      <c r="C505" s="387"/>
      <c r="D505" s="387"/>
      <c r="E505" s="387"/>
      <c r="F505" s="388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385"/>
      <c r="C518" s="385"/>
      <c r="D518" s="385"/>
      <c r="E518" s="385"/>
      <c r="F518" s="38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59" t="s">
        <v>97</v>
      </c>
      <c r="B530" s="359"/>
      <c r="C530" s="359"/>
      <c r="D530" s="359"/>
      <c r="E530" s="359"/>
      <c r="F530" s="359"/>
      <c r="G530" s="83"/>
    </row>
    <row r="531" spans="1:7" ht="22.5" customHeight="1" x14ac:dyDescent="0.4">
      <c r="A531" s="162">
        <f>B11</f>
        <v>43775</v>
      </c>
      <c r="B531" s="83"/>
      <c r="C531" s="83"/>
      <c r="D531" s="95"/>
      <c r="E531" s="95"/>
      <c r="F531" s="95"/>
      <c r="G531" s="83"/>
    </row>
    <row r="532" spans="1:7" ht="21" x14ac:dyDescent="0.4">
      <c r="A532" s="389" t="s">
        <v>28</v>
      </c>
      <c r="B532" s="391" t="s">
        <v>29</v>
      </c>
      <c r="C532" s="392"/>
      <c r="D532" s="354" t="s">
        <v>42</v>
      </c>
      <c r="E532" s="355" t="s">
        <v>266</v>
      </c>
      <c r="F532" s="355" t="s">
        <v>301</v>
      </c>
      <c r="G532" s="83"/>
    </row>
    <row r="533" spans="1:7" ht="21" x14ac:dyDescent="0.4">
      <c r="A533" s="390"/>
      <c r="B533" s="292" t="s">
        <v>32</v>
      </c>
      <c r="C533" s="293" t="s">
        <v>31</v>
      </c>
      <c r="D533" s="354"/>
      <c r="E533" s="355"/>
      <c r="F533" s="35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6"/>
      <c r="D535" s="356"/>
      <c r="E535" s="356"/>
      <c r="F535" s="35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0" t="s">
        <v>34</v>
      </c>
      <c r="B542" s="361"/>
      <c r="C542" s="36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0" t="s">
        <v>33</v>
      </c>
      <c r="B543" s="361"/>
      <c r="C543" s="36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2"/>
      <c r="B544" s="382"/>
      <c r="C544" s="382"/>
      <c r="D544" s="382"/>
      <c r="E544" s="382"/>
      <c r="F544" s="38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3"/>
      <c r="B556" s="384"/>
      <c r="C556" s="384"/>
      <c r="D556" s="384"/>
      <c r="E556" s="384"/>
      <c r="F556" s="384"/>
      <c r="G556" s="384"/>
    </row>
    <row r="557" spans="1:7" ht="35.25" customHeight="1" x14ac:dyDescent="0.4">
      <c r="A557" s="246" t="s">
        <v>310</v>
      </c>
      <c r="B557" s="222"/>
      <c r="C557" s="419"/>
      <c r="D557" s="419"/>
      <c r="E557" s="419"/>
      <c r="F557" s="42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05" t="s">
        <v>34</v>
      </c>
      <c r="B566" s="405"/>
      <c r="C566" s="406"/>
      <c r="D566" s="296">
        <f>SUM(B558:C565,B546:C555)</f>
        <v>0</v>
      </c>
      <c r="E566" s="79"/>
      <c r="F566" s="83"/>
      <c r="G566" s="83"/>
    </row>
    <row r="567" spans="1:7" ht="21" x14ac:dyDescent="0.4">
      <c r="A567" s="405" t="s">
        <v>33</v>
      </c>
      <c r="B567" s="405"/>
      <c r="C567" s="40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2"/>
      <c r="B572" s="382"/>
      <c r="C572" s="382"/>
      <c r="D572" s="382"/>
      <c r="E572" s="382"/>
      <c r="F572" s="382"/>
      <c r="G572" s="83"/>
    </row>
    <row r="573" spans="1:7" ht="22.5" x14ac:dyDescent="0.45">
      <c r="A573" s="345" t="s">
        <v>19</v>
      </c>
      <c r="B573" s="345"/>
      <c r="C573" s="345"/>
      <c r="D573" s="345"/>
      <c r="E573" s="345"/>
      <c r="F573" s="345"/>
      <c r="G573" s="83"/>
    </row>
    <row r="574" spans="1:7" ht="22.5" x14ac:dyDescent="0.4">
      <c r="A574" s="169">
        <f>B11</f>
        <v>43775</v>
      </c>
      <c r="B574" s="83"/>
      <c r="C574" s="83"/>
      <c r="D574" s="238"/>
      <c r="E574" s="238"/>
      <c r="F574" s="238"/>
      <c r="G574" s="83"/>
    </row>
    <row r="575" spans="1:7" ht="21" x14ac:dyDescent="0.4">
      <c r="A575" s="349" t="s">
        <v>28</v>
      </c>
      <c r="B575" s="350" t="s">
        <v>29</v>
      </c>
      <c r="C575" s="350"/>
      <c r="D575" s="350" t="s">
        <v>42</v>
      </c>
      <c r="E575" s="351" t="s">
        <v>266</v>
      </c>
      <c r="F575" s="351" t="s">
        <v>301</v>
      </c>
      <c r="G575" s="83"/>
    </row>
    <row r="576" spans="1:7" ht="21" x14ac:dyDescent="0.4">
      <c r="A576" s="349"/>
      <c r="B576" s="291" t="s">
        <v>32</v>
      </c>
      <c r="C576" s="291" t="s">
        <v>31</v>
      </c>
      <c r="D576" s="350"/>
      <c r="E576" s="351"/>
      <c r="F576" s="35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8" t="s">
        <v>10</v>
      </c>
      <c r="B578" s="409"/>
      <c r="C578" s="409"/>
      <c r="D578" s="409"/>
      <c r="E578" s="409"/>
      <c r="F578" s="410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5" t="s">
        <v>34</v>
      </c>
      <c r="B588" s="405"/>
      <c r="C588" s="406"/>
      <c r="D588" s="296">
        <f>SUM(B579:C587)</f>
        <v>16</v>
      </c>
      <c r="E588" s="79"/>
      <c r="F588" s="83"/>
      <c r="G588" s="83"/>
    </row>
    <row r="589" spans="1:7" ht="21" x14ac:dyDescent="0.4">
      <c r="A589" s="405" t="s">
        <v>33</v>
      </c>
      <c r="B589" s="405"/>
      <c r="C589" s="405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1" t="s">
        <v>23</v>
      </c>
      <c r="B591" s="412"/>
      <c r="C591" s="412"/>
      <c r="D591" s="412"/>
      <c r="E591" s="412"/>
      <c r="F591" s="413"/>
      <c r="G591" s="83"/>
    </row>
    <row r="592" spans="1:7" ht="42" x14ac:dyDescent="0.4">
      <c r="A592" s="88" t="s">
        <v>87</v>
      </c>
      <c r="B592" s="89">
        <v>0</v>
      </c>
      <c r="C592" s="89"/>
      <c r="D592" s="90" t="s">
        <v>533</v>
      </c>
      <c r="E592" s="90" t="s">
        <v>534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6" t="s">
        <v>383</v>
      </c>
      <c r="B598" s="347"/>
      <c r="C598" s="347"/>
      <c r="D598" s="347"/>
      <c r="E598" s="347"/>
      <c r="F598" s="347"/>
      <c r="G598" s="347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1</v>
      </c>
      <c r="C605" s="89"/>
      <c r="D605" s="271">
        <f>IFERROR(E605/F605,"N.A")</f>
        <v>0.66666666666666663</v>
      </c>
      <c r="E605" s="91">
        <f>COUNTIF('A1 Exploitation'!F579:F604,"ok")</f>
        <v>2</v>
      </c>
      <c r="F605" s="90">
        <f>COUNTA('A1 Exploitation'!F579:F604)</f>
        <v>3</v>
      </c>
      <c r="G605" s="83"/>
    </row>
    <row r="606" spans="1:7" ht="21" x14ac:dyDescent="0.4">
      <c r="A606" s="405" t="s">
        <v>34</v>
      </c>
      <c r="B606" s="405"/>
      <c r="C606" s="406"/>
      <c r="D606" s="296">
        <f>SUM(B592:C605)</f>
        <v>19</v>
      </c>
      <c r="E606" s="79"/>
      <c r="F606" s="83"/>
      <c r="G606" s="83"/>
    </row>
    <row r="607" spans="1:7" ht="21" x14ac:dyDescent="0.4">
      <c r="A607" s="405" t="s">
        <v>33</v>
      </c>
      <c r="B607" s="405"/>
      <c r="C607" s="405"/>
      <c r="D607" s="295">
        <f>D606/(COUNT(B592:C605)*2)</f>
        <v>0.86363636363636365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35</v>
      </c>
      <c r="E609" s="203"/>
      <c r="F609" s="203"/>
      <c r="G609" s="83"/>
    </row>
    <row r="610" spans="1:7" ht="22.5" x14ac:dyDescent="0.45">
      <c r="A610" s="416" t="s">
        <v>170</v>
      </c>
      <c r="B610" s="417"/>
      <c r="C610" s="418"/>
      <c r="D610" s="305">
        <f>D609/(COUNT(B579:C587,B592:C597,B599:C605)*2)</f>
        <v>0.92105263157894735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5" t="s">
        <v>8</v>
      </c>
      <c r="B612" s="345"/>
      <c r="C612" s="345"/>
      <c r="D612" s="345"/>
      <c r="E612" s="345"/>
      <c r="F612" s="345"/>
      <c r="G612" s="83"/>
    </row>
    <row r="613" spans="1:7" ht="22.5" x14ac:dyDescent="0.4">
      <c r="A613" s="105">
        <f>B11</f>
        <v>43775</v>
      </c>
      <c r="B613" s="83"/>
      <c r="C613" s="83"/>
      <c r="D613" s="95"/>
      <c r="E613" s="95"/>
      <c r="F613" s="95"/>
      <c r="G613" s="83"/>
    </row>
    <row r="614" spans="1:7" ht="21" x14ac:dyDescent="0.4">
      <c r="A614" s="353" t="s">
        <v>28</v>
      </c>
      <c r="B614" s="354" t="s">
        <v>29</v>
      </c>
      <c r="C614" s="354"/>
      <c r="D614" s="354" t="s">
        <v>42</v>
      </c>
      <c r="E614" s="355" t="s">
        <v>266</v>
      </c>
      <c r="F614" s="355" t="s">
        <v>301</v>
      </c>
      <c r="G614" s="83"/>
    </row>
    <row r="615" spans="1:7" ht="18.75" customHeight="1" x14ac:dyDescent="0.4">
      <c r="A615" s="353"/>
      <c r="B615" s="283" t="s">
        <v>32</v>
      </c>
      <c r="C615" s="283" t="s">
        <v>31</v>
      </c>
      <c r="D615" s="354"/>
      <c r="E615" s="355"/>
      <c r="F615" s="35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0"/>
      <c r="D617" s="400"/>
      <c r="E617" s="400"/>
      <c r="F617" s="401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5" t="s">
        <v>34</v>
      </c>
      <c r="B627" s="405"/>
      <c r="C627" s="405"/>
      <c r="D627" s="296">
        <f>SUM(B618:C626)</f>
        <v>18</v>
      </c>
      <c r="E627" s="426"/>
      <c r="F627" s="407"/>
      <c r="G627" s="83"/>
    </row>
    <row r="628" spans="1:7" ht="21" x14ac:dyDescent="0.4">
      <c r="A628" s="405" t="s">
        <v>33</v>
      </c>
      <c r="B628" s="405"/>
      <c r="C628" s="405"/>
      <c r="D628" s="295">
        <f>D627/(COUNT(B618:C626)*2)</f>
        <v>1</v>
      </c>
      <c r="E628" s="427"/>
      <c r="F628" s="381"/>
      <c r="G628" s="83"/>
    </row>
    <row r="629" spans="1:7" ht="21" x14ac:dyDescent="0.4">
      <c r="A629" s="104"/>
      <c r="B629" s="83"/>
      <c r="C629" s="425"/>
      <c r="D629" s="425"/>
      <c r="E629" s="425"/>
      <c r="F629" s="42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111" customHeight="1" x14ac:dyDescent="0.4">
      <c r="A637" s="138" t="s">
        <v>418</v>
      </c>
      <c r="B637" s="89">
        <v>1</v>
      </c>
      <c r="C637" s="99"/>
      <c r="D637" s="139" t="s">
        <v>524</v>
      </c>
      <c r="E637" s="90" t="s">
        <v>525</v>
      </c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0" t="s">
        <v>34</v>
      </c>
      <c r="B639" s="361"/>
      <c r="C639" s="362"/>
      <c r="D639" s="289">
        <f>SUM(B631:C638)</f>
        <v>15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0.9375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0"/>
      <c r="D642" s="400"/>
      <c r="E642" s="400"/>
      <c r="F642" s="401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0" t="s">
        <v>34</v>
      </c>
      <c r="B650" s="361"/>
      <c r="C650" s="362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2"/>
      <c r="B652" s="422"/>
      <c r="C652" s="422"/>
      <c r="D652" s="422"/>
      <c r="E652" s="422"/>
      <c r="F652" s="422"/>
      <c r="G652" s="422"/>
    </row>
    <row r="653" spans="1:16382" ht="24.75" x14ac:dyDescent="0.4">
      <c r="A653" s="241" t="s">
        <v>26</v>
      </c>
      <c r="B653" s="400"/>
      <c r="C653" s="400"/>
      <c r="D653" s="400"/>
      <c r="E653" s="400"/>
      <c r="F653" s="401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397" t="s">
        <v>310</v>
      </c>
      <c r="B661" s="398"/>
      <c r="C661" s="398"/>
      <c r="D661" s="398"/>
      <c r="E661" s="398"/>
      <c r="F661" s="399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f>COUNTIF('A1 Exploitation'!F618:F667,"ok")</f>
        <v>2</v>
      </c>
      <c r="F668" s="90">
        <f>COUNTA('A1 Exploitation'!F618:F667)</f>
        <v>2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24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71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0.98611111111111116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5" t="s">
        <v>355</v>
      </c>
      <c r="B676" s="345"/>
      <c r="C676" s="345"/>
      <c r="D676" s="345"/>
      <c r="E676" s="345"/>
      <c r="F676" s="345"/>
      <c r="G676" s="83"/>
    </row>
    <row r="677" spans="1:7" ht="21" x14ac:dyDescent="0.4">
      <c r="A677" s="169">
        <f>B11</f>
        <v>43775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3" t="s">
        <v>28</v>
      </c>
      <c r="B678" s="354" t="s">
        <v>29</v>
      </c>
      <c r="C678" s="354"/>
      <c r="D678" s="354" t="s">
        <v>42</v>
      </c>
      <c r="E678" s="355" t="s">
        <v>266</v>
      </c>
      <c r="F678" s="355" t="s">
        <v>301</v>
      </c>
      <c r="G678" s="83"/>
    </row>
    <row r="679" spans="1:7" ht="21" x14ac:dyDescent="0.4">
      <c r="A679" s="353"/>
      <c r="B679" s="283" t="s">
        <v>32</v>
      </c>
      <c r="C679" s="283" t="s">
        <v>31</v>
      </c>
      <c r="D679" s="354"/>
      <c r="E679" s="355"/>
      <c r="F679" s="35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84" x14ac:dyDescent="0.4">
      <c r="A683" s="88" t="s">
        <v>43</v>
      </c>
      <c r="B683" s="89">
        <v>0</v>
      </c>
      <c r="C683" s="89"/>
      <c r="D683" s="90" t="s">
        <v>539</v>
      </c>
      <c r="E683" s="90" t="s">
        <v>538</v>
      </c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>
        <v>2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>
        <v>2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2</v>
      </c>
      <c r="C700" s="89"/>
      <c r="D700" s="271">
        <f>IFERROR(E700/F700,"N.A")</f>
        <v>1</v>
      </c>
      <c r="E700" s="206">
        <f>COUNTIF('A1 Exploitation'!F681:F699,"ok")</f>
        <v>1</v>
      </c>
      <c r="F700" s="90">
        <f>COUNTA('A1 Exploitation'!F681:F699)</f>
        <v>1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32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0.94117647058823528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1" t="s">
        <v>459</v>
      </c>
      <c r="B704" s="421"/>
      <c r="C704" s="421"/>
      <c r="D704" s="421"/>
      <c r="E704" s="421"/>
      <c r="F704" s="421"/>
      <c r="G704" s="184"/>
    </row>
    <row r="705" spans="1:7" ht="21" customHeight="1" x14ac:dyDescent="0.4">
      <c r="A705" s="169">
        <f>B11</f>
        <v>43775</v>
      </c>
      <c r="B705" s="83"/>
      <c r="C705" s="83"/>
      <c r="D705" s="183"/>
      <c r="E705" s="183"/>
      <c r="F705" s="183"/>
      <c r="G705" s="184"/>
    </row>
    <row r="706" spans="1:7" ht="21" x14ac:dyDescent="0.4">
      <c r="A706" s="428" t="s">
        <v>28</v>
      </c>
      <c r="B706" s="391" t="s">
        <v>29</v>
      </c>
      <c r="C706" s="391"/>
      <c r="D706" s="354" t="s">
        <v>42</v>
      </c>
      <c r="E706" s="355" t="s">
        <v>266</v>
      </c>
      <c r="F706" s="355" t="s">
        <v>301</v>
      </c>
      <c r="G706" s="184"/>
    </row>
    <row r="707" spans="1:7" ht="21" x14ac:dyDescent="0.4">
      <c r="A707" s="353"/>
      <c r="B707" s="283" t="s">
        <v>32</v>
      </c>
      <c r="C707" s="283" t="s">
        <v>31</v>
      </c>
      <c r="D707" s="354"/>
      <c r="E707" s="355"/>
      <c r="F707" s="35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4" t="s">
        <v>305</v>
      </c>
      <c r="B709" s="395"/>
      <c r="C709" s="395"/>
      <c r="D709" s="395"/>
      <c r="E709" s="395"/>
      <c r="F709" s="396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42" x14ac:dyDescent="0.4">
      <c r="A714" s="182" t="s">
        <v>321</v>
      </c>
      <c r="B714" s="185">
        <v>0</v>
      </c>
      <c r="C714" s="185"/>
      <c r="D714" s="109" t="s">
        <v>545</v>
      </c>
      <c r="E714" s="109" t="s">
        <v>546</v>
      </c>
      <c r="F714" s="135"/>
      <c r="G714" s="184"/>
    </row>
    <row r="715" spans="1:7" ht="21" x14ac:dyDescent="0.4">
      <c r="A715" s="284" t="s">
        <v>34</v>
      </c>
      <c r="B715" s="423"/>
      <c r="C715" s="424"/>
      <c r="D715" s="289">
        <f>SUM(B710:C714)</f>
        <v>8</v>
      </c>
      <c r="E715" s="79"/>
      <c r="F715" s="83"/>
      <c r="G715" s="83"/>
    </row>
    <row r="716" spans="1:7" ht="21" x14ac:dyDescent="0.4">
      <c r="A716" s="284" t="s">
        <v>33</v>
      </c>
      <c r="B716" s="423"/>
      <c r="C716" s="424"/>
      <c r="D716" s="298">
        <f>D715/(COUNT(B710:C714)*2)</f>
        <v>0.8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4" t="s">
        <v>306</v>
      </c>
      <c r="B718" s="395"/>
      <c r="C718" s="395"/>
      <c r="D718" s="395"/>
      <c r="E718" s="395"/>
      <c r="F718" s="396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1</v>
      </c>
      <c r="C721" s="89"/>
      <c r="D721" s="271">
        <f>IFERROR(E721/F721,"N.A")</f>
        <v>0.5</v>
      </c>
      <c r="E721" s="42">
        <f>COUNTIF('A1 Exploitation'!F710:F720,"ok")</f>
        <v>1</v>
      </c>
      <c r="F721" s="135">
        <f>COUNTA('A1 Exploitation'!F710:F720)</f>
        <v>2</v>
      </c>
    </row>
    <row r="722" spans="1:7" ht="21" x14ac:dyDescent="0.3">
      <c r="A722" s="284" t="s">
        <v>34</v>
      </c>
      <c r="B722" s="284"/>
      <c r="C722" s="288"/>
      <c r="D722" s="299">
        <f>SUM(B719:C721)</f>
        <v>5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0.83333333333333337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13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0.8125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0.86111111111111105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241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0.95634920634920639</v>
      </c>
      <c r="E730" s="3"/>
      <c r="F730" s="3"/>
    </row>
  </sheetData>
  <sheetProtection algorithmName="SHA-512" hashValue="M1mf5808vsOciL1QP8i99rXJVoqEOdhPV5BQgLOUrdLOQY6CP9UdjRADOoFWZtzxis8wu6JaAxpcKTvHD1y53A==" saltValue="qR/8Uizxgq+xualwS3iyYQ==" spinCount="100000" sheet="1" objects="1" scenarios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0:B37 B546:B555 B592:B605 B558:B565 B506:B516 B618:B626 B122:B128 B662:B668 B39:B42 B85:B102 B312:B319 B379:B389 B449:B463 B519:B525 B417:B424 B492:B504 B292:B299 B579:B587 B654:B660 B710:B714 B66:B82 B257:B264 B348:B356 B178:B185 B536:B541 B643:B649 B269:B289 B231:B235 B681:B700 B105:B110 B140:B146 B237:B244 B437:B444 B528:B529 B484:B490 B631:B638 B719:B721 B465:B47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G199"/>
  <sheetViews>
    <sheetView view="pageBreakPreview" zoomScale="70" zoomScaleNormal="90" zoomScaleSheetLayoutView="7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39"/>
      <c r="E1" s="439"/>
      <c r="F1" s="439"/>
      <c r="G1" s="43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0" t="s">
        <v>46</v>
      </c>
      <c r="B6" s="440"/>
      <c r="C6" s="440"/>
      <c r="D6" s="440"/>
      <c r="E6" s="440"/>
      <c r="F6" s="440"/>
      <c r="G6" s="66"/>
    </row>
    <row r="7" spans="1:7" s="2" customFormat="1" ht="21.75" customHeight="1" x14ac:dyDescent="0.45">
      <c r="A7" s="441" t="str">
        <f>'Page de garde'!D18</f>
        <v>BOU SALEM</v>
      </c>
      <c r="B7" s="441"/>
      <c r="C7" s="441"/>
      <c r="D7" s="441"/>
      <c r="E7" s="441"/>
      <c r="F7" s="441"/>
      <c r="G7" s="66"/>
    </row>
    <row r="8" spans="1:7" s="2" customFormat="1" ht="24" x14ac:dyDescent="0.45">
      <c r="A8" s="329" t="s">
        <v>39</v>
      </c>
      <c r="B8" s="442" t="str">
        <f>'A2 Exploitation'!B9:F9</f>
        <v>M Dhia Mechlaoui</v>
      </c>
      <c r="C8" s="442"/>
      <c r="D8" s="442"/>
      <c r="E8" s="442"/>
      <c r="F8" s="442"/>
      <c r="G8" s="66"/>
    </row>
    <row r="9" spans="1:7" s="2" customFormat="1" ht="24" x14ac:dyDescent="0.45">
      <c r="A9" s="330" t="s">
        <v>41</v>
      </c>
      <c r="B9" s="443" t="str">
        <f>'A2 Exploitation'!B10:F10</f>
        <v>Directeur magasin (M Gharbi Melek)</v>
      </c>
      <c r="C9" s="443"/>
      <c r="D9" s="443"/>
      <c r="E9" s="443"/>
      <c r="F9" s="443"/>
      <c r="G9" s="66"/>
    </row>
    <row r="10" spans="1:7" s="2" customFormat="1" ht="24" x14ac:dyDescent="0.45">
      <c r="A10" s="329" t="s">
        <v>40</v>
      </c>
      <c r="B10" s="438">
        <f>'A2 Exploitation'!B11:F11</f>
        <v>43775</v>
      </c>
      <c r="C10" s="438"/>
      <c r="D10" s="438"/>
      <c r="E10" s="438"/>
      <c r="F10" s="438"/>
      <c r="G10" s="66"/>
    </row>
    <row r="11" spans="1:7" s="2" customFormat="1" ht="24" x14ac:dyDescent="0.45">
      <c r="A11" s="329" t="s">
        <v>250</v>
      </c>
      <c r="B11" s="444">
        <f>D199</f>
        <v>0.81111111111111112</v>
      </c>
      <c r="C11" s="444"/>
      <c r="D11" s="444"/>
      <c r="E11" s="444"/>
      <c r="F11" s="444"/>
      <c r="G11" s="66"/>
    </row>
    <row r="12" spans="1:7" s="2" customFormat="1" ht="22.5" x14ac:dyDescent="0.45">
      <c r="A12" s="1"/>
      <c r="D12" s="373"/>
      <c r="E12" s="373"/>
      <c r="F12" s="373"/>
      <c r="G12" s="373"/>
    </row>
    <row r="13" spans="1:7" s="2" customFormat="1" ht="11.25" customHeight="1" x14ac:dyDescent="0.3">
      <c r="A13" s="445" t="s">
        <v>28</v>
      </c>
      <c r="B13" s="446" t="s">
        <v>29</v>
      </c>
      <c r="C13" s="446"/>
      <c r="D13" s="446" t="s">
        <v>42</v>
      </c>
      <c r="E13" s="446" t="s">
        <v>160</v>
      </c>
      <c r="F13" s="446" t="s">
        <v>161</v>
      </c>
    </row>
    <row r="14" spans="1:7" s="2" customFormat="1" ht="12.75" customHeight="1" x14ac:dyDescent="0.3">
      <c r="A14" s="445"/>
      <c r="B14" s="336" t="s">
        <v>32</v>
      </c>
      <c r="C14" s="336" t="s">
        <v>31</v>
      </c>
      <c r="D14" s="446"/>
      <c r="E14" s="446"/>
      <c r="F14" s="446"/>
      <c r="G14" s="65"/>
    </row>
    <row r="15" spans="1:7" x14ac:dyDescent="0.3">
      <c r="A15" s="459"/>
      <c r="B15" s="460"/>
      <c r="C15" s="460"/>
      <c r="D15" s="460"/>
      <c r="E15" s="460"/>
      <c r="F15" s="460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0</v>
      </c>
      <c r="C19" s="42"/>
      <c r="D19" s="43" t="s">
        <v>528</v>
      </c>
      <c r="E19" s="43" t="s">
        <v>529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4" t="s">
        <v>34</v>
      </c>
      <c r="B22" s="448"/>
      <c r="C22" s="449"/>
      <c r="D22" s="334">
        <f>SUM(B17:C21)</f>
        <v>8</v>
      </c>
    </row>
    <row r="23" spans="1:7" x14ac:dyDescent="0.3">
      <c r="A23" s="447" t="s">
        <v>251</v>
      </c>
      <c r="B23" s="450"/>
      <c r="C23" s="451"/>
      <c r="D23" s="332">
        <f>D22/(COUNT(B17:C21)*2)</f>
        <v>0.8</v>
      </c>
    </row>
    <row r="24" spans="1:7" x14ac:dyDescent="0.3">
      <c r="A24" s="8"/>
      <c r="B24" s="9"/>
      <c r="C24" s="9"/>
      <c r="D24" s="10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ht="33" x14ac:dyDescent="0.3">
      <c r="A29" s="4" t="s">
        <v>236</v>
      </c>
      <c r="B29" s="42">
        <v>0</v>
      </c>
      <c r="C29" s="42"/>
      <c r="D29" s="43" t="s">
        <v>526</v>
      </c>
      <c r="E29" s="43" t="s">
        <v>527</v>
      </c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7" t="s">
        <v>34</v>
      </c>
      <c r="B33" s="450"/>
      <c r="C33" s="451"/>
      <c r="D33" s="331">
        <f>SUM(B26:C32)</f>
        <v>10</v>
      </c>
    </row>
    <row r="34" spans="1:6" x14ac:dyDescent="0.3">
      <c r="A34" s="447" t="s">
        <v>251</v>
      </c>
      <c r="B34" s="450"/>
      <c r="C34" s="451"/>
      <c r="D34" s="332">
        <f>D33/(COUNT(B26:C32)*2)</f>
        <v>0.83333333333333337</v>
      </c>
    </row>
    <row r="35" spans="1:6" x14ac:dyDescent="0.3">
      <c r="A35" s="8"/>
      <c r="B35" s="9"/>
      <c r="C35" s="9"/>
      <c r="D35" s="10"/>
    </row>
    <row r="36" spans="1:6" ht="19.5" x14ac:dyDescent="0.4">
      <c r="A36" s="455" t="s">
        <v>180</v>
      </c>
      <c r="B36" s="456"/>
      <c r="C36" s="456"/>
      <c r="D36" s="456"/>
      <c r="E36" s="456"/>
      <c r="F36" s="45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7" t="s">
        <v>34</v>
      </c>
      <c r="B42" s="450"/>
      <c r="C42" s="451"/>
      <c r="D42" s="331">
        <f>SUM(B37:C41)</f>
        <v>0</v>
      </c>
    </row>
    <row r="43" spans="1:6" x14ac:dyDescent="0.3">
      <c r="A43" s="447" t="s">
        <v>251</v>
      </c>
      <c r="B43" s="450"/>
      <c r="C43" s="45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540</v>
      </c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7" t="s">
        <v>34</v>
      </c>
      <c r="B52" s="450"/>
      <c r="C52" s="451"/>
      <c r="D52" s="331">
        <f>SUM(B46:C51)</f>
        <v>12</v>
      </c>
    </row>
    <row r="53" spans="1:6" x14ac:dyDescent="0.3">
      <c r="A53" s="447" t="s">
        <v>251</v>
      </c>
      <c r="B53" s="450"/>
      <c r="C53" s="451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55" t="s">
        <v>8</v>
      </c>
      <c r="B55" s="456"/>
      <c r="C55" s="456"/>
      <c r="D55" s="456"/>
      <c r="E55" s="456"/>
      <c r="F55" s="456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7" t="s">
        <v>34</v>
      </c>
      <c r="B63" s="450"/>
      <c r="C63" s="451"/>
      <c r="D63" s="331">
        <f>SUM(B56:C62)</f>
        <v>14</v>
      </c>
    </row>
    <row r="64" spans="1:6" x14ac:dyDescent="0.3">
      <c r="A64" s="447" t="s">
        <v>251</v>
      </c>
      <c r="B64" s="450"/>
      <c r="C64" s="451"/>
      <c r="D64" s="332">
        <f>D63/(COUNT(B56:C62)*2)</f>
        <v>1</v>
      </c>
    </row>
    <row r="65" spans="1:6" x14ac:dyDescent="0.3">
      <c r="A65" s="8"/>
      <c r="B65" s="9"/>
      <c r="C65" s="9"/>
      <c r="D65" s="10"/>
    </row>
    <row r="66" spans="1:6" ht="19.5" x14ac:dyDescent="0.4">
      <c r="A66" s="455" t="s">
        <v>111</v>
      </c>
      <c r="B66" s="456"/>
      <c r="C66" s="456"/>
      <c r="D66" s="456"/>
      <c r="E66" s="456"/>
      <c r="F66" s="45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7" t="s">
        <v>34</v>
      </c>
      <c r="B84" s="450"/>
      <c r="C84" s="451"/>
      <c r="D84" s="331">
        <f>SUM(B67:C83)</f>
        <v>0</v>
      </c>
    </row>
    <row r="85" spans="1:6" x14ac:dyDescent="0.3">
      <c r="A85" s="447" t="s">
        <v>251</v>
      </c>
      <c r="B85" s="450"/>
      <c r="C85" s="45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5" t="s">
        <v>172</v>
      </c>
      <c r="B87" s="456"/>
      <c r="C87" s="456"/>
      <c r="D87" s="456"/>
      <c r="E87" s="456"/>
      <c r="F87" s="45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7" t="s">
        <v>34</v>
      </c>
      <c r="B102" s="450"/>
      <c r="C102" s="451"/>
      <c r="D102" s="331">
        <f>SUM(B88:C101)</f>
        <v>0</v>
      </c>
    </row>
    <row r="103" spans="1:6" x14ac:dyDescent="0.3">
      <c r="A103" s="447" t="s">
        <v>251</v>
      </c>
      <c r="B103" s="450"/>
      <c r="C103" s="45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5" t="s">
        <v>173</v>
      </c>
      <c r="B106" s="456"/>
      <c r="C106" s="456"/>
      <c r="D106" s="456"/>
      <c r="E106" s="456"/>
      <c r="F106" s="45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7" t="s">
        <v>34</v>
      </c>
      <c r="B118" s="450"/>
      <c r="C118" s="451"/>
      <c r="D118" s="331">
        <f>SUM(B107:C117)</f>
        <v>0</v>
      </c>
    </row>
    <row r="119" spans="1:6" x14ac:dyDescent="0.3">
      <c r="A119" s="447" t="s">
        <v>251</v>
      </c>
      <c r="B119" s="450"/>
      <c r="C119" s="45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5" t="s">
        <v>156</v>
      </c>
      <c r="B121" s="456"/>
      <c r="C121" s="456"/>
      <c r="D121" s="456"/>
      <c r="E121" s="456"/>
      <c r="F121" s="45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7" t="s">
        <v>34</v>
      </c>
      <c r="B133" s="450"/>
      <c r="C133" s="451"/>
      <c r="D133" s="331">
        <f>SUM(B122:C132)</f>
        <v>0</v>
      </c>
    </row>
    <row r="134" spans="1:6" x14ac:dyDescent="0.3">
      <c r="A134" s="447" t="s">
        <v>251</v>
      </c>
      <c r="B134" s="450"/>
      <c r="C134" s="45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5" t="s">
        <v>61</v>
      </c>
      <c r="B136" s="456"/>
      <c r="C136" s="456"/>
      <c r="D136" s="456"/>
      <c r="E136" s="456"/>
      <c r="F136" s="45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7" t="s">
        <v>34</v>
      </c>
      <c r="B149" s="450"/>
      <c r="C149" s="451"/>
      <c r="D149" s="331">
        <f>SUM(B137:C148)</f>
        <v>0</v>
      </c>
    </row>
    <row r="150" spans="1:6" x14ac:dyDescent="0.3">
      <c r="A150" s="447" t="s">
        <v>251</v>
      </c>
      <c r="B150" s="450"/>
      <c r="C150" s="45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5" t="s">
        <v>178</v>
      </c>
      <c r="B152" s="456"/>
      <c r="C152" s="456"/>
      <c r="D152" s="456"/>
      <c r="E152" s="456"/>
      <c r="F152" s="456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50.25" x14ac:dyDescent="0.35">
      <c r="A155" s="14" t="s">
        <v>262</v>
      </c>
      <c r="B155" s="42">
        <v>0</v>
      </c>
      <c r="C155" s="4">
        <f>IF(B155=0, -5, "0")</f>
        <v>-5</v>
      </c>
      <c r="D155" s="43" t="s">
        <v>541</v>
      </c>
      <c r="E155" s="43" t="s">
        <v>530</v>
      </c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7" t="s">
        <v>34</v>
      </c>
      <c r="B161" s="448"/>
      <c r="C161" s="449"/>
      <c r="D161" s="334">
        <f>SUM(B153:C160)</f>
        <v>9</v>
      </c>
    </row>
    <row r="162" spans="1:6" x14ac:dyDescent="0.3">
      <c r="A162" s="447" t="s">
        <v>251</v>
      </c>
      <c r="B162" s="450"/>
      <c r="C162" s="451"/>
      <c r="D162" s="332">
        <f>D161/(COUNT(B153:C160)*2)</f>
        <v>0.5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5" t="s">
        <v>64</v>
      </c>
      <c r="B164" s="456"/>
      <c r="C164" s="456"/>
      <c r="D164" s="456"/>
      <c r="E164" s="456"/>
      <c r="F164" s="45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7" t="s">
        <v>34</v>
      </c>
      <c r="B169" s="450"/>
      <c r="C169" s="451"/>
      <c r="D169" s="331">
        <f>SUM(B165:C168)</f>
        <v>2</v>
      </c>
    </row>
    <row r="170" spans="1:6" x14ac:dyDescent="0.3">
      <c r="A170" s="447" t="s">
        <v>251</v>
      </c>
      <c r="B170" s="450"/>
      <c r="C170" s="451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1" t="s">
        <v>15</v>
      </c>
      <c r="B172" s="462"/>
      <c r="C172" s="462"/>
      <c r="D172" s="462"/>
      <c r="E172" s="462"/>
      <c r="F172" s="462"/>
    </row>
    <row r="173" spans="1:6" ht="66" x14ac:dyDescent="0.3">
      <c r="A173" s="4" t="s">
        <v>152</v>
      </c>
      <c r="B173" s="42">
        <v>0</v>
      </c>
      <c r="C173" s="42"/>
      <c r="D173" s="43" t="s">
        <v>531</v>
      </c>
      <c r="E173" s="43" t="s">
        <v>532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7" t="s">
        <v>34</v>
      </c>
      <c r="B177" s="450"/>
      <c r="C177" s="451"/>
      <c r="D177" s="331">
        <f>SUM(B173:C176)</f>
        <v>6</v>
      </c>
    </row>
    <row r="178" spans="1:7" x14ac:dyDescent="0.3">
      <c r="A178" s="447" t="s">
        <v>251</v>
      </c>
      <c r="B178" s="450"/>
      <c r="C178" s="451"/>
      <c r="D178" s="332">
        <f>D177/(COUNT(B173:C176)*2)</f>
        <v>0.75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5" t="s">
        <v>65</v>
      </c>
      <c r="B180" s="456"/>
      <c r="C180" s="456"/>
      <c r="D180" s="456"/>
      <c r="E180" s="456"/>
      <c r="F180" s="456"/>
    </row>
    <row r="181" spans="1:7" ht="33" x14ac:dyDescent="0.3">
      <c r="A181" s="16" t="s">
        <v>270</v>
      </c>
      <c r="B181" s="42">
        <v>0</v>
      </c>
      <c r="C181" s="42"/>
      <c r="D181" s="43" t="s">
        <v>542</v>
      </c>
      <c r="E181" s="43" t="s">
        <v>543</v>
      </c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18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 t="s">
        <v>544</v>
      </c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7" t="s">
        <v>34</v>
      </c>
      <c r="B186" s="450"/>
      <c r="C186" s="451"/>
      <c r="D186" s="331">
        <f>SUM(B181:C185)</f>
        <v>6</v>
      </c>
    </row>
    <row r="187" spans="1:7" x14ac:dyDescent="0.3">
      <c r="A187" s="447" t="s">
        <v>251</v>
      </c>
      <c r="B187" s="450"/>
      <c r="C187" s="451"/>
      <c r="D187" s="332">
        <f>D186/(COUNT(B181:C185)*2)</f>
        <v>0.75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5" t="s">
        <v>177</v>
      </c>
      <c r="B189" s="456"/>
      <c r="C189" s="456"/>
      <c r="D189" s="456"/>
      <c r="E189" s="456"/>
      <c r="F189" s="456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47" t="s">
        <v>34</v>
      </c>
      <c r="B194" s="450"/>
      <c r="C194" s="451"/>
      <c r="D194" s="335">
        <f>SUM(B190:C193)</f>
        <v>6</v>
      </c>
    </row>
    <row r="195" spans="1:6" x14ac:dyDescent="0.3">
      <c r="A195" s="447" t="s">
        <v>251</v>
      </c>
      <c r="B195" s="450"/>
      <c r="C195" s="451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f>E197/F197</f>
        <v>0.44444444444444442</v>
      </c>
      <c r="E197" s="72">
        <f>COUNTIF('A1 Technique'!F17:F193,"ok")</f>
        <v>4</v>
      </c>
      <c r="F197" s="73">
        <f>COUNTA('A1 Technique'!F17:F193)</f>
        <v>9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73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0.81111111111111112</v>
      </c>
    </row>
  </sheetData>
  <sheetProtection algorithmName="SHA-512" hashValue="Fnu9PSOOXtXC1jRA3o7ifoQyB09AImroNXpnkwkO6E8/2CB8AWmmRWsbTvUCP0Tx+DYyUQrZ56rkxjIIoOD3Ww==" saltValue="48x3V+iMYG9n52PNYbVRu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/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3"/>
      <c r="E1" s="373"/>
      <c r="F1" s="373"/>
      <c r="G1" s="37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4" t="s">
        <v>151</v>
      </c>
      <c r="B7" s="374"/>
      <c r="C7" s="374"/>
      <c r="D7" s="374"/>
      <c r="E7" s="374"/>
      <c r="F7" s="374"/>
      <c r="G7" s="82"/>
    </row>
    <row r="8" spans="1:7" ht="22.5" x14ac:dyDescent="0.45">
      <c r="A8" s="375" t="str">
        <f>'Page de garde'!D18</f>
        <v>BOU SALEM</v>
      </c>
      <c r="B8" s="375"/>
      <c r="C8" s="375"/>
      <c r="D8" s="375"/>
      <c r="E8" s="375"/>
      <c r="F8" s="375"/>
      <c r="G8" s="82"/>
    </row>
    <row r="9" spans="1:7" ht="22.5" x14ac:dyDescent="0.45">
      <c r="A9" s="278" t="s">
        <v>39</v>
      </c>
      <c r="B9" s="376"/>
      <c r="C9" s="376"/>
      <c r="D9" s="376"/>
      <c r="E9" s="376"/>
      <c r="F9" s="376"/>
      <c r="G9" s="82"/>
    </row>
    <row r="10" spans="1:7" ht="22.5" x14ac:dyDescent="0.45">
      <c r="A10" s="279" t="s">
        <v>41</v>
      </c>
      <c r="B10" s="377"/>
      <c r="C10" s="377"/>
      <c r="D10" s="377"/>
      <c r="E10" s="377"/>
      <c r="F10" s="377"/>
      <c r="G10" s="82"/>
    </row>
    <row r="11" spans="1:7" ht="22.5" x14ac:dyDescent="0.45">
      <c r="A11" s="278" t="s">
        <v>40</v>
      </c>
      <c r="B11" s="372"/>
      <c r="C11" s="372"/>
      <c r="D11" s="372"/>
      <c r="E11" s="372"/>
      <c r="F11" s="372"/>
      <c r="G11" s="82"/>
    </row>
    <row r="12" spans="1:7" ht="22.5" x14ac:dyDescent="0.45">
      <c r="A12" s="278" t="s">
        <v>200</v>
      </c>
      <c r="B12" s="378" t="e">
        <f>D730</f>
        <v>#DIV/0!</v>
      </c>
      <c r="C12" s="378"/>
      <c r="D12" s="378"/>
      <c r="E12" s="378"/>
      <c r="F12" s="378"/>
      <c r="G12" s="82"/>
    </row>
    <row r="13" spans="1:7" ht="22.5" x14ac:dyDescent="0.45">
      <c r="A13" s="81"/>
      <c r="B13" s="79"/>
      <c r="C13" s="79"/>
      <c r="D13" s="373"/>
      <c r="E13" s="373"/>
      <c r="F13" s="373"/>
      <c r="G13" s="37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3" t="s">
        <v>28</v>
      </c>
      <c r="B17" s="354" t="s">
        <v>29</v>
      </c>
      <c r="C17" s="354"/>
      <c r="D17" s="354" t="s">
        <v>42</v>
      </c>
      <c r="E17" s="355" t="s">
        <v>266</v>
      </c>
      <c r="F17" s="355" t="s">
        <v>299</v>
      </c>
      <c r="G17" s="83"/>
    </row>
    <row r="18" spans="1:8" ht="16.5" customHeight="1" x14ac:dyDescent="0.4">
      <c r="A18" s="353"/>
      <c r="B18" s="283" t="s">
        <v>32</v>
      </c>
      <c r="C18" s="283" t="s">
        <v>31</v>
      </c>
      <c r="D18" s="354"/>
      <c r="E18" s="355"/>
      <c r="F18" s="35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2"/>
      <c r="B49" s="382"/>
      <c r="C49" s="382"/>
      <c r="D49" s="382"/>
      <c r="E49" s="382"/>
      <c r="F49" s="382"/>
      <c r="G49" s="38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3" t="s">
        <v>28</v>
      </c>
      <c r="B52" s="354" t="s">
        <v>29</v>
      </c>
      <c r="C52" s="354"/>
      <c r="D52" s="354" t="s">
        <v>42</v>
      </c>
      <c r="E52" s="355" t="s">
        <v>266</v>
      </c>
      <c r="F52" s="355" t="s">
        <v>301</v>
      </c>
      <c r="G52" s="83"/>
    </row>
    <row r="53" spans="1:7" ht="21" x14ac:dyDescent="0.4">
      <c r="A53" s="353"/>
      <c r="B53" s="283" t="s">
        <v>32</v>
      </c>
      <c r="C53" s="283" t="s">
        <v>31</v>
      </c>
      <c r="D53" s="354"/>
      <c r="E53" s="355"/>
      <c r="F53" s="35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367" t="s">
        <v>350</v>
      </c>
      <c r="B65" s="367"/>
      <c r="C65" s="367"/>
      <c r="D65" s="367"/>
      <c r="E65" s="367"/>
      <c r="F65" s="36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0"/>
      <c r="B83" s="380"/>
      <c r="C83" s="380"/>
      <c r="D83" s="380"/>
      <c r="E83" s="380"/>
      <c r="F83" s="380"/>
      <c r="G83" s="380"/>
    </row>
    <row r="84" spans="1:7" ht="45" customHeight="1" x14ac:dyDescent="0.45">
      <c r="A84" s="368" t="s">
        <v>351</v>
      </c>
      <c r="B84" s="368"/>
      <c r="C84" s="368"/>
      <c r="D84" s="368"/>
      <c r="E84" s="368"/>
      <c r="F84" s="36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3"/>
      <c r="B103" s="431"/>
      <c r="C103" s="431"/>
      <c r="D103" s="431"/>
      <c r="E103" s="431"/>
      <c r="F103" s="437"/>
      <c r="G103" s="83"/>
    </row>
    <row r="104" spans="1:7" ht="46.5" customHeight="1" x14ac:dyDescent="0.4">
      <c r="A104" s="367" t="s">
        <v>352</v>
      </c>
      <c r="B104" s="367"/>
      <c r="C104" s="367"/>
      <c r="D104" s="367"/>
      <c r="E104" s="367"/>
      <c r="F104" s="36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3"/>
      <c r="B111" s="431"/>
      <c r="C111" s="431"/>
      <c r="D111" s="431"/>
      <c r="E111" s="431"/>
      <c r="F111" s="437"/>
      <c r="G111" s="83"/>
    </row>
    <row r="112" spans="1:7" ht="39.75" customHeight="1" x14ac:dyDescent="0.4">
      <c r="A112" s="367" t="s">
        <v>390</v>
      </c>
      <c r="B112" s="367"/>
      <c r="C112" s="367"/>
      <c r="D112" s="367"/>
      <c r="E112" s="367"/>
      <c r="F112" s="36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1"/>
      <c r="B120" s="431"/>
      <c r="C120" s="431"/>
      <c r="D120" s="431"/>
      <c r="E120" s="431"/>
      <c r="F120" s="431"/>
      <c r="G120" s="83"/>
    </row>
    <row r="121" spans="1:7" ht="22.5" x14ac:dyDescent="0.4">
      <c r="A121" s="367" t="s">
        <v>310</v>
      </c>
      <c r="B121" s="367"/>
      <c r="C121" s="367"/>
      <c r="D121" s="367"/>
      <c r="E121" s="367"/>
      <c r="F121" s="36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2"/>
      <c r="B132" s="432"/>
      <c r="C132" s="432"/>
      <c r="D132" s="432"/>
      <c r="E132" s="432"/>
      <c r="F132" s="432"/>
      <c r="G132" s="83"/>
    </row>
    <row r="133" spans="1:16384" ht="22.5" customHeight="1" x14ac:dyDescent="0.4">
      <c r="A133" s="369" t="s">
        <v>424</v>
      </c>
      <c r="B133" s="369"/>
      <c r="C133" s="369"/>
      <c r="D133" s="369"/>
      <c r="E133" s="369"/>
      <c r="F133" s="369"/>
      <c r="G133" s="83"/>
    </row>
    <row r="134" spans="1:16384" ht="22.5" customHeight="1" x14ac:dyDescent="0.4">
      <c r="A134" s="370"/>
      <c r="B134" s="370"/>
      <c r="C134" s="370"/>
      <c r="D134" s="370"/>
      <c r="E134" s="370"/>
      <c r="F134" s="370"/>
      <c r="G134" s="83"/>
    </row>
    <row r="135" spans="1:16384" s="216" customFormat="1" ht="22.5" customHeight="1" x14ac:dyDescent="0.25">
      <c r="A135" s="353" t="s">
        <v>28</v>
      </c>
      <c r="B135" s="354" t="s">
        <v>29</v>
      </c>
      <c r="C135" s="354"/>
      <c r="D135" s="354" t="s">
        <v>42</v>
      </c>
      <c r="E135" s="355" t="s">
        <v>266</v>
      </c>
      <c r="F135" s="355" t="s">
        <v>301</v>
      </c>
    </row>
    <row r="136" spans="1:16384" s="216" customFormat="1" ht="22.5" customHeight="1" x14ac:dyDescent="0.25">
      <c r="A136" s="353"/>
      <c r="B136" s="283" t="s">
        <v>32</v>
      </c>
      <c r="C136" s="283" t="s">
        <v>31</v>
      </c>
      <c r="D136" s="354"/>
      <c r="E136" s="355"/>
      <c r="F136" s="35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1" t="s">
        <v>461</v>
      </c>
      <c r="B139" s="371"/>
      <c r="C139" s="371"/>
      <c r="D139" s="371"/>
      <c r="E139" s="371"/>
      <c r="F139" s="37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2" t="s">
        <v>349</v>
      </c>
      <c r="B147" s="402"/>
      <c r="C147" s="402"/>
      <c r="D147" s="402"/>
      <c r="E147" s="402"/>
      <c r="F147" s="40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3"/>
      <c r="B165" s="431"/>
      <c r="C165" s="431"/>
      <c r="D165" s="431"/>
      <c r="E165" s="431"/>
      <c r="F165" s="431"/>
      <c r="G165" s="83"/>
    </row>
    <row r="166" spans="1:7" ht="32.25" customHeight="1" x14ac:dyDescent="0.4">
      <c r="A166" s="371" t="s">
        <v>462</v>
      </c>
      <c r="B166" s="371"/>
      <c r="C166" s="371"/>
      <c r="D166" s="371"/>
      <c r="E166" s="371"/>
      <c r="F166" s="37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4"/>
      <c r="B176" s="435"/>
      <c r="C176" s="435"/>
      <c r="D176" s="435"/>
      <c r="E176" s="435"/>
      <c r="F176" s="435"/>
      <c r="G176" s="83"/>
    </row>
    <row r="177" spans="1:7" ht="32.25" customHeight="1" x14ac:dyDescent="0.4">
      <c r="A177" s="371" t="s">
        <v>310</v>
      </c>
      <c r="B177" s="371"/>
      <c r="C177" s="371"/>
      <c r="D177" s="371"/>
      <c r="E177" s="371"/>
      <c r="F177" s="37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3"/>
      <c r="C186" s="40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6"/>
      <c r="B188" s="436"/>
      <c r="C188" s="436"/>
      <c r="D188" s="436"/>
      <c r="E188" s="436"/>
      <c r="F188" s="43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3" t="s">
        <v>28</v>
      </c>
      <c r="B191" s="354" t="s">
        <v>29</v>
      </c>
      <c r="C191" s="354"/>
      <c r="D191" s="354" t="s">
        <v>42</v>
      </c>
      <c r="E191" s="355" t="s">
        <v>266</v>
      </c>
      <c r="F191" s="355" t="s">
        <v>301</v>
      </c>
      <c r="G191" s="83"/>
    </row>
    <row r="192" spans="1:7" ht="21" x14ac:dyDescent="0.4">
      <c r="A192" s="353"/>
      <c r="B192" s="283" t="s">
        <v>32</v>
      </c>
      <c r="C192" s="283" t="s">
        <v>31</v>
      </c>
      <c r="D192" s="354"/>
      <c r="E192" s="355"/>
      <c r="F192" s="35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0" t="s">
        <v>34</v>
      </c>
      <c r="B203" s="361"/>
      <c r="C203" s="36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2"/>
      <c r="B205" s="382"/>
      <c r="C205" s="382"/>
      <c r="D205" s="382"/>
      <c r="E205" s="382"/>
      <c r="F205" s="38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0" t="s">
        <v>34</v>
      </c>
      <c r="B227" s="361"/>
      <c r="C227" s="36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2"/>
      <c r="B229" s="382"/>
      <c r="C229" s="382"/>
      <c r="D229" s="382"/>
      <c r="E229" s="382"/>
      <c r="F229" s="38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3" t="s">
        <v>310</v>
      </c>
      <c r="B236" s="364"/>
      <c r="C236" s="364"/>
      <c r="D236" s="36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0" t="s">
        <v>34</v>
      </c>
      <c r="B245" s="361"/>
      <c r="C245" s="36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2"/>
      <c r="B250" s="382"/>
      <c r="C250" s="382"/>
      <c r="D250" s="382"/>
      <c r="E250" s="382"/>
      <c r="F250" s="38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3" t="s">
        <v>28</v>
      </c>
      <c r="B253" s="354" t="s">
        <v>29</v>
      </c>
      <c r="C253" s="354"/>
      <c r="D253" s="354" t="s">
        <v>42</v>
      </c>
      <c r="E253" s="355" t="s">
        <v>266</v>
      </c>
      <c r="F253" s="355" t="s">
        <v>301</v>
      </c>
      <c r="G253" s="83"/>
    </row>
    <row r="254" spans="1:7" ht="21" x14ac:dyDescent="0.4">
      <c r="A254" s="353"/>
      <c r="B254" s="283" t="s">
        <v>32</v>
      </c>
      <c r="C254" s="283" t="s">
        <v>31</v>
      </c>
      <c r="D254" s="354"/>
      <c r="E254" s="355"/>
      <c r="F254" s="35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0" t="s">
        <v>34</v>
      </c>
      <c r="B265" s="361"/>
      <c r="C265" s="36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7"/>
      <c r="B290" s="407"/>
      <c r="C290" s="407"/>
      <c r="D290" s="407"/>
      <c r="E290" s="407"/>
      <c r="F290" s="407"/>
      <c r="G290" s="83"/>
    </row>
    <row r="291" spans="1:7" ht="31.5" customHeight="1" x14ac:dyDescent="0.4">
      <c r="A291" s="366" t="s">
        <v>310</v>
      </c>
      <c r="B291" s="366"/>
      <c r="C291" s="366"/>
      <c r="D291" s="366"/>
      <c r="E291" s="366"/>
      <c r="F291" s="36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3" t="s">
        <v>28</v>
      </c>
      <c r="B308" s="354" t="s">
        <v>29</v>
      </c>
      <c r="C308" s="354"/>
      <c r="D308" s="354" t="s">
        <v>42</v>
      </c>
      <c r="E308" s="355" t="s">
        <v>266</v>
      </c>
      <c r="F308" s="355" t="s">
        <v>301</v>
      </c>
      <c r="G308" s="83"/>
    </row>
    <row r="309" spans="1:7" ht="21" x14ac:dyDescent="0.4">
      <c r="A309" s="353"/>
      <c r="B309" s="283" t="s">
        <v>32</v>
      </c>
      <c r="C309" s="283" t="s">
        <v>31</v>
      </c>
      <c r="D309" s="354"/>
      <c r="E309" s="355"/>
      <c r="F309" s="35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4"/>
      <c r="B357" s="384"/>
      <c r="C357" s="384"/>
      <c r="D357" s="384"/>
      <c r="E357" s="384"/>
      <c r="F357" s="384"/>
      <c r="G357" s="384"/>
    </row>
    <row r="358" spans="1:7" ht="32.25" customHeight="1" x14ac:dyDescent="0.4">
      <c r="A358" s="352" t="s">
        <v>310</v>
      </c>
      <c r="B358" s="352"/>
      <c r="C358" s="352"/>
      <c r="D358" s="352"/>
      <c r="E358" s="352"/>
      <c r="F358" s="352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3" t="s">
        <v>28</v>
      </c>
      <c r="B375" s="354" t="s">
        <v>29</v>
      </c>
      <c r="C375" s="354"/>
      <c r="D375" s="354" t="s">
        <v>42</v>
      </c>
      <c r="E375" s="355" t="s">
        <v>266</v>
      </c>
      <c r="F375" s="355" t="s">
        <v>301</v>
      </c>
      <c r="G375" s="83"/>
    </row>
    <row r="376" spans="1:7" ht="21" x14ac:dyDescent="0.4">
      <c r="A376" s="353"/>
      <c r="B376" s="283" t="s">
        <v>32</v>
      </c>
      <c r="C376" s="283" t="s">
        <v>31</v>
      </c>
      <c r="D376" s="354"/>
      <c r="E376" s="355"/>
      <c r="F376" s="35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79"/>
      <c r="B415" s="380"/>
      <c r="C415" s="380"/>
      <c r="D415" s="380"/>
      <c r="E415" s="380"/>
      <c r="F415" s="380"/>
      <c r="G415" s="380"/>
    </row>
    <row r="416" spans="1:7" ht="24.75" x14ac:dyDescent="0.4">
      <c r="A416" s="348" t="s">
        <v>319</v>
      </c>
      <c r="B416" s="348"/>
      <c r="C416" s="348"/>
      <c r="D416" s="348"/>
      <c r="E416" s="348"/>
      <c r="F416" s="34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3" t="s">
        <v>28</v>
      </c>
      <c r="B433" s="354" t="s">
        <v>29</v>
      </c>
      <c r="C433" s="354"/>
      <c r="D433" s="354" t="s">
        <v>42</v>
      </c>
      <c r="E433" s="355" t="s">
        <v>266</v>
      </c>
      <c r="F433" s="355" t="s">
        <v>301</v>
      </c>
      <c r="G433" s="83"/>
    </row>
    <row r="434" spans="1:7" ht="21" x14ac:dyDescent="0.4">
      <c r="A434" s="353"/>
      <c r="B434" s="283" t="s">
        <v>32</v>
      </c>
      <c r="C434" s="283" t="s">
        <v>31</v>
      </c>
      <c r="D434" s="354"/>
      <c r="E434" s="355"/>
      <c r="F434" s="35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8" t="s">
        <v>310</v>
      </c>
      <c r="B464" s="348"/>
      <c r="C464" s="348"/>
      <c r="D464" s="348"/>
      <c r="E464" s="348"/>
      <c r="F464" s="348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8" t="s">
        <v>425</v>
      </c>
      <c r="B478" s="358"/>
      <c r="C478" s="358"/>
      <c r="D478" s="358"/>
      <c r="E478" s="358"/>
      <c r="F478" s="358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49" t="s">
        <v>28</v>
      </c>
      <c r="B480" s="350" t="s">
        <v>29</v>
      </c>
      <c r="C480" s="350"/>
      <c r="D480" s="350" t="s">
        <v>42</v>
      </c>
      <c r="E480" s="351" t="s">
        <v>266</v>
      </c>
      <c r="F480" s="351" t="s">
        <v>301</v>
      </c>
      <c r="G480" s="83"/>
    </row>
    <row r="481" spans="1:7" ht="21" x14ac:dyDescent="0.4">
      <c r="A481" s="349"/>
      <c r="B481" s="291" t="s">
        <v>32</v>
      </c>
      <c r="C481" s="291" t="s">
        <v>31</v>
      </c>
      <c r="D481" s="350"/>
      <c r="E481" s="351"/>
      <c r="F481" s="35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3" t="s">
        <v>52</v>
      </c>
      <c r="B483" s="393"/>
      <c r="C483" s="393"/>
      <c r="D483" s="393"/>
      <c r="E483" s="393"/>
      <c r="F483" s="39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4" t="s">
        <v>463</v>
      </c>
      <c r="B491" s="415"/>
      <c r="C491" s="415"/>
      <c r="D491" s="415"/>
      <c r="E491" s="415"/>
      <c r="F491" s="41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6" t="s">
        <v>23</v>
      </c>
      <c r="B505" s="387"/>
      <c r="C505" s="387"/>
      <c r="D505" s="387"/>
      <c r="E505" s="387"/>
      <c r="F505" s="388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385"/>
      <c r="C518" s="385"/>
      <c r="D518" s="385"/>
      <c r="E518" s="385"/>
      <c r="F518" s="38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59" t="s">
        <v>97</v>
      </c>
      <c r="B530" s="359"/>
      <c r="C530" s="359"/>
      <c r="D530" s="359"/>
      <c r="E530" s="359"/>
      <c r="F530" s="359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89" t="s">
        <v>28</v>
      </c>
      <c r="B532" s="391" t="s">
        <v>29</v>
      </c>
      <c r="C532" s="392"/>
      <c r="D532" s="354" t="s">
        <v>42</v>
      </c>
      <c r="E532" s="355" t="s">
        <v>266</v>
      </c>
      <c r="F532" s="355" t="s">
        <v>301</v>
      </c>
      <c r="G532" s="83"/>
    </row>
    <row r="533" spans="1:7" ht="21" x14ac:dyDescent="0.4">
      <c r="A533" s="390"/>
      <c r="B533" s="292" t="s">
        <v>32</v>
      </c>
      <c r="C533" s="293" t="s">
        <v>31</v>
      </c>
      <c r="D533" s="354"/>
      <c r="E533" s="355"/>
      <c r="F533" s="35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6"/>
      <c r="D535" s="356"/>
      <c r="E535" s="356"/>
      <c r="F535" s="35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0" t="s">
        <v>34</v>
      </c>
      <c r="B542" s="361"/>
      <c r="C542" s="36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0" t="s">
        <v>33</v>
      </c>
      <c r="B543" s="361"/>
      <c r="C543" s="36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2"/>
      <c r="B544" s="382"/>
      <c r="C544" s="382"/>
      <c r="D544" s="382"/>
      <c r="E544" s="382"/>
      <c r="F544" s="38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3"/>
      <c r="B556" s="384"/>
      <c r="C556" s="384"/>
      <c r="D556" s="384"/>
      <c r="E556" s="384"/>
      <c r="F556" s="384"/>
      <c r="G556" s="384"/>
    </row>
    <row r="557" spans="1:7" ht="35.25" customHeight="1" x14ac:dyDescent="0.4">
      <c r="A557" s="246" t="s">
        <v>310</v>
      </c>
      <c r="B557" s="222"/>
      <c r="C557" s="419"/>
      <c r="D557" s="419"/>
      <c r="E557" s="419"/>
      <c r="F557" s="42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05" t="s">
        <v>34</v>
      </c>
      <c r="B566" s="405"/>
      <c r="C566" s="406"/>
      <c r="D566" s="296">
        <f>SUM(B558:C565,B546:C555)</f>
        <v>0</v>
      </c>
      <c r="E566" s="79"/>
      <c r="F566" s="83"/>
      <c r="G566" s="83"/>
    </row>
    <row r="567" spans="1:7" ht="21" x14ac:dyDescent="0.4">
      <c r="A567" s="405" t="s">
        <v>33</v>
      </c>
      <c r="B567" s="405"/>
      <c r="C567" s="40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2"/>
      <c r="B572" s="382"/>
      <c r="C572" s="382"/>
      <c r="D572" s="382"/>
      <c r="E572" s="382"/>
      <c r="F572" s="382"/>
      <c r="G572" s="83"/>
    </row>
    <row r="573" spans="1:7" ht="22.5" x14ac:dyDescent="0.45">
      <c r="A573" s="345" t="s">
        <v>19</v>
      </c>
      <c r="B573" s="345"/>
      <c r="C573" s="345"/>
      <c r="D573" s="345"/>
      <c r="E573" s="345"/>
      <c r="F573" s="345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49" t="s">
        <v>28</v>
      </c>
      <c r="B575" s="350" t="s">
        <v>29</v>
      </c>
      <c r="C575" s="350"/>
      <c r="D575" s="350" t="s">
        <v>42</v>
      </c>
      <c r="E575" s="351" t="s">
        <v>266</v>
      </c>
      <c r="F575" s="351" t="s">
        <v>301</v>
      </c>
      <c r="G575" s="83"/>
    </row>
    <row r="576" spans="1:7" ht="21" x14ac:dyDescent="0.4">
      <c r="A576" s="349"/>
      <c r="B576" s="291" t="s">
        <v>32</v>
      </c>
      <c r="C576" s="291" t="s">
        <v>31</v>
      </c>
      <c r="D576" s="350"/>
      <c r="E576" s="351"/>
      <c r="F576" s="35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8" t="s">
        <v>10</v>
      </c>
      <c r="B578" s="409"/>
      <c r="C578" s="409"/>
      <c r="D578" s="409"/>
      <c r="E578" s="409"/>
      <c r="F578" s="410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5" t="s">
        <v>34</v>
      </c>
      <c r="B588" s="405"/>
      <c r="C588" s="406"/>
      <c r="D588" s="296">
        <f>SUM(B579:C587)</f>
        <v>0</v>
      </c>
      <c r="E588" s="79"/>
      <c r="F588" s="83"/>
      <c r="G588" s="83"/>
    </row>
    <row r="589" spans="1:7" ht="21" x14ac:dyDescent="0.4">
      <c r="A589" s="405" t="s">
        <v>33</v>
      </c>
      <c r="B589" s="405"/>
      <c r="C589" s="40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1" t="s">
        <v>23</v>
      </c>
      <c r="B591" s="412"/>
      <c r="C591" s="412"/>
      <c r="D591" s="412"/>
      <c r="E591" s="412"/>
      <c r="F591" s="413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6" t="s">
        <v>383</v>
      </c>
      <c r="B598" s="347"/>
      <c r="C598" s="347"/>
      <c r="D598" s="347"/>
      <c r="E598" s="347"/>
      <c r="F598" s="347"/>
      <c r="G598" s="347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05" t="s">
        <v>34</v>
      </c>
      <c r="B606" s="405"/>
      <c r="C606" s="406"/>
      <c r="D606" s="296">
        <f>SUM(B592:C605)</f>
        <v>0</v>
      </c>
      <c r="E606" s="79"/>
      <c r="F606" s="83"/>
      <c r="G606" s="83"/>
    </row>
    <row r="607" spans="1:7" ht="21" x14ac:dyDescent="0.4">
      <c r="A607" s="405" t="s">
        <v>33</v>
      </c>
      <c r="B607" s="405"/>
      <c r="C607" s="40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6" t="s">
        <v>170</v>
      </c>
      <c r="B610" s="417"/>
      <c r="C610" s="418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5" t="s">
        <v>8</v>
      </c>
      <c r="B612" s="345"/>
      <c r="C612" s="345"/>
      <c r="D612" s="345"/>
      <c r="E612" s="345"/>
      <c r="F612" s="345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3" t="s">
        <v>28</v>
      </c>
      <c r="B614" s="354" t="s">
        <v>29</v>
      </c>
      <c r="C614" s="354"/>
      <c r="D614" s="354" t="s">
        <v>42</v>
      </c>
      <c r="E614" s="355" t="s">
        <v>266</v>
      </c>
      <c r="F614" s="355" t="s">
        <v>301</v>
      </c>
      <c r="G614" s="83"/>
    </row>
    <row r="615" spans="1:7" ht="18.75" customHeight="1" x14ac:dyDescent="0.4">
      <c r="A615" s="353"/>
      <c r="B615" s="283" t="s">
        <v>32</v>
      </c>
      <c r="C615" s="283" t="s">
        <v>31</v>
      </c>
      <c r="D615" s="354"/>
      <c r="E615" s="355"/>
      <c r="F615" s="35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0"/>
      <c r="D617" s="400"/>
      <c r="E617" s="400"/>
      <c r="F617" s="40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5" t="s">
        <v>34</v>
      </c>
      <c r="B627" s="405"/>
      <c r="C627" s="405"/>
      <c r="D627" s="296">
        <f>SUM(B618:C626)</f>
        <v>0</v>
      </c>
      <c r="E627" s="426"/>
      <c r="F627" s="407"/>
      <c r="G627" s="83"/>
    </row>
    <row r="628" spans="1:7" ht="21" x14ac:dyDescent="0.4">
      <c r="A628" s="405" t="s">
        <v>33</v>
      </c>
      <c r="B628" s="405"/>
      <c r="C628" s="405"/>
      <c r="D628" s="295" t="e">
        <f>D627/(COUNT(B618:C626)*2)</f>
        <v>#DIV/0!</v>
      </c>
      <c r="E628" s="427"/>
      <c r="F628" s="381"/>
      <c r="G628" s="83"/>
    </row>
    <row r="629" spans="1:7" ht="21" x14ac:dyDescent="0.4">
      <c r="A629" s="104"/>
      <c r="B629" s="83"/>
      <c r="C629" s="425"/>
      <c r="D629" s="425"/>
      <c r="E629" s="425"/>
      <c r="F629" s="42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0" t="s">
        <v>34</v>
      </c>
      <c r="B639" s="361"/>
      <c r="C639" s="362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0"/>
      <c r="D642" s="400"/>
      <c r="E642" s="400"/>
      <c r="F642" s="40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0" t="s">
        <v>34</v>
      </c>
      <c r="B650" s="361"/>
      <c r="C650" s="362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2"/>
      <c r="B652" s="422"/>
      <c r="C652" s="422"/>
      <c r="D652" s="422"/>
      <c r="E652" s="422"/>
      <c r="F652" s="422"/>
      <c r="G652" s="422"/>
    </row>
    <row r="653" spans="1:16382" ht="24.75" x14ac:dyDescent="0.4">
      <c r="A653" s="241" t="s">
        <v>26</v>
      </c>
      <c r="B653" s="400"/>
      <c r="C653" s="400"/>
      <c r="D653" s="400"/>
      <c r="E653" s="400"/>
      <c r="F653" s="40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7" t="s">
        <v>310</v>
      </c>
      <c r="B661" s="398"/>
      <c r="C661" s="398"/>
      <c r="D661" s="398"/>
      <c r="E661" s="398"/>
      <c r="F661" s="399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5" t="s">
        <v>355</v>
      </c>
      <c r="B676" s="345"/>
      <c r="C676" s="345"/>
      <c r="D676" s="345"/>
      <c r="E676" s="345"/>
      <c r="F676" s="345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3" t="s">
        <v>28</v>
      </c>
      <c r="B678" s="354" t="s">
        <v>29</v>
      </c>
      <c r="C678" s="354"/>
      <c r="D678" s="354" t="s">
        <v>42</v>
      </c>
      <c r="E678" s="355" t="s">
        <v>266</v>
      </c>
      <c r="F678" s="355" t="s">
        <v>301</v>
      </c>
      <c r="G678" s="83"/>
    </row>
    <row r="679" spans="1:7" ht="21" x14ac:dyDescent="0.4">
      <c r="A679" s="353"/>
      <c r="B679" s="283" t="s">
        <v>32</v>
      </c>
      <c r="C679" s="283" t="s">
        <v>31</v>
      </c>
      <c r="D679" s="354"/>
      <c r="E679" s="355"/>
      <c r="F679" s="35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1" t="s">
        <v>459</v>
      </c>
      <c r="B704" s="421"/>
      <c r="C704" s="421"/>
      <c r="D704" s="421"/>
      <c r="E704" s="421"/>
      <c r="F704" s="42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28" t="s">
        <v>28</v>
      </c>
      <c r="B706" s="391" t="s">
        <v>29</v>
      </c>
      <c r="C706" s="391"/>
      <c r="D706" s="354" t="s">
        <v>42</v>
      </c>
      <c r="E706" s="355" t="s">
        <v>266</v>
      </c>
      <c r="F706" s="355" t="s">
        <v>301</v>
      </c>
      <c r="G706" s="184"/>
    </row>
    <row r="707" spans="1:7" ht="21" x14ac:dyDescent="0.4">
      <c r="A707" s="353"/>
      <c r="B707" s="283" t="s">
        <v>32</v>
      </c>
      <c r="C707" s="283" t="s">
        <v>31</v>
      </c>
      <c r="D707" s="354"/>
      <c r="E707" s="355"/>
      <c r="F707" s="35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4" t="s">
        <v>305</v>
      </c>
      <c r="B709" s="395"/>
      <c r="C709" s="395"/>
      <c r="D709" s="395"/>
      <c r="E709" s="395"/>
      <c r="F709" s="396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3"/>
      <c r="C715" s="42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3"/>
      <c r="C716" s="42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4" t="s">
        <v>306</v>
      </c>
      <c r="B718" s="395"/>
      <c r="C718" s="395"/>
      <c r="D718" s="395"/>
      <c r="E718" s="395"/>
      <c r="F718" s="396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39"/>
      <c r="E1" s="439"/>
      <c r="F1" s="439"/>
      <c r="G1" s="43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0" t="s">
        <v>46</v>
      </c>
      <c r="B6" s="440"/>
      <c r="C6" s="440"/>
      <c r="D6" s="440"/>
      <c r="E6" s="440"/>
      <c r="F6" s="440"/>
      <c r="G6" s="66"/>
    </row>
    <row r="7" spans="1:7" s="2" customFormat="1" ht="21.75" customHeight="1" x14ac:dyDescent="0.45">
      <c r="A7" s="441" t="str">
        <f>'Page de garde'!D18</f>
        <v>BOU SALEM</v>
      </c>
      <c r="B7" s="441"/>
      <c r="C7" s="441"/>
      <c r="D7" s="441"/>
      <c r="E7" s="441"/>
      <c r="F7" s="441"/>
      <c r="G7" s="66"/>
    </row>
    <row r="8" spans="1:7" s="2" customFormat="1" ht="24" x14ac:dyDescent="0.45">
      <c r="A8" s="329" t="s">
        <v>39</v>
      </c>
      <c r="B8" s="442" t="str">
        <f>'A1 Exploitation'!B9:F9</f>
        <v>M Souheil DRAOUI</v>
      </c>
      <c r="C8" s="442"/>
      <c r="D8" s="442"/>
      <c r="E8" s="442"/>
      <c r="F8" s="442"/>
      <c r="G8" s="66"/>
    </row>
    <row r="9" spans="1:7" s="2" customFormat="1" ht="24" x14ac:dyDescent="0.45">
      <c r="A9" s="330" t="s">
        <v>41</v>
      </c>
      <c r="B9" s="443" t="str">
        <f>'A1 Exploitation'!B10:F10</f>
        <v>Réceptionniste M Mohamed</v>
      </c>
      <c r="C9" s="443"/>
      <c r="D9" s="443"/>
      <c r="E9" s="443"/>
      <c r="F9" s="443"/>
      <c r="G9" s="66"/>
    </row>
    <row r="10" spans="1:7" s="2" customFormat="1" ht="24" x14ac:dyDescent="0.45">
      <c r="A10" s="329" t="s">
        <v>40</v>
      </c>
      <c r="B10" s="438">
        <f>'A1 Exploitation'!B11:F11</f>
        <v>43573</v>
      </c>
      <c r="C10" s="438"/>
      <c r="D10" s="438"/>
      <c r="E10" s="438"/>
      <c r="F10" s="438"/>
      <c r="G10" s="66"/>
    </row>
    <row r="11" spans="1:7" s="2" customFormat="1" ht="24" x14ac:dyDescent="0.45">
      <c r="A11" s="329" t="s">
        <v>250</v>
      </c>
      <c r="B11" s="444" t="e">
        <f>D199</f>
        <v>#DIV/0!</v>
      </c>
      <c r="C11" s="444"/>
      <c r="D11" s="444"/>
      <c r="E11" s="444"/>
      <c r="F11" s="444"/>
      <c r="G11" s="66"/>
    </row>
    <row r="12" spans="1:7" s="2" customFormat="1" ht="22.5" x14ac:dyDescent="0.45">
      <c r="A12" s="1"/>
      <c r="D12" s="373"/>
      <c r="E12" s="373"/>
      <c r="F12" s="373"/>
      <c r="G12" s="373"/>
    </row>
    <row r="13" spans="1:7" s="2" customFormat="1" ht="11.25" customHeight="1" x14ac:dyDescent="0.3">
      <c r="A13" s="445" t="s">
        <v>28</v>
      </c>
      <c r="B13" s="446" t="s">
        <v>29</v>
      </c>
      <c r="C13" s="446"/>
      <c r="D13" s="446" t="s">
        <v>42</v>
      </c>
      <c r="E13" s="446" t="s">
        <v>160</v>
      </c>
      <c r="F13" s="446" t="s">
        <v>161</v>
      </c>
    </row>
    <row r="14" spans="1:7" s="2" customFormat="1" ht="12.75" customHeight="1" x14ac:dyDescent="0.3">
      <c r="A14" s="445"/>
      <c r="B14" s="336" t="s">
        <v>32</v>
      </c>
      <c r="C14" s="336" t="s">
        <v>31</v>
      </c>
      <c r="D14" s="446"/>
      <c r="E14" s="446"/>
      <c r="F14" s="446"/>
      <c r="G14" s="65"/>
    </row>
    <row r="15" spans="1:7" x14ac:dyDescent="0.3">
      <c r="A15" s="459"/>
      <c r="B15" s="460"/>
      <c r="C15" s="460"/>
      <c r="D15" s="460"/>
      <c r="E15" s="460"/>
      <c r="F15" s="460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48"/>
      <c r="C22" s="449"/>
      <c r="D22" s="334">
        <f>SUM(B17:C21)</f>
        <v>0</v>
      </c>
    </row>
    <row r="23" spans="1:7" x14ac:dyDescent="0.3">
      <c r="A23" s="447" t="s">
        <v>251</v>
      </c>
      <c r="B23" s="450"/>
      <c r="C23" s="45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7" t="s">
        <v>34</v>
      </c>
      <c r="B33" s="450"/>
      <c r="C33" s="451"/>
      <c r="D33" s="331">
        <f>SUM(B26:C32)</f>
        <v>0</v>
      </c>
    </row>
    <row r="34" spans="1:6" x14ac:dyDescent="0.3">
      <c r="A34" s="447" t="s">
        <v>251</v>
      </c>
      <c r="B34" s="450"/>
      <c r="C34" s="45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5" t="s">
        <v>180</v>
      </c>
      <c r="B36" s="456"/>
      <c r="C36" s="456"/>
      <c r="D36" s="456"/>
      <c r="E36" s="456"/>
      <c r="F36" s="45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7" t="s">
        <v>34</v>
      </c>
      <c r="B42" s="450"/>
      <c r="C42" s="451"/>
      <c r="D42" s="331">
        <f>SUM(B37:C41)</f>
        <v>0</v>
      </c>
    </row>
    <row r="43" spans="1:6" x14ac:dyDescent="0.3">
      <c r="A43" s="447" t="s">
        <v>251</v>
      </c>
      <c r="B43" s="450"/>
      <c r="C43" s="45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7" t="s">
        <v>34</v>
      </c>
      <c r="B52" s="450"/>
      <c r="C52" s="451"/>
      <c r="D52" s="331">
        <f>SUM(B46:C51)</f>
        <v>0</v>
      </c>
    </row>
    <row r="53" spans="1:6" x14ac:dyDescent="0.3">
      <c r="A53" s="447" t="s">
        <v>251</v>
      </c>
      <c r="B53" s="450"/>
      <c r="C53" s="45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5" t="s">
        <v>8</v>
      </c>
      <c r="B55" s="456"/>
      <c r="C55" s="456"/>
      <c r="D55" s="456"/>
      <c r="E55" s="456"/>
      <c r="F55" s="45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7" t="s">
        <v>34</v>
      </c>
      <c r="B63" s="450"/>
      <c r="C63" s="451"/>
      <c r="D63" s="331">
        <f>SUM(B56:C62)</f>
        <v>0</v>
      </c>
    </row>
    <row r="64" spans="1:6" x14ac:dyDescent="0.3">
      <c r="A64" s="447" t="s">
        <v>251</v>
      </c>
      <c r="B64" s="450"/>
      <c r="C64" s="45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5" t="s">
        <v>111</v>
      </c>
      <c r="B66" s="456"/>
      <c r="C66" s="456"/>
      <c r="D66" s="456"/>
      <c r="E66" s="456"/>
      <c r="F66" s="45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7" t="s">
        <v>34</v>
      </c>
      <c r="B84" s="450"/>
      <c r="C84" s="451"/>
      <c r="D84" s="331">
        <f>SUM(B67:C83)</f>
        <v>0</v>
      </c>
    </row>
    <row r="85" spans="1:6" x14ac:dyDescent="0.3">
      <c r="A85" s="447" t="s">
        <v>251</v>
      </c>
      <c r="B85" s="450"/>
      <c r="C85" s="45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5" t="s">
        <v>172</v>
      </c>
      <c r="B87" s="456"/>
      <c r="C87" s="456"/>
      <c r="D87" s="456"/>
      <c r="E87" s="456"/>
      <c r="F87" s="45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7" t="s">
        <v>34</v>
      </c>
      <c r="B102" s="450"/>
      <c r="C102" s="451"/>
      <c r="D102" s="331">
        <f>SUM(B88:C101)</f>
        <v>0</v>
      </c>
    </row>
    <row r="103" spans="1:6" x14ac:dyDescent="0.3">
      <c r="A103" s="447" t="s">
        <v>251</v>
      </c>
      <c r="B103" s="450"/>
      <c r="C103" s="45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5" t="s">
        <v>173</v>
      </c>
      <c r="B106" s="456"/>
      <c r="C106" s="456"/>
      <c r="D106" s="456"/>
      <c r="E106" s="456"/>
      <c r="F106" s="45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7" t="s">
        <v>34</v>
      </c>
      <c r="B118" s="450"/>
      <c r="C118" s="451"/>
      <c r="D118" s="331">
        <f>SUM(B107:C117)</f>
        <v>0</v>
      </c>
    </row>
    <row r="119" spans="1:6" x14ac:dyDescent="0.3">
      <c r="A119" s="447" t="s">
        <v>251</v>
      </c>
      <c r="B119" s="450"/>
      <c r="C119" s="45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5" t="s">
        <v>156</v>
      </c>
      <c r="B121" s="456"/>
      <c r="C121" s="456"/>
      <c r="D121" s="456"/>
      <c r="E121" s="456"/>
      <c r="F121" s="45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7" t="s">
        <v>34</v>
      </c>
      <c r="B133" s="450"/>
      <c r="C133" s="451"/>
      <c r="D133" s="331">
        <f>SUM(B122:C132)</f>
        <v>0</v>
      </c>
    </row>
    <row r="134" spans="1:6" x14ac:dyDescent="0.3">
      <c r="A134" s="447" t="s">
        <v>251</v>
      </c>
      <c r="B134" s="450"/>
      <c r="C134" s="45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5" t="s">
        <v>61</v>
      </c>
      <c r="B136" s="456"/>
      <c r="C136" s="456"/>
      <c r="D136" s="456"/>
      <c r="E136" s="456"/>
      <c r="F136" s="45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7" t="s">
        <v>34</v>
      </c>
      <c r="B149" s="450"/>
      <c r="C149" s="451"/>
      <c r="D149" s="331">
        <f>SUM(B137:C148)</f>
        <v>0</v>
      </c>
    </row>
    <row r="150" spans="1:6" x14ac:dyDescent="0.3">
      <c r="A150" s="447" t="s">
        <v>251</v>
      </c>
      <c r="B150" s="450"/>
      <c r="C150" s="45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5" t="s">
        <v>178</v>
      </c>
      <c r="B152" s="456"/>
      <c r="C152" s="456"/>
      <c r="D152" s="456"/>
      <c r="E152" s="456"/>
      <c r="F152" s="45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7" t="s">
        <v>34</v>
      </c>
      <c r="B161" s="448"/>
      <c r="C161" s="449"/>
      <c r="D161" s="334">
        <f>SUM(B153:C160)</f>
        <v>0</v>
      </c>
    </row>
    <row r="162" spans="1:6" x14ac:dyDescent="0.3">
      <c r="A162" s="447" t="s">
        <v>251</v>
      </c>
      <c r="B162" s="450"/>
      <c r="C162" s="45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5" t="s">
        <v>64</v>
      </c>
      <c r="B164" s="456"/>
      <c r="C164" s="456"/>
      <c r="D164" s="456"/>
      <c r="E164" s="456"/>
      <c r="F164" s="45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7" t="s">
        <v>34</v>
      </c>
      <c r="B169" s="450"/>
      <c r="C169" s="451"/>
      <c r="D169" s="331">
        <f>SUM(B165:C168)</f>
        <v>0</v>
      </c>
    </row>
    <row r="170" spans="1:6" x14ac:dyDescent="0.3">
      <c r="A170" s="447" t="s">
        <v>251</v>
      </c>
      <c r="B170" s="450"/>
      <c r="C170" s="45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1" t="s">
        <v>15</v>
      </c>
      <c r="B172" s="462"/>
      <c r="C172" s="462"/>
      <c r="D172" s="462"/>
      <c r="E172" s="462"/>
      <c r="F172" s="46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7" t="s">
        <v>34</v>
      </c>
      <c r="B177" s="450"/>
      <c r="C177" s="451"/>
      <c r="D177" s="331">
        <f>SUM(B173:C176)</f>
        <v>0</v>
      </c>
    </row>
    <row r="178" spans="1:7" x14ac:dyDescent="0.3">
      <c r="A178" s="447" t="s">
        <v>251</v>
      </c>
      <c r="B178" s="450"/>
      <c r="C178" s="45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5" t="s">
        <v>65</v>
      </c>
      <c r="B180" s="456"/>
      <c r="C180" s="456"/>
      <c r="D180" s="456"/>
      <c r="E180" s="456"/>
      <c r="F180" s="45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7" t="s">
        <v>34</v>
      </c>
      <c r="B186" s="450"/>
      <c r="C186" s="451"/>
      <c r="D186" s="331">
        <f>SUM(B181:C185)</f>
        <v>0</v>
      </c>
    </row>
    <row r="187" spans="1:7" x14ac:dyDescent="0.3">
      <c r="A187" s="447" t="s">
        <v>251</v>
      </c>
      <c r="B187" s="450"/>
      <c r="C187" s="45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5" t="s">
        <v>177</v>
      </c>
      <c r="B189" s="456"/>
      <c r="C189" s="456"/>
      <c r="D189" s="456"/>
      <c r="E189" s="456"/>
      <c r="F189" s="45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7" t="s">
        <v>34</v>
      </c>
      <c r="B194" s="450"/>
      <c r="C194" s="451"/>
      <c r="D194" s="335">
        <f>SUM(B190:C193)</f>
        <v>0</v>
      </c>
    </row>
    <row r="195" spans="1:6" x14ac:dyDescent="0.3">
      <c r="A195" s="447" t="s">
        <v>251</v>
      </c>
      <c r="B195" s="450"/>
      <c r="C195" s="45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/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3"/>
      <c r="E1" s="373"/>
      <c r="F1" s="373"/>
      <c r="G1" s="37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4" t="s">
        <v>151</v>
      </c>
      <c r="B7" s="374"/>
      <c r="C7" s="374"/>
      <c r="D7" s="374"/>
      <c r="E7" s="374"/>
      <c r="F7" s="374"/>
      <c r="G7" s="82"/>
    </row>
    <row r="8" spans="1:7" ht="22.5" x14ac:dyDescent="0.45">
      <c r="A8" s="375" t="str">
        <f>'Page de garde'!D18</f>
        <v>BOU SALEM</v>
      </c>
      <c r="B8" s="375"/>
      <c r="C8" s="375"/>
      <c r="D8" s="375"/>
      <c r="E8" s="375"/>
      <c r="F8" s="375"/>
      <c r="G8" s="82"/>
    </row>
    <row r="9" spans="1:7" ht="22.5" x14ac:dyDescent="0.45">
      <c r="A9" s="278" t="s">
        <v>39</v>
      </c>
      <c r="B9" s="376"/>
      <c r="C9" s="376"/>
      <c r="D9" s="376"/>
      <c r="E9" s="376"/>
      <c r="F9" s="376"/>
      <c r="G9" s="82"/>
    </row>
    <row r="10" spans="1:7" ht="22.5" x14ac:dyDescent="0.45">
      <c r="A10" s="279" t="s">
        <v>41</v>
      </c>
      <c r="B10" s="377"/>
      <c r="C10" s="377"/>
      <c r="D10" s="377"/>
      <c r="E10" s="377"/>
      <c r="F10" s="377"/>
      <c r="G10" s="82"/>
    </row>
    <row r="11" spans="1:7" ht="22.5" x14ac:dyDescent="0.45">
      <c r="A11" s="278" t="s">
        <v>40</v>
      </c>
      <c r="B11" s="372"/>
      <c r="C11" s="372"/>
      <c r="D11" s="372"/>
      <c r="E11" s="372"/>
      <c r="F11" s="372"/>
      <c r="G11" s="82"/>
    </row>
    <row r="12" spans="1:7" ht="22.5" x14ac:dyDescent="0.45">
      <c r="A12" s="278" t="s">
        <v>200</v>
      </c>
      <c r="B12" s="378" t="e">
        <f>D730</f>
        <v>#DIV/0!</v>
      </c>
      <c r="C12" s="378"/>
      <c r="D12" s="378"/>
      <c r="E12" s="378"/>
      <c r="F12" s="378"/>
      <c r="G12" s="82"/>
    </row>
    <row r="13" spans="1:7" ht="22.5" x14ac:dyDescent="0.45">
      <c r="A13" s="81"/>
      <c r="B13" s="79"/>
      <c r="C13" s="79"/>
      <c r="D13" s="373"/>
      <c r="E13" s="373"/>
      <c r="F13" s="373"/>
      <c r="G13" s="37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3" t="s">
        <v>28</v>
      </c>
      <c r="B17" s="354" t="s">
        <v>29</v>
      </c>
      <c r="C17" s="354"/>
      <c r="D17" s="354" t="s">
        <v>42</v>
      </c>
      <c r="E17" s="355" t="s">
        <v>266</v>
      </c>
      <c r="F17" s="355" t="s">
        <v>299</v>
      </c>
      <c r="G17" s="83"/>
    </row>
    <row r="18" spans="1:8" ht="16.5" customHeight="1" x14ac:dyDescent="0.4">
      <c r="A18" s="353"/>
      <c r="B18" s="283" t="s">
        <v>32</v>
      </c>
      <c r="C18" s="283" t="s">
        <v>31</v>
      </c>
      <c r="D18" s="354"/>
      <c r="E18" s="355"/>
      <c r="F18" s="35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2"/>
      <c r="B49" s="382"/>
      <c r="C49" s="382"/>
      <c r="D49" s="382"/>
      <c r="E49" s="382"/>
      <c r="F49" s="382"/>
      <c r="G49" s="38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3" t="s">
        <v>28</v>
      </c>
      <c r="B52" s="354" t="s">
        <v>29</v>
      </c>
      <c r="C52" s="354"/>
      <c r="D52" s="354" t="s">
        <v>42</v>
      </c>
      <c r="E52" s="355" t="s">
        <v>266</v>
      </c>
      <c r="F52" s="355" t="s">
        <v>301</v>
      </c>
      <c r="G52" s="83"/>
    </row>
    <row r="53" spans="1:7" ht="21" x14ac:dyDescent="0.4">
      <c r="A53" s="353"/>
      <c r="B53" s="283" t="s">
        <v>32</v>
      </c>
      <c r="C53" s="283" t="s">
        <v>31</v>
      </c>
      <c r="D53" s="354"/>
      <c r="E53" s="355"/>
      <c r="F53" s="35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367" t="s">
        <v>350</v>
      </c>
      <c r="B65" s="367"/>
      <c r="C65" s="367"/>
      <c r="D65" s="367"/>
      <c r="E65" s="367"/>
      <c r="F65" s="36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0"/>
      <c r="B83" s="380"/>
      <c r="C83" s="380"/>
      <c r="D83" s="380"/>
      <c r="E83" s="380"/>
      <c r="F83" s="380"/>
      <c r="G83" s="380"/>
    </row>
    <row r="84" spans="1:7" ht="45" customHeight="1" x14ac:dyDescent="0.45">
      <c r="A84" s="368" t="s">
        <v>351</v>
      </c>
      <c r="B84" s="368"/>
      <c r="C84" s="368"/>
      <c r="D84" s="368"/>
      <c r="E84" s="368"/>
      <c r="F84" s="36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3"/>
      <c r="B103" s="431"/>
      <c r="C103" s="431"/>
      <c r="D103" s="431"/>
      <c r="E103" s="431"/>
      <c r="F103" s="437"/>
      <c r="G103" s="83"/>
    </row>
    <row r="104" spans="1:7" ht="46.5" customHeight="1" x14ac:dyDescent="0.4">
      <c r="A104" s="367" t="s">
        <v>352</v>
      </c>
      <c r="B104" s="367"/>
      <c r="C104" s="367"/>
      <c r="D104" s="367"/>
      <c r="E104" s="367"/>
      <c r="F104" s="36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3"/>
      <c r="B111" s="431"/>
      <c r="C111" s="431"/>
      <c r="D111" s="431"/>
      <c r="E111" s="431"/>
      <c r="F111" s="437"/>
      <c r="G111" s="83"/>
    </row>
    <row r="112" spans="1:7" ht="39.75" customHeight="1" x14ac:dyDescent="0.4">
      <c r="A112" s="367" t="s">
        <v>390</v>
      </c>
      <c r="B112" s="367"/>
      <c r="C112" s="367"/>
      <c r="D112" s="367"/>
      <c r="E112" s="367"/>
      <c r="F112" s="36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1"/>
      <c r="B120" s="431"/>
      <c r="C120" s="431"/>
      <c r="D120" s="431"/>
      <c r="E120" s="431"/>
      <c r="F120" s="431"/>
      <c r="G120" s="83"/>
    </row>
    <row r="121" spans="1:7" ht="22.5" x14ac:dyDescent="0.4">
      <c r="A121" s="367" t="s">
        <v>310</v>
      </c>
      <c r="B121" s="367"/>
      <c r="C121" s="367"/>
      <c r="D121" s="367"/>
      <c r="E121" s="367"/>
      <c r="F121" s="36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2"/>
      <c r="B132" s="432"/>
      <c r="C132" s="432"/>
      <c r="D132" s="432"/>
      <c r="E132" s="432"/>
      <c r="F132" s="432"/>
      <c r="G132" s="83"/>
    </row>
    <row r="133" spans="1:16384" ht="22.5" customHeight="1" x14ac:dyDescent="0.4">
      <c r="A133" s="369" t="s">
        <v>424</v>
      </c>
      <c r="B133" s="369"/>
      <c r="C133" s="369"/>
      <c r="D133" s="369"/>
      <c r="E133" s="369"/>
      <c r="F133" s="369"/>
      <c r="G133" s="83"/>
    </row>
    <row r="134" spans="1:16384" ht="22.5" customHeight="1" x14ac:dyDescent="0.4">
      <c r="A134" s="370"/>
      <c r="B134" s="370"/>
      <c r="C134" s="370"/>
      <c r="D134" s="370"/>
      <c r="E134" s="370"/>
      <c r="F134" s="370"/>
      <c r="G134" s="83"/>
    </row>
    <row r="135" spans="1:16384" s="216" customFormat="1" ht="22.5" customHeight="1" x14ac:dyDescent="0.25">
      <c r="A135" s="353" t="s">
        <v>28</v>
      </c>
      <c r="B135" s="354" t="s">
        <v>29</v>
      </c>
      <c r="C135" s="354"/>
      <c r="D135" s="354" t="s">
        <v>42</v>
      </c>
      <c r="E135" s="355" t="s">
        <v>266</v>
      </c>
      <c r="F135" s="355" t="s">
        <v>301</v>
      </c>
    </row>
    <row r="136" spans="1:16384" s="216" customFormat="1" ht="22.5" customHeight="1" x14ac:dyDescent="0.25">
      <c r="A136" s="353"/>
      <c r="B136" s="283" t="s">
        <v>32</v>
      </c>
      <c r="C136" s="283" t="s">
        <v>31</v>
      </c>
      <c r="D136" s="354"/>
      <c r="E136" s="355"/>
      <c r="F136" s="35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1" t="s">
        <v>461</v>
      </c>
      <c r="B139" s="371"/>
      <c r="C139" s="371"/>
      <c r="D139" s="371"/>
      <c r="E139" s="371"/>
      <c r="F139" s="37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2" t="s">
        <v>349</v>
      </c>
      <c r="B147" s="402"/>
      <c r="C147" s="402"/>
      <c r="D147" s="402"/>
      <c r="E147" s="402"/>
      <c r="F147" s="40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3"/>
      <c r="B165" s="431"/>
      <c r="C165" s="431"/>
      <c r="D165" s="431"/>
      <c r="E165" s="431"/>
      <c r="F165" s="431"/>
      <c r="G165" s="83"/>
    </row>
    <row r="166" spans="1:7" ht="32.25" customHeight="1" x14ac:dyDescent="0.4">
      <c r="A166" s="371" t="s">
        <v>462</v>
      </c>
      <c r="B166" s="371"/>
      <c r="C166" s="371"/>
      <c r="D166" s="371"/>
      <c r="E166" s="371"/>
      <c r="F166" s="37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4"/>
      <c r="B176" s="435"/>
      <c r="C176" s="435"/>
      <c r="D176" s="435"/>
      <c r="E176" s="435"/>
      <c r="F176" s="435"/>
      <c r="G176" s="83"/>
    </row>
    <row r="177" spans="1:7" ht="32.25" customHeight="1" x14ac:dyDescent="0.4">
      <c r="A177" s="371" t="s">
        <v>310</v>
      </c>
      <c r="B177" s="371"/>
      <c r="C177" s="371"/>
      <c r="D177" s="371"/>
      <c r="E177" s="371"/>
      <c r="F177" s="37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3"/>
      <c r="C186" s="40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6"/>
      <c r="B188" s="436"/>
      <c r="C188" s="436"/>
      <c r="D188" s="436"/>
      <c r="E188" s="436"/>
      <c r="F188" s="43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3" t="s">
        <v>28</v>
      </c>
      <c r="B191" s="354" t="s">
        <v>29</v>
      </c>
      <c r="C191" s="354"/>
      <c r="D191" s="354" t="s">
        <v>42</v>
      </c>
      <c r="E191" s="355" t="s">
        <v>266</v>
      </c>
      <c r="F191" s="355" t="s">
        <v>301</v>
      </c>
      <c r="G191" s="83"/>
    </row>
    <row r="192" spans="1:7" ht="21" x14ac:dyDescent="0.4">
      <c r="A192" s="353"/>
      <c r="B192" s="283" t="s">
        <v>32</v>
      </c>
      <c r="C192" s="283" t="s">
        <v>31</v>
      </c>
      <c r="D192" s="354"/>
      <c r="E192" s="355"/>
      <c r="F192" s="35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0" t="s">
        <v>34</v>
      </c>
      <c r="B203" s="361"/>
      <c r="C203" s="36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2"/>
      <c r="B205" s="382"/>
      <c r="C205" s="382"/>
      <c r="D205" s="382"/>
      <c r="E205" s="382"/>
      <c r="F205" s="38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0" t="s">
        <v>34</v>
      </c>
      <c r="B227" s="361"/>
      <c r="C227" s="36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2"/>
      <c r="B229" s="382"/>
      <c r="C229" s="382"/>
      <c r="D229" s="382"/>
      <c r="E229" s="382"/>
      <c r="F229" s="38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3" t="s">
        <v>310</v>
      </c>
      <c r="B236" s="364"/>
      <c r="C236" s="364"/>
      <c r="D236" s="36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0" t="s">
        <v>34</v>
      </c>
      <c r="B245" s="361"/>
      <c r="C245" s="36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2"/>
      <c r="B250" s="382"/>
      <c r="C250" s="382"/>
      <c r="D250" s="382"/>
      <c r="E250" s="382"/>
      <c r="F250" s="38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3" t="s">
        <v>28</v>
      </c>
      <c r="B253" s="354" t="s">
        <v>29</v>
      </c>
      <c r="C253" s="354"/>
      <c r="D253" s="354" t="s">
        <v>42</v>
      </c>
      <c r="E253" s="355" t="s">
        <v>266</v>
      </c>
      <c r="F253" s="355" t="s">
        <v>301</v>
      </c>
      <c r="G253" s="83"/>
    </row>
    <row r="254" spans="1:7" ht="21" x14ac:dyDescent="0.4">
      <c r="A254" s="353"/>
      <c r="B254" s="283" t="s">
        <v>32</v>
      </c>
      <c r="C254" s="283" t="s">
        <v>31</v>
      </c>
      <c r="D254" s="354"/>
      <c r="E254" s="355"/>
      <c r="F254" s="35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0" t="s">
        <v>34</v>
      </c>
      <c r="B265" s="361"/>
      <c r="C265" s="36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7"/>
      <c r="B290" s="407"/>
      <c r="C290" s="407"/>
      <c r="D290" s="407"/>
      <c r="E290" s="407"/>
      <c r="F290" s="407"/>
      <c r="G290" s="83"/>
    </row>
    <row r="291" spans="1:7" ht="31.5" customHeight="1" x14ac:dyDescent="0.4">
      <c r="A291" s="366" t="s">
        <v>310</v>
      </c>
      <c r="B291" s="366"/>
      <c r="C291" s="366"/>
      <c r="D291" s="366"/>
      <c r="E291" s="366"/>
      <c r="F291" s="36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3" t="s">
        <v>28</v>
      </c>
      <c r="B308" s="354" t="s">
        <v>29</v>
      </c>
      <c r="C308" s="354"/>
      <c r="D308" s="354" t="s">
        <v>42</v>
      </c>
      <c r="E308" s="355" t="s">
        <v>266</v>
      </c>
      <c r="F308" s="355" t="s">
        <v>301</v>
      </c>
      <c r="G308" s="83"/>
    </row>
    <row r="309" spans="1:7" ht="21" x14ac:dyDescent="0.4">
      <c r="A309" s="353"/>
      <c r="B309" s="283" t="s">
        <v>32</v>
      </c>
      <c r="C309" s="283" t="s">
        <v>31</v>
      </c>
      <c r="D309" s="354"/>
      <c r="E309" s="355"/>
      <c r="F309" s="35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4"/>
      <c r="B357" s="384"/>
      <c r="C357" s="384"/>
      <c r="D357" s="384"/>
      <c r="E357" s="384"/>
      <c r="F357" s="384"/>
      <c r="G357" s="384"/>
    </row>
    <row r="358" spans="1:7" ht="32.25" customHeight="1" x14ac:dyDescent="0.4">
      <c r="A358" s="352" t="s">
        <v>310</v>
      </c>
      <c r="B358" s="352"/>
      <c r="C358" s="352"/>
      <c r="D358" s="352"/>
      <c r="E358" s="352"/>
      <c r="F358" s="352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3" t="s">
        <v>28</v>
      </c>
      <c r="B375" s="354" t="s">
        <v>29</v>
      </c>
      <c r="C375" s="354"/>
      <c r="D375" s="354" t="s">
        <v>42</v>
      </c>
      <c r="E375" s="355" t="s">
        <v>266</v>
      </c>
      <c r="F375" s="355" t="s">
        <v>301</v>
      </c>
      <c r="G375" s="83"/>
    </row>
    <row r="376" spans="1:7" ht="21" x14ac:dyDescent="0.4">
      <c r="A376" s="353"/>
      <c r="B376" s="283" t="s">
        <v>32</v>
      </c>
      <c r="C376" s="283" t="s">
        <v>31</v>
      </c>
      <c r="D376" s="354"/>
      <c r="E376" s="355"/>
      <c r="F376" s="35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79"/>
      <c r="B415" s="380"/>
      <c r="C415" s="380"/>
      <c r="D415" s="380"/>
      <c r="E415" s="380"/>
      <c r="F415" s="380"/>
      <c r="G415" s="380"/>
    </row>
    <row r="416" spans="1:7" ht="24.75" x14ac:dyDescent="0.4">
      <c r="A416" s="348" t="s">
        <v>319</v>
      </c>
      <c r="B416" s="348"/>
      <c r="C416" s="348"/>
      <c r="D416" s="348"/>
      <c r="E416" s="348"/>
      <c r="F416" s="34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3" t="s">
        <v>28</v>
      </c>
      <c r="B433" s="354" t="s">
        <v>29</v>
      </c>
      <c r="C433" s="354"/>
      <c r="D433" s="354" t="s">
        <v>42</v>
      </c>
      <c r="E433" s="355" t="s">
        <v>266</v>
      </c>
      <c r="F433" s="355" t="s">
        <v>301</v>
      </c>
      <c r="G433" s="83"/>
    </row>
    <row r="434" spans="1:7" ht="21" x14ac:dyDescent="0.4">
      <c r="A434" s="353"/>
      <c r="B434" s="283" t="s">
        <v>32</v>
      </c>
      <c r="C434" s="283" t="s">
        <v>31</v>
      </c>
      <c r="D434" s="354"/>
      <c r="E434" s="355"/>
      <c r="F434" s="35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8" t="s">
        <v>310</v>
      </c>
      <c r="B464" s="348"/>
      <c r="C464" s="348"/>
      <c r="D464" s="348"/>
      <c r="E464" s="348"/>
      <c r="F464" s="348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8" t="s">
        <v>425</v>
      </c>
      <c r="B478" s="358"/>
      <c r="C478" s="358"/>
      <c r="D478" s="358"/>
      <c r="E478" s="358"/>
      <c r="F478" s="358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49" t="s">
        <v>28</v>
      </c>
      <c r="B480" s="350" t="s">
        <v>29</v>
      </c>
      <c r="C480" s="350"/>
      <c r="D480" s="350" t="s">
        <v>42</v>
      </c>
      <c r="E480" s="351" t="s">
        <v>266</v>
      </c>
      <c r="F480" s="351" t="s">
        <v>301</v>
      </c>
      <c r="G480" s="83"/>
    </row>
    <row r="481" spans="1:7" ht="21" x14ac:dyDescent="0.4">
      <c r="A481" s="349"/>
      <c r="B481" s="291" t="s">
        <v>32</v>
      </c>
      <c r="C481" s="291" t="s">
        <v>31</v>
      </c>
      <c r="D481" s="350"/>
      <c r="E481" s="351"/>
      <c r="F481" s="35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3" t="s">
        <v>52</v>
      </c>
      <c r="B483" s="393"/>
      <c r="C483" s="393"/>
      <c r="D483" s="393"/>
      <c r="E483" s="393"/>
      <c r="F483" s="39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4" t="s">
        <v>463</v>
      </c>
      <c r="B491" s="415"/>
      <c r="C491" s="415"/>
      <c r="D491" s="415"/>
      <c r="E491" s="415"/>
      <c r="F491" s="41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6" t="s">
        <v>23</v>
      </c>
      <c r="B505" s="387"/>
      <c r="C505" s="387"/>
      <c r="D505" s="387"/>
      <c r="E505" s="387"/>
      <c r="F505" s="388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385"/>
      <c r="C518" s="385"/>
      <c r="D518" s="385"/>
      <c r="E518" s="385"/>
      <c r="F518" s="38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59" t="s">
        <v>97</v>
      </c>
      <c r="B530" s="359"/>
      <c r="C530" s="359"/>
      <c r="D530" s="359"/>
      <c r="E530" s="359"/>
      <c r="F530" s="359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89" t="s">
        <v>28</v>
      </c>
      <c r="B532" s="391" t="s">
        <v>29</v>
      </c>
      <c r="C532" s="392"/>
      <c r="D532" s="354" t="s">
        <v>42</v>
      </c>
      <c r="E532" s="355" t="s">
        <v>266</v>
      </c>
      <c r="F532" s="355" t="s">
        <v>301</v>
      </c>
      <c r="G532" s="83"/>
    </row>
    <row r="533" spans="1:7" ht="21" x14ac:dyDescent="0.4">
      <c r="A533" s="390"/>
      <c r="B533" s="292" t="s">
        <v>32</v>
      </c>
      <c r="C533" s="293" t="s">
        <v>31</v>
      </c>
      <c r="D533" s="354"/>
      <c r="E533" s="355"/>
      <c r="F533" s="35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6"/>
      <c r="D535" s="356"/>
      <c r="E535" s="356"/>
      <c r="F535" s="35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0" t="s">
        <v>34</v>
      </c>
      <c r="B542" s="361"/>
      <c r="C542" s="36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0" t="s">
        <v>33</v>
      </c>
      <c r="B543" s="361"/>
      <c r="C543" s="36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2"/>
      <c r="B544" s="382"/>
      <c r="C544" s="382"/>
      <c r="D544" s="382"/>
      <c r="E544" s="382"/>
      <c r="F544" s="38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3"/>
      <c r="B556" s="384"/>
      <c r="C556" s="384"/>
      <c r="D556" s="384"/>
      <c r="E556" s="384"/>
      <c r="F556" s="384"/>
      <c r="G556" s="384"/>
    </row>
    <row r="557" spans="1:7" ht="35.25" customHeight="1" x14ac:dyDescent="0.4">
      <c r="A557" s="246" t="s">
        <v>310</v>
      </c>
      <c r="B557" s="222"/>
      <c r="C557" s="419"/>
      <c r="D557" s="419"/>
      <c r="E557" s="419"/>
      <c r="F557" s="42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05" t="s">
        <v>34</v>
      </c>
      <c r="B566" s="405"/>
      <c r="C566" s="406"/>
      <c r="D566" s="296">
        <f>SUM(B558:C565,B546:C555)</f>
        <v>0</v>
      </c>
      <c r="E566" s="79"/>
      <c r="F566" s="83"/>
      <c r="G566" s="83"/>
    </row>
    <row r="567" spans="1:7" ht="21" x14ac:dyDescent="0.4">
      <c r="A567" s="405" t="s">
        <v>33</v>
      </c>
      <c r="B567" s="405"/>
      <c r="C567" s="40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2"/>
      <c r="B572" s="382"/>
      <c r="C572" s="382"/>
      <c r="D572" s="382"/>
      <c r="E572" s="382"/>
      <c r="F572" s="382"/>
      <c r="G572" s="83"/>
    </row>
    <row r="573" spans="1:7" ht="22.5" x14ac:dyDescent="0.45">
      <c r="A573" s="345" t="s">
        <v>19</v>
      </c>
      <c r="B573" s="345"/>
      <c r="C573" s="345"/>
      <c r="D573" s="345"/>
      <c r="E573" s="345"/>
      <c r="F573" s="345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49" t="s">
        <v>28</v>
      </c>
      <c r="B575" s="350" t="s">
        <v>29</v>
      </c>
      <c r="C575" s="350"/>
      <c r="D575" s="350" t="s">
        <v>42</v>
      </c>
      <c r="E575" s="351" t="s">
        <v>266</v>
      </c>
      <c r="F575" s="351" t="s">
        <v>301</v>
      </c>
      <c r="G575" s="83"/>
    </row>
    <row r="576" spans="1:7" ht="21" x14ac:dyDescent="0.4">
      <c r="A576" s="349"/>
      <c r="B576" s="291" t="s">
        <v>32</v>
      </c>
      <c r="C576" s="291" t="s">
        <v>31</v>
      </c>
      <c r="D576" s="350"/>
      <c r="E576" s="351"/>
      <c r="F576" s="35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8" t="s">
        <v>10</v>
      </c>
      <c r="B578" s="409"/>
      <c r="C578" s="409"/>
      <c r="D578" s="409"/>
      <c r="E578" s="409"/>
      <c r="F578" s="410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5" t="s">
        <v>34</v>
      </c>
      <c r="B588" s="405"/>
      <c r="C588" s="406"/>
      <c r="D588" s="296">
        <f>SUM(B579:C587)</f>
        <v>0</v>
      </c>
      <c r="E588" s="79"/>
      <c r="F588" s="83"/>
      <c r="G588" s="83"/>
    </row>
    <row r="589" spans="1:7" ht="21" x14ac:dyDescent="0.4">
      <c r="A589" s="405" t="s">
        <v>33</v>
      </c>
      <c r="B589" s="405"/>
      <c r="C589" s="40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1" t="s">
        <v>23</v>
      </c>
      <c r="B591" s="412"/>
      <c r="C591" s="412"/>
      <c r="D591" s="412"/>
      <c r="E591" s="412"/>
      <c r="F591" s="413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6" t="s">
        <v>383</v>
      </c>
      <c r="B598" s="347"/>
      <c r="C598" s="347"/>
      <c r="D598" s="347"/>
      <c r="E598" s="347"/>
      <c r="F598" s="347"/>
      <c r="G598" s="347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05" t="s">
        <v>34</v>
      </c>
      <c r="B606" s="405"/>
      <c r="C606" s="406"/>
      <c r="D606" s="296">
        <f>SUM(B592:C605)</f>
        <v>0</v>
      </c>
      <c r="E606" s="79"/>
      <c r="F606" s="83"/>
      <c r="G606" s="83"/>
    </row>
    <row r="607" spans="1:7" ht="21" x14ac:dyDescent="0.4">
      <c r="A607" s="405" t="s">
        <v>33</v>
      </c>
      <c r="B607" s="405"/>
      <c r="C607" s="40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6" t="s">
        <v>170</v>
      </c>
      <c r="B610" s="417"/>
      <c r="C610" s="418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5" t="s">
        <v>8</v>
      </c>
      <c r="B612" s="345"/>
      <c r="C612" s="345"/>
      <c r="D612" s="345"/>
      <c r="E612" s="345"/>
      <c r="F612" s="345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3" t="s">
        <v>28</v>
      </c>
      <c r="B614" s="354" t="s">
        <v>29</v>
      </c>
      <c r="C614" s="354"/>
      <c r="D614" s="354" t="s">
        <v>42</v>
      </c>
      <c r="E614" s="355" t="s">
        <v>266</v>
      </c>
      <c r="F614" s="355" t="s">
        <v>301</v>
      </c>
      <c r="G614" s="83"/>
    </row>
    <row r="615" spans="1:7" ht="18.75" customHeight="1" x14ac:dyDescent="0.4">
      <c r="A615" s="353"/>
      <c r="B615" s="283" t="s">
        <v>32</v>
      </c>
      <c r="C615" s="283" t="s">
        <v>31</v>
      </c>
      <c r="D615" s="354"/>
      <c r="E615" s="355"/>
      <c r="F615" s="35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0"/>
      <c r="D617" s="400"/>
      <c r="E617" s="400"/>
      <c r="F617" s="40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5" t="s">
        <v>34</v>
      </c>
      <c r="B627" s="405"/>
      <c r="C627" s="405"/>
      <c r="D627" s="296">
        <f>SUM(B618:C626)</f>
        <v>0</v>
      </c>
      <c r="E627" s="426"/>
      <c r="F627" s="407"/>
      <c r="G627" s="83"/>
    </row>
    <row r="628" spans="1:7" ht="21" x14ac:dyDescent="0.4">
      <c r="A628" s="405" t="s">
        <v>33</v>
      </c>
      <c r="B628" s="405"/>
      <c r="C628" s="405"/>
      <c r="D628" s="295" t="e">
        <f>D627/(COUNT(B618:C626)*2)</f>
        <v>#DIV/0!</v>
      </c>
      <c r="E628" s="427"/>
      <c r="F628" s="381"/>
      <c r="G628" s="83"/>
    </row>
    <row r="629" spans="1:7" ht="21" x14ac:dyDescent="0.4">
      <c r="A629" s="104"/>
      <c r="B629" s="83"/>
      <c r="C629" s="425"/>
      <c r="D629" s="425"/>
      <c r="E629" s="425"/>
      <c r="F629" s="42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0" t="s">
        <v>34</v>
      </c>
      <c r="B639" s="361"/>
      <c r="C639" s="362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0"/>
      <c r="D642" s="400"/>
      <c r="E642" s="400"/>
      <c r="F642" s="40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0" t="s">
        <v>34</v>
      </c>
      <c r="B650" s="361"/>
      <c r="C650" s="362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2"/>
      <c r="B652" s="422"/>
      <c r="C652" s="422"/>
      <c r="D652" s="422"/>
      <c r="E652" s="422"/>
      <c r="F652" s="422"/>
      <c r="G652" s="422"/>
    </row>
    <row r="653" spans="1:16382" ht="24.75" x14ac:dyDescent="0.4">
      <c r="A653" s="241" t="s">
        <v>26</v>
      </c>
      <c r="B653" s="400"/>
      <c r="C653" s="400"/>
      <c r="D653" s="400"/>
      <c r="E653" s="400"/>
      <c r="F653" s="40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7" t="s">
        <v>310</v>
      </c>
      <c r="B661" s="398"/>
      <c r="C661" s="398"/>
      <c r="D661" s="398"/>
      <c r="E661" s="398"/>
      <c r="F661" s="399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5" t="s">
        <v>355</v>
      </c>
      <c r="B676" s="345"/>
      <c r="C676" s="345"/>
      <c r="D676" s="345"/>
      <c r="E676" s="345"/>
      <c r="F676" s="345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3" t="s">
        <v>28</v>
      </c>
      <c r="B678" s="354" t="s">
        <v>29</v>
      </c>
      <c r="C678" s="354"/>
      <c r="D678" s="354" t="s">
        <v>42</v>
      </c>
      <c r="E678" s="355" t="s">
        <v>266</v>
      </c>
      <c r="F678" s="355" t="s">
        <v>301</v>
      </c>
      <c r="G678" s="83"/>
    </row>
    <row r="679" spans="1:7" ht="21" x14ac:dyDescent="0.4">
      <c r="A679" s="353"/>
      <c r="B679" s="283" t="s">
        <v>32</v>
      </c>
      <c r="C679" s="283" t="s">
        <v>31</v>
      </c>
      <c r="D679" s="354"/>
      <c r="E679" s="355"/>
      <c r="F679" s="35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1" t="s">
        <v>459</v>
      </c>
      <c r="B704" s="421"/>
      <c r="C704" s="421"/>
      <c r="D704" s="421"/>
      <c r="E704" s="421"/>
      <c r="F704" s="42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28" t="s">
        <v>28</v>
      </c>
      <c r="B706" s="391" t="s">
        <v>29</v>
      </c>
      <c r="C706" s="391"/>
      <c r="D706" s="354" t="s">
        <v>42</v>
      </c>
      <c r="E706" s="355" t="s">
        <v>266</v>
      </c>
      <c r="F706" s="355" t="s">
        <v>301</v>
      </c>
      <c r="G706" s="184"/>
    </row>
    <row r="707" spans="1:7" ht="21" x14ac:dyDescent="0.4">
      <c r="A707" s="353"/>
      <c r="B707" s="283" t="s">
        <v>32</v>
      </c>
      <c r="C707" s="283" t="s">
        <v>31</v>
      </c>
      <c r="D707" s="354"/>
      <c r="E707" s="355"/>
      <c r="F707" s="35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4" t="s">
        <v>305</v>
      </c>
      <c r="B709" s="395"/>
      <c r="C709" s="395"/>
      <c r="D709" s="395"/>
      <c r="E709" s="395"/>
      <c r="F709" s="396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3"/>
      <c r="C715" s="42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3"/>
      <c r="C716" s="42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4" t="s">
        <v>306</v>
      </c>
      <c r="B718" s="395"/>
      <c r="C718" s="395"/>
      <c r="D718" s="395"/>
      <c r="E718" s="395"/>
      <c r="F718" s="396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39"/>
      <c r="E1" s="439"/>
      <c r="F1" s="439"/>
      <c r="G1" s="43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0" t="s">
        <v>46</v>
      </c>
      <c r="B6" s="440"/>
      <c r="C6" s="440"/>
      <c r="D6" s="440"/>
      <c r="E6" s="440"/>
      <c r="F6" s="440"/>
      <c r="G6" s="66"/>
    </row>
    <row r="7" spans="1:7" s="2" customFormat="1" ht="21.75" customHeight="1" x14ac:dyDescent="0.45">
      <c r="A7" s="441" t="str">
        <f>'Page de garde'!D18</f>
        <v>BOU SALEM</v>
      </c>
      <c r="B7" s="441"/>
      <c r="C7" s="441"/>
      <c r="D7" s="441"/>
      <c r="E7" s="441"/>
      <c r="F7" s="441"/>
      <c r="G7" s="66"/>
    </row>
    <row r="8" spans="1:7" s="2" customFormat="1" ht="24" x14ac:dyDescent="0.45">
      <c r="A8" s="329" t="s">
        <v>39</v>
      </c>
      <c r="B8" s="442" t="str">
        <f>'A1 Exploitation'!B9:F9</f>
        <v>M Souheil DRAOUI</v>
      </c>
      <c r="C8" s="442"/>
      <c r="D8" s="442"/>
      <c r="E8" s="442"/>
      <c r="F8" s="442"/>
      <c r="G8" s="66"/>
    </row>
    <row r="9" spans="1:7" s="2" customFormat="1" ht="24" x14ac:dyDescent="0.45">
      <c r="A9" s="330" t="s">
        <v>41</v>
      </c>
      <c r="B9" s="443" t="str">
        <f>'A1 Exploitation'!B10:F10</f>
        <v>Réceptionniste M Mohamed</v>
      </c>
      <c r="C9" s="443"/>
      <c r="D9" s="443"/>
      <c r="E9" s="443"/>
      <c r="F9" s="443"/>
      <c r="G9" s="66"/>
    </row>
    <row r="10" spans="1:7" s="2" customFormat="1" ht="24" x14ac:dyDescent="0.45">
      <c r="A10" s="329" t="s">
        <v>40</v>
      </c>
      <c r="B10" s="438">
        <f>'A1 Exploitation'!B11:F11</f>
        <v>43573</v>
      </c>
      <c r="C10" s="438"/>
      <c r="D10" s="438"/>
      <c r="E10" s="438"/>
      <c r="F10" s="438"/>
      <c r="G10" s="66"/>
    </row>
    <row r="11" spans="1:7" s="2" customFormat="1" ht="24" x14ac:dyDescent="0.45">
      <c r="A11" s="329" t="s">
        <v>250</v>
      </c>
      <c r="B11" s="444" t="e">
        <f>D199</f>
        <v>#DIV/0!</v>
      </c>
      <c r="C11" s="444"/>
      <c r="D11" s="444"/>
      <c r="E11" s="444"/>
      <c r="F11" s="444"/>
      <c r="G11" s="66"/>
    </row>
    <row r="12" spans="1:7" s="2" customFormat="1" ht="22.5" x14ac:dyDescent="0.45">
      <c r="A12" s="1"/>
      <c r="D12" s="373"/>
      <c r="E12" s="373"/>
      <c r="F12" s="373"/>
      <c r="G12" s="373"/>
    </row>
    <row r="13" spans="1:7" s="2" customFormat="1" ht="11.25" customHeight="1" x14ac:dyDescent="0.3">
      <c r="A13" s="445" t="s">
        <v>28</v>
      </c>
      <c r="B13" s="446" t="s">
        <v>29</v>
      </c>
      <c r="C13" s="446"/>
      <c r="D13" s="446" t="s">
        <v>42</v>
      </c>
      <c r="E13" s="446" t="s">
        <v>160</v>
      </c>
      <c r="F13" s="446" t="s">
        <v>161</v>
      </c>
    </row>
    <row r="14" spans="1:7" s="2" customFormat="1" ht="12.75" customHeight="1" x14ac:dyDescent="0.3">
      <c r="A14" s="445"/>
      <c r="B14" s="336" t="s">
        <v>32</v>
      </c>
      <c r="C14" s="336" t="s">
        <v>31</v>
      </c>
      <c r="D14" s="446"/>
      <c r="E14" s="446"/>
      <c r="F14" s="446"/>
      <c r="G14" s="65"/>
    </row>
    <row r="15" spans="1:7" x14ac:dyDescent="0.3">
      <c r="A15" s="459"/>
      <c r="B15" s="460"/>
      <c r="C15" s="460"/>
      <c r="D15" s="460"/>
      <c r="E15" s="460"/>
      <c r="F15" s="460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48"/>
      <c r="C22" s="449"/>
      <c r="D22" s="334">
        <f>SUM(B17:C21)</f>
        <v>0</v>
      </c>
    </row>
    <row r="23" spans="1:7" x14ac:dyDescent="0.3">
      <c r="A23" s="447" t="s">
        <v>251</v>
      </c>
      <c r="B23" s="450"/>
      <c r="C23" s="45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7" t="s">
        <v>34</v>
      </c>
      <c r="B33" s="450"/>
      <c r="C33" s="451"/>
      <c r="D33" s="331">
        <f>SUM(B26:C32)</f>
        <v>0</v>
      </c>
    </row>
    <row r="34" spans="1:6" x14ac:dyDescent="0.3">
      <c r="A34" s="447" t="s">
        <v>251</v>
      </c>
      <c r="B34" s="450"/>
      <c r="C34" s="45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5" t="s">
        <v>180</v>
      </c>
      <c r="B36" s="456"/>
      <c r="C36" s="456"/>
      <c r="D36" s="456"/>
      <c r="E36" s="456"/>
      <c r="F36" s="45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7" t="s">
        <v>34</v>
      </c>
      <c r="B42" s="450"/>
      <c r="C42" s="451"/>
      <c r="D42" s="331">
        <f>SUM(B37:C41)</f>
        <v>0</v>
      </c>
    </row>
    <row r="43" spans="1:6" x14ac:dyDescent="0.3">
      <c r="A43" s="447" t="s">
        <v>251</v>
      </c>
      <c r="B43" s="450"/>
      <c r="C43" s="45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7" t="s">
        <v>34</v>
      </c>
      <c r="B52" s="450"/>
      <c r="C52" s="451"/>
      <c r="D52" s="331">
        <f>SUM(B46:C51)</f>
        <v>0</v>
      </c>
    </row>
    <row r="53" spans="1:6" x14ac:dyDescent="0.3">
      <c r="A53" s="447" t="s">
        <v>251</v>
      </c>
      <c r="B53" s="450"/>
      <c r="C53" s="45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5" t="s">
        <v>8</v>
      </c>
      <c r="B55" s="456"/>
      <c r="C55" s="456"/>
      <c r="D55" s="456"/>
      <c r="E55" s="456"/>
      <c r="F55" s="45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7" t="s">
        <v>34</v>
      </c>
      <c r="B63" s="450"/>
      <c r="C63" s="451"/>
      <c r="D63" s="331">
        <f>SUM(B56:C62)</f>
        <v>0</v>
      </c>
    </row>
    <row r="64" spans="1:6" x14ac:dyDescent="0.3">
      <c r="A64" s="447" t="s">
        <v>251</v>
      </c>
      <c r="B64" s="450"/>
      <c r="C64" s="45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5" t="s">
        <v>111</v>
      </c>
      <c r="B66" s="456"/>
      <c r="C66" s="456"/>
      <c r="D66" s="456"/>
      <c r="E66" s="456"/>
      <c r="F66" s="45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7" t="s">
        <v>34</v>
      </c>
      <c r="B84" s="450"/>
      <c r="C84" s="451"/>
      <c r="D84" s="331">
        <f>SUM(B67:C83)</f>
        <v>0</v>
      </c>
    </row>
    <row r="85" spans="1:6" x14ac:dyDescent="0.3">
      <c r="A85" s="447" t="s">
        <v>251</v>
      </c>
      <c r="B85" s="450"/>
      <c r="C85" s="45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5" t="s">
        <v>172</v>
      </c>
      <c r="B87" s="456"/>
      <c r="C87" s="456"/>
      <c r="D87" s="456"/>
      <c r="E87" s="456"/>
      <c r="F87" s="45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7" t="s">
        <v>34</v>
      </c>
      <c r="B102" s="450"/>
      <c r="C102" s="451"/>
      <c r="D102" s="331">
        <f>SUM(B88:C101)</f>
        <v>0</v>
      </c>
    </row>
    <row r="103" spans="1:6" x14ac:dyDescent="0.3">
      <c r="A103" s="447" t="s">
        <v>251</v>
      </c>
      <c r="B103" s="450"/>
      <c r="C103" s="45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5" t="s">
        <v>173</v>
      </c>
      <c r="B106" s="456"/>
      <c r="C106" s="456"/>
      <c r="D106" s="456"/>
      <c r="E106" s="456"/>
      <c r="F106" s="45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7" t="s">
        <v>34</v>
      </c>
      <c r="B118" s="450"/>
      <c r="C118" s="451"/>
      <c r="D118" s="331">
        <f>SUM(B107:C117)</f>
        <v>0</v>
      </c>
    </row>
    <row r="119" spans="1:6" x14ac:dyDescent="0.3">
      <c r="A119" s="447" t="s">
        <v>251</v>
      </c>
      <c r="B119" s="450"/>
      <c r="C119" s="45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5" t="s">
        <v>156</v>
      </c>
      <c r="B121" s="456"/>
      <c r="C121" s="456"/>
      <c r="D121" s="456"/>
      <c r="E121" s="456"/>
      <c r="F121" s="45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7" t="s">
        <v>34</v>
      </c>
      <c r="B133" s="450"/>
      <c r="C133" s="451"/>
      <c r="D133" s="331">
        <f>SUM(B122:C132)</f>
        <v>0</v>
      </c>
    </row>
    <row r="134" spans="1:6" x14ac:dyDescent="0.3">
      <c r="A134" s="447" t="s">
        <v>251</v>
      </c>
      <c r="B134" s="450"/>
      <c r="C134" s="45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5" t="s">
        <v>61</v>
      </c>
      <c r="B136" s="456"/>
      <c r="C136" s="456"/>
      <c r="D136" s="456"/>
      <c r="E136" s="456"/>
      <c r="F136" s="45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7" t="s">
        <v>34</v>
      </c>
      <c r="B149" s="450"/>
      <c r="C149" s="451"/>
      <c r="D149" s="331">
        <f>SUM(B137:C148)</f>
        <v>0</v>
      </c>
    </row>
    <row r="150" spans="1:6" x14ac:dyDescent="0.3">
      <c r="A150" s="447" t="s">
        <v>251</v>
      </c>
      <c r="B150" s="450"/>
      <c r="C150" s="45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5" t="s">
        <v>178</v>
      </c>
      <c r="B152" s="456"/>
      <c r="C152" s="456"/>
      <c r="D152" s="456"/>
      <c r="E152" s="456"/>
      <c r="F152" s="45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7" t="s">
        <v>34</v>
      </c>
      <c r="B161" s="448"/>
      <c r="C161" s="449"/>
      <c r="D161" s="334">
        <f>SUM(B153:C160)</f>
        <v>0</v>
      </c>
    </row>
    <row r="162" spans="1:6" x14ac:dyDescent="0.3">
      <c r="A162" s="447" t="s">
        <v>251</v>
      </c>
      <c r="B162" s="450"/>
      <c r="C162" s="45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5" t="s">
        <v>64</v>
      </c>
      <c r="B164" s="456"/>
      <c r="C164" s="456"/>
      <c r="D164" s="456"/>
      <c r="E164" s="456"/>
      <c r="F164" s="45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7" t="s">
        <v>34</v>
      </c>
      <c r="B169" s="450"/>
      <c r="C169" s="451"/>
      <c r="D169" s="331">
        <f>SUM(B165:C168)</f>
        <v>0</v>
      </c>
    </row>
    <row r="170" spans="1:6" x14ac:dyDescent="0.3">
      <c r="A170" s="447" t="s">
        <v>251</v>
      </c>
      <c r="B170" s="450"/>
      <c r="C170" s="45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1" t="s">
        <v>15</v>
      </c>
      <c r="B172" s="462"/>
      <c r="C172" s="462"/>
      <c r="D172" s="462"/>
      <c r="E172" s="462"/>
      <c r="F172" s="46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7" t="s">
        <v>34</v>
      </c>
      <c r="B177" s="450"/>
      <c r="C177" s="451"/>
      <c r="D177" s="331">
        <f>SUM(B173:C176)</f>
        <v>0</v>
      </c>
    </row>
    <row r="178" spans="1:7" x14ac:dyDescent="0.3">
      <c r="A178" s="447" t="s">
        <v>251</v>
      </c>
      <c r="B178" s="450"/>
      <c r="C178" s="45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5" t="s">
        <v>65</v>
      </c>
      <c r="B180" s="456"/>
      <c r="C180" s="456"/>
      <c r="D180" s="456"/>
      <c r="E180" s="456"/>
      <c r="F180" s="45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7" t="s">
        <v>34</v>
      </c>
      <c r="B186" s="450"/>
      <c r="C186" s="451"/>
      <c r="D186" s="331">
        <f>SUM(B181:C185)</f>
        <v>0</v>
      </c>
    </row>
    <row r="187" spans="1:7" x14ac:dyDescent="0.3">
      <c r="A187" s="447" t="s">
        <v>251</v>
      </c>
      <c r="B187" s="450"/>
      <c r="C187" s="45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5" t="s">
        <v>177</v>
      </c>
      <c r="B189" s="456"/>
      <c r="C189" s="456"/>
      <c r="D189" s="456"/>
      <c r="E189" s="456"/>
      <c r="F189" s="45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7" t="s">
        <v>34</v>
      </c>
      <c r="B194" s="450"/>
      <c r="C194" s="451"/>
      <c r="D194" s="335">
        <f>SUM(B190:C193)</f>
        <v>0</v>
      </c>
    </row>
    <row r="195" spans="1:6" x14ac:dyDescent="0.3">
      <c r="A195" s="447" t="s">
        <v>251</v>
      </c>
      <c r="B195" s="450"/>
      <c r="C195" s="45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2019-11-07T16:30:03Z</cp:lastPrinted>
  <dcterms:created xsi:type="dcterms:W3CDTF">2015-10-03T07:44:26Z</dcterms:created>
  <dcterms:modified xsi:type="dcterms:W3CDTF">2019-11-08T16:51:55Z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NXPowerLiteLastOptimized" pid="2">
    <vt:lpwstr>791862</vt:lpwstr>
  </property>
  <property fmtid="{D5CDD505-2E9C-101B-9397-08002B2CF9AE}" name="NXPowerLiteSettings" pid="3">
    <vt:lpwstr>F7000400038000</vt:lpwstr>
  </property>
  <property fmtid="{D5CDD505-2E9C-101B-9397-08002B2CF9AE}" name="NXPowerLiteVersion" pid="4">
    <vt:lpwstr>D6.1.0</vt:lpwstr>
  </property>
  <property fmtid="{D5CDD505-2E9C-101B-9397-08002B2CF9AE}" name="TBCO_ScreenResolution" pid="5">
    <vt:lpwstr>96 96 1366 768</vt:lpwstr>
  </property>
</Properties>
</file>