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orj Louzir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9" i="36" l="1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544" i="36"/>
  <c r="D477" i="36"/>
  <c r="D478" i="36" s="1"/>
  <c r="D426" i="36"/>
  <c r="D427" i="36" s="1"/>
  <c r="D387" i="36"/>
  <c r="D388" i="36" s="1"/>
  <c r="D373" i="36"/>
  <c r="D374" i="36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42" i="36"/>
  <c r="D43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80" i="36" l="1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<sst xmlns="http://schemas.openxmlformats.org/spreadsheetml/2006/main" count="3783" uniqueCount="424">
  <si>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</si>
  <si>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</si>
  <si>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</si>
  <si>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</si>
  <si>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</si>
  <si>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</si>
  <si>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</si>
  <si>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</si>
  <si>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</si>
  <si>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</si>
  <si>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</si>
  <si>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</si>
  <si>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</si>
  <si>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</si>
  <si>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</si>
  <si>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</si>
  <si>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</si>
  <si>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</si>
  <si>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</si>
  <si>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</si>
  <si>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</si>
  <si>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</si>
  <si>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</si>
  <si>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</si>
  <si>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</si>
  <si>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</si>
  <si>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</si>
  <si>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</si>
  <si>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</si>
  <si>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</si>
  <si>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</si>
  <si>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</si>
  <si>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</si>
  <si>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</si>
  <si>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</si>
  <si>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</si>
  <si>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</si>
  <si>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</si>
  <si>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</si>
  <si>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</si>
  <si>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</si>
  <si>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</si>
  <si>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</si>
  <si>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</si>
  <si>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</si>
  <si>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</si>
  <si>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</si>
  <si>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</si>
  <si>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</si>
  <si>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</si>
  <si>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</si>
  <si>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</si>
  <si>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</si>
  <si>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</si>
  <si>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</si>
  <si>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</si>
  <si>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</si>
  <si>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</si>
  <si>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</si>
  <si>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</si>
  <si>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</si>
  <si>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</si>
  <si>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</si>
  <si>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</si>
  <si>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</si>
  <si>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</si>
  <si>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</si>
  <si>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</si>
  <si>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</si>
  <si>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</si>
  <si>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</si>
  <si>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</si>
  <si>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</si>
  <si>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</si>
  <si>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</si>
  <si>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</si>
  <si>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</si>
  <si>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</si>
  <si>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</si>
  <si>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</si>
  <si>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</si>
  <si>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</si>
  <si>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</si>
  <si>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</si>
  <si>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</si>
  <si>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</si>
  <si>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</si>
  <si>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</si>
  <si>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</si>
  <si>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</si>
  <si>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</si>
  <si>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</si>
  <si>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</si>
  <si>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</si>
  <si>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</si>
  <si>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</si>
  <si>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</si>
  <si>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</si>
  <si>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</si>
  <si>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</si>
  <si>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</si>
  <si>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</si>
  <si>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</si>
  <si>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</si>
  <si>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</si>
  <si>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</si>
  <si>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</si>
  <si>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</si>
  <si>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</si>
  <si>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</si>
  <si>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</si>
  <si>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</si>
  <si>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</si>
  <si>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</si>
  <si>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</si>
  <si>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</si>
  <si>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</si>
  <si>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</si>
  <si>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</si>
  <si>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</si>
  <si>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</si>
  <si>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</si>
  <si>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</si>
  <si>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</si>
  <si>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</si>
  <si>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</si>
  <si>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</si>
  <si>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</si>
  <si>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</si>
  <si>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</si>
  <si>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</si>
  <si>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</si>
  <si>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</si>
  <si>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</si>
  <si>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</si>
  <si>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</si>
  <si>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</si>
  <si>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</si>
  <si>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</si>
  <si>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</si>
  <si>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</si>
  <si>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</si>
  <si>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</si>
  <si>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</si>
  <si>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</si>
  <si>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</si>
  <si>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</si>
  <si>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</si>
  <si>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</si>
  <si>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</si>
  <si>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</si>
  <si>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</si>
  <si>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</si>
  <si>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</si>
  <si>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</si>
  <si>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</si>
  <si>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</si>
  <si>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</si>
  <si>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</si>
  <si>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</si>
  <si>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</si>
  <si>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</si>
  <si>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</si>
  <si>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</si>
  <si>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</si>
  <si>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</si>
  <si>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</si>
  <si>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</si>
  <si>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</si>
  <si>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</si>
  <si>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</si>
  <si>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</si>
  <si>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</si>
  <si>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</si>
  <si>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</si>
  <si>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</si>
  <si>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</si>
  <si>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</si>
  <si>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</si>
  <si>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</si>
  <si>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</si>
  <si>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</si>
  <si>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</si>
  <si>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</si>
  <si>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</si>
  <si>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</si>
  <si>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</si>
  <si>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</si>
  <si>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</si>
  <si>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</si>
  <si>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</si>
  <si>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</si>
  <si>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</si>
  <si>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</si>
  <si>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</si>
  <si>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</si>
  <si>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</si>
  <si>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</si>
  <si>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</si>
  <si>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</si>
  <si>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</si>
  <si>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</si>
  <si>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</si>
  <si>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</si>
  <si>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</si>
  <si>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</si>
  <si>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</si>
  <si>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</si>
  <si>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</si>
  <si>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</si>
  <si>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</si>
  <si>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</si>
  <si>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</si>
  <si>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</si>
  <si>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</si>
  <si>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</si>
  <si>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</si>
  <si>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</si>
  <si>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</si>
  <si>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</si>
  <si>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</si>
  <si>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</si>
  <si>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</si>
  <si>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</si>
  <si>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</si>
  <si>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</si>
  <si>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</si>
  <si>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</si>
  <si>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</si>
  <si>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</si>
  <si>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</si>
  <si>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</si>
  <si>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</si>
  <si>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</si>
  <si>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</si>
  <si>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</si>
  <si>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</si>
  <si>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</si>
  <si>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</si>
  <si>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</si>
  <si>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</si>
  <si>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</si>
  <si>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</si>
  <si>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</si>
  <si>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</si>
  <si>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</si>
  <si>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</si>
  <si>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</si>
  <si>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</si>
  <si>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</si>
  <si>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</si>
  <si>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</si>
  <si>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</si>
  <si>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</si>
  <si>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</si>
  <si>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</si>
  <si>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</si>
  <si>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</si>
  <si>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</si>
  <si>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</si>
  <si>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</si>
  <si>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</si>
  <si>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</si>
  <si>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</si>
  <si>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</si>
  <si>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</si>
  <si>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</si>
  <si>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</si>
  <si>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</si>
  <si>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</si>
  <si>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</si>
  <si>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</si>
  <si>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</si>
  <si>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</si>
  <si>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</si>
  <si>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</si>
  <si>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</si>
  <si>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</si>
  <si>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</si>
  <si>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</si>
  <si>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</si>
  <si>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</si>
  <si>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</si>
  <si>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</si>
  <si>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</si>
  <si>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</si>
  <si>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</si>
  <si>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</si>
  <si>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</si>
  <si>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</si>
  <si>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</si>
  <si>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</si>
  <si>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</si>
  <si>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</si>
  <si>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</si>
  <si>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</si>
  <si>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</si>
  <si>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</si>
  <si>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</si>
  <si>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</si>
  <si>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</si>
  <si>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</si>
  <si>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</si>
  <si>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</si>
  <si>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</si>
  <si>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</si>
  <si>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</si>
  <si>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</si>
  <si>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</si>
  <si>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</si>
  <si>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</si>
  <si>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</si>
  <si>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</si>
  <si>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</si>
  <si>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</si>
  <si>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</si>
  <si>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</si>
  <si>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</si>
  <si>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</si>
  <si>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</si>
  <si>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</si>
  <si>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</si>
  <si>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</si>
  <si>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</si>
  <si>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</si>
  <si>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</si>
  <si>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</si>
  <si>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</si>
  <si>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</si>
  <si>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</si>
  <si>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</si>
  <si>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</si>
  <si>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</si>
  <si>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</si>
  <si>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</si>
  <si>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</si>
  <si>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</si>
  <si>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</si>
  <si>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</si>
  <si>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</si>
  <si>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</si>
  <si>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</si>
  <si>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</si>
  <si>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</si>
  <si>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</si>
  <si>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</si>
  <si>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</si>
  <si>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</si>
  <si>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</si>
  <si>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</si>
  <si>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</si>
  <si>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</si>
  <si>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</si>
  <si>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</si>
  <si>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</si>
  <si>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</si>
  <si>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</si>
  <si>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</si>
  <si>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</si>
  <si>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</si>
  <si>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</si>
  <si>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</si>
  <si>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</si>
  <si>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</si>
  <si>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</si>
  <si>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</si>
  <si>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</si>
  <si>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</si>
  <si>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</si>
  <si>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</si>
  <si>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</si>
  <si>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</si>
  <si>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</si>
  <si>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</si>
  <si>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</si>
  <si>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</si>
  <si>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</si>
  <si>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</si>
  <si>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</si>
  <si>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</si>
  <si>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</si>
  <si>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</si>
  <si>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</si>
  <si>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</si>
  <si>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</si>
  <si>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</si>
  <si>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</si>
  <si>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</si>
  <si>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</si>
  <si>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</si>
  <si>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</si>
  <si>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</si>
  <si>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</si>
  <si>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</si>
  <si>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</si>
  <si>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</si>
  <si>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</si>
  <si>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</si>
  <si>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</si>
  <si>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</si>
  <si>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</si>
  <si>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</si>
  <si>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</si>
  <si>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</si>
  <si>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</si>
  <si>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</si>
  <si>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</si>
  <si>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</si>
  <si>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Borj Louzir</t>
  </si>
  <si>
    <t>M Dhia MECHLAOUI</t>
  </si>
  <si>
    <t>Directeur magasin M Sami TAOUFIK</t>
  </si>
  <si>
    <t>La procédure de contrôle à la réception était respectée. (fournisseur DELICE)</t>
  </si>
  <si>
    <t>Absence de l'ancien rapport.</t>
  </si>
  <si>
    <t>Les autocontrôles n'étaient pas quotidiens, une sensibilisation a eu lieu le jour de l'audit.</t>
  </si>
  <si>
    <t xml:space="preserve">Assurer un nettoyage régulier des étagères des pâtes (riz, semoule et autres).
</t>
  </si>
  <si>
    <t xml:space="preserve">l’évaporateur du réfrigérateur des produits pour alimentation animale était souillé. </t>
  </si>
  <si>
    <t>Minimiser la durée d'attente des produits PLS (yaourt et autres) lors du chargement des linéaires.</t>
  </si>
  <si>
    <t xml:space="preserve">Le local était très étroit, le personnel utilise les vestiaires pour déjeuner. </t>
  </si>
  <si>
    <t>Absence d'une salle de pause.</t>
  </si>
  <si>
    <t>Température affichée: 7,9°C
Température mesurée: 7,6°C</t>
  </si>
  <si>
    <t>Certains portes-appâts n'étaient pas fixés.</t>
  </si>
  <si>
    <t>Absence de local déchets.</t>
  </si>
  <si>
    <t xml:space="preserve">Vue l'absence d'une chambre froide PlS. Le stockage des produits se fait au fond des linéaires, renforcer le rangement des cartons. </t>
  </si>
  <si>
    <t>Deux opératrices ne portaient pas l'uniforme de travail, fournir les tenues pour le personnel.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</si>
</sst>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3" xfId="0" applyFont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14688"/>
        <c:axId val="-350314144"/>
      </c:barChart>
      <c:catAx>
        <c:axId val="-3503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14144"/>
        <c:crosses val="autoZero"/>
        <c:auto val="1"/>
        <c:lblAlgn val="ctr"/>
        <c:lblOffset val="100"/>
        <c:noMultiLvlLbl val="0"/>
      </c:catAx>
      <c:valAx>
        <c:axId val="-35031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1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23216"/>
        <c:axId val="-156222672"/>
      </c:barChart>
      <c:catAx>
        <c:axId val="-15622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22672"/>
        <c:crosses val="autoZero"/>
        <c:auto val="1"/>
        <c:lblAlgn val="ctr"/>
        <c:lblOffset val="100"/>
        <c:noMultiLvlLbl val="0"/>
      </c:catAx>
      <c:valAx>
        <c:axId val="-15622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2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2464"/>
        <c:axId val="-156231920"/>
      </c:barChart>
      <c:catAx>
        <c:axId val="-15623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31920"/>
        <c:crosses val="autoZero"/>
        <c:auto val="1"/>
        <c:lblAlgn val="ctr"/>
        <c:lblOffset val="100"/>
        <c:noMultiLvlLbl val="0"/>
      </c:catAx>
      <c:valAx>
        <c:axId val="-15623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0832"/>
        <c:axId val="-156229200"/>
      </c:barChart>
      <c:catAx>
        <c:axId val="-15623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29200"/>
        <c:crosses val="autoZero"/>
        <c:auto val="1"/>
        <c:lblAlgn val="ctr"/>
        <c:lblOffset val="100"/>
        <c:noMultiLvlLbl val="0"/>
      </c:catAx>
      <c:valAx>
        <c:axId val="-15622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789728"/>
        <c:axId val="-349795712"/>
      </c:barChart>
      <c:catAx>
        <c:axId val="-34978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5712"/>
        <c:crosses val="autoZero"/>
        <c:auto val="1"/>
        <c:lblAlgn val="ctr"/>
        <c:lblOffset val="100"/>
        <c:noMultiLvlLbl val="0"/>
      </c:catAx>
      <c:valAx>
        <c:axId val="-34979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78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796800"/>
        <c:axId val="-349801152"/>
      </c:barChart>
      <c:catAx>
        <c:axId val="-34979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801152"/>
        <c:crosses val="autoZero"/>
        <c:auto val="1"/>
        <c:lblAlgn val="ctr"/>
        <c:lblOffset val="100"/>
        <c:noMultiLvlLbl val="0"/>
      </c:catAx>
      <c:valAx>
        <c:axId val="-34980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79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800608"/>
        <c:axId val="-349804416"/>
      </c:barChart>
      <c:catAx>
        <c:axId val="-34980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804416"/>
        <c:crosses val="autoZero"/>
        <c:auto val="1"/>
        <c:lblAlgn val="ctr"/>
        <c:lblOffset val="100"/>
        <c:noMultiLvlLbl val="0"/>
      </c:catAx>
      <c:valAx>
        <c:axId val="-34980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80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790816"/>
        <c:axId val="-349799520"/>
      </c:barChart>
      <c:catAx>
        <c:axId val="-34979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9520"/>
        <c:crosses val="autoZero"/>
        <c:auto val="1"/>
        <c:lblAlgn val="ctr"/>
        <c:lblOffset val="100"/>
        <c:noMultiLvlLbl val="0"/>
      </c:catAx>
      <c:valAx>
        <c:axId val="-34979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79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0.95885416666666667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49796256"/>
        <c:axId val="-349791360"/>
        <c:extLst xmlns:c16r2="http://schemas.microsoft.com/office/drawing/2015/06/chart"/>
      </c:barChart>
      <c:catAx>
        <c:axId val="-34979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1360"/>
        <c:crosses val="autoZero"/>
        <c:auto val="1"/>
        <c:lblAlgn val="ctr"/>
        <c:lblOffset val="100"/>
        <c:noMultiLvlLbl val="0"/>
      </c:catAx>
      <c:valAx>
        <c:axId val="-349791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49795168"/>
        <c:axId val="-349794624"/>
        <c:extLst xmlns:c16r2="http://schemas.microsoft.com/office/drawing/2015/06/chart"/>
      </c:barChart>
      <c:catAx>
        <c:axId val="-34979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4624"/>
        <c:crosses val="autoZero"/>
        <c:auto val="1"/>
        <c:lblAlgn val="ctr"/>
        <c:lblOffset val="100"/>
        <c:noMultiLvlLbl val="0"/>
      </c:catAx>
      <c:valAx>
        <c:axId val="-34979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7744"/>
        <c:axId val="-350327200"/>
      </c:barChart>
      <c:catAx>
        <c:axId val="-35032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7200"/>
        <c:crosses val="autoZero"/>
        <c:auto val="1"/>
        <c:lblAlgn val="ctr"/>
        <c:lblOffset val="100"/>
        <c:noMultiLvlLbl val="0"/>
      </c:catAx>
      <c:valAx>
        <c:axId val="-35032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6112"/>
        <c:axId val="-350325568"/>
      </c:barChart>
      <c:catAx>
        <c:axId val="-35032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5568"/>
        <c:crosses val="autoZero"/>
        <c:auto val="1"/>
        <c:lblAlgn val="ctr"/>
        <c:lblOffset val="100"/>
        <c:noMultiLvlLbl val="0"/>
      </c:catAx>
      <c:valAx>
        <c:axId val="-35032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3392"/>
        <c:axId val="-350322848"/>
      </c:barChart>
      <c:catAx>
        <c:axId val="-35032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2848"/>
        <c:crosses val="autoZero"/>
        <c:auto val="1"/>
        <c:lblAlgn val="ctr"/>
        <c:lblOffset val="100"/>
        <c:noMultiLvlLbl val="0"/>
      </c:catAx>
      <c:valAx>
        <c:axId val="-35032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0672"/>
        <c:axId val="-350320128"/>
      </c:barChart>
      <c:catAx>
        <c:axId val="-35032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0128"/>
        <c:crosses val="autoZero"/>
        <c:auto val="1"/>
        <c:lblAlgn val="ctr"/>
        <c:lblOffset val="100"/>
        <c:noMultiLvlLbl val="0"/>
      </c:catAx>
      <c:valAx>
        <c:axId val="-35032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28656"/>
        <c:axId val="-156233552"/>
      </c:barChart>
      <c:catAx>
        <c:axId val="-15622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33552"/>
        <c:crosses val="autoZero"/>
        <c:auto val="1"/>
        <c:lblAlgn val="ctr"/>
        <c:lblOffset val="100"/>
        <c:noMultiLvlLbl val="0"/>
      </c:catAx>
      <c:valAx>
        <c:axId val="-15623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2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25392"/>
        <c:axId val="-156227024"/>
      </c:barChart>
      <c:catAx>
        <c:axId val="-15622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27024"/>
        <c:crosses val="autoZero"/>
        <c:auto val="1"/>
        <c:lblAlgn val="ctr"/>
        <c:lblOffset val="100"/>
        <c:noMultiLvlLbl val="0"/>
      </c:catAx>
      <c:valAx>
        <c:axId val="-15622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2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0288"/>
        <c:axId val="-156226480"/>
      </c:barChart>
      <c:catAx>
        <c:axId val="-15623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26480"/>
        <c:crosses val="autoZero"/>
        <c:auto val="1"/>
        <c:lblAlgn val="ctr"/>
        <c:lblOffset val="100"/>
        <c:noMultiLvlLbl val="0"/>
      </c:catAx>
      <c:valAx>
        <c:axId val="-15622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24304"/>
        <c:axId val="-156236816"/>
      </c:barChart>
      <c:catAx>
        <c:axId val="-15622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36816"/>
        <c:crosses val="autoZero"/>
        <c:auto val="1"/>
        <c:lblAlgn val="ctr"/>
        <c:lblOffset val="100"/>
        <c:noMultiLvlLbl val="0"/>
      </c:catAx>
      <c:valAx>
        <c:axId val="-1562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2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6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8" t="s">
        <v>407</v>
      </c>
      <c r="B18" s="318"/>
      <c r="C18" s="318"/>
      <c r="D18" s="319" t="s">
        <v>408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0" t="s">
        <v>324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4" t="s">
        <v>326</v>
      </c>
      <c r="C23" s="314"/>
      <c r="D23" s="61"/>
      <c r="E23" s="61"/>
      <c r="F23" s="61"/>
      <c r="G23" s="61"/>
      <c r="H23" s="61"/>
      <c r="I23" s="61"/>
      <c r="J23" s="60" t="str">
        <f>D18</f>
        <v>Borj Louzir</v>
      </c>
    </row>
    <row r="24" spans="1:11" ht="33" customHeight="1" x14ac:dyDescent="0.25">
      <c r="A24" s="242" t="s">
        <v>327</v>
      </c>
      <c r="B24" s="313">
        <f>AVERAGE('A1 Exploitation'!D549,'A1 Technique'!D199)</f>
        <v>0.95885416666666667</v>
      </c>
      <c r="C24" s="313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3">
        <f>AVERAGE('A2 Exploitation'!D549,'A2 Technique'!D199)</f>
        <v>0</v>
      </c>
      <c r="C25" s="313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3">
        <f>AVERAGE('A3 Exploitation'!D549,'A3 Technique'!D199)</f>
        <v>0</v>
      </c>
      <c r="C26" s="313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3">
        <f>AVERAGE('A4 Exploitation'!D549,'A4 Technique'!D199)</f>
        <v>0</v>
      </c>
      <c r="C27" s="313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3"/>
      <c r="C28" s="313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3"/>
      <c r="C29" s="313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4" t="s">
        <v>333</v>
      </c>
      <c r="C33" s="314"/>
      <c r="D33" s="61"/>
      <c r="E33" s="61"/>
      <c r="F33" s="61"/>
      <c r="G33" s="61"/>
      <c r="H33" s="61"/>
      <c r="I33" s="61"/>
      <c r="J33" s="60" t="str">
        <f>D18</f>
        <v>Borj Louzir</v>
      </c>
    </row>
    <row r="34" spans="1:10" ht="33" customHeight="1" x14ac:dyDescent="0.25">
      <c r="A34" s="242" t="s">
        <v>327</v>
      </c>
      <c r="B34" s="313">
        <f>'A1 Exploitation'!D549</f>
        <v>0.93333333333333335</v>
      </c>
      <c r="C34" s="313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3">
        <f>'A2 Exploitation'!D549</f>
        <v>0</v>
      </c>
      <c r="C35" s="313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3">
        <f>'A3 Exploitation'!D549</f>
        <v>0</v>
      </c>
      <c r="C36" s="313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3">
        <f>'A4 Exploitation'!D549</f>
        <v>0</v>
      </c>
      <c r="C37" s="313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3"/>
      <c r="C38" s="313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3"/>
      <c r="C39" s="313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Borj Louzir</v>
      </c>
    </row>
    <row r="43" spans="1:10" ht="33" customHeight="1" x14ac:dyDescent="0.25">
      <c r="A43" s="242" t="s">
        <v>327</v>
      </c>
      <c r="B43" s="313">
        <f>AVERAGE('A1 Exploitation'!D547, 'A1 Technique'!D197)</f>
        <v>1</v>
      </c>
      <c r="C43" s="313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3" t="e">
        <f>AVERAGE('A2 Exploitation'!D547, 'A2 Technique'!D197)</f>
        <v>#DIV/0!</v>
      </c>
      <c r="C44" s="313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3" t="e">
        <f>AVERAGE('A3 Exploitation'!D547, 'A3 Technique'!D197)</f>
        <v>#DIV/0!</v>
      </c>
      <c r="C45" s="313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3" t="e">
        <f>AVERAGE('A4 Exploitation'!D547, 'A4 Technique'!D197)</f>
        <v>#DIV/0!</v>
      </c>
      <c r="C46" s="313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3"/>
      <c r="C47" s="313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3"/>
      <c r="C48" s="313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4" t="s">
        <v>335</v>
      </c>
      <c r="C51" s="314"/>
      <c r="D51" s="61"/>
      <c r="E51" s="61"/>
      <c r="F51" s="61"/>
      <c r="G51" s="61"/>
      <c r="H51" s="61"/>
      <c r="I51" s="61"/>
      <c r="J51" s="60" t="str">
        <f>D18</f>
        <v>Borj Louzir</v>
      </c>
    </row>
    <row r="52" spans="1:10" ht="33" customHeight="1" x14ac:dyDescent="0.25">
      <c r="A52" s="242" t="s">
        <v>327</v>
      </c>
      <c r="B52" s="316">
        <f>'A1 Exploitation'!D46</f>
        <v>0.93333333333333335</v>
      </c>
      <c r="C52" s="31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6">
        <f>'A2 Exploitation'!D46</f>
        <v>0</v>
      </c>
      <c r="C53" s="31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6">
        <f>'A3 Exploitation'!D46</f>
        <v>0</v>
      </c>
      <c r="C54" s="31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6">
        <f>'A4 Exploitation'!D46</f>
        <v>0</v>
      </c>
      <c r="C55" s="31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6"/>
      <c r="C56" s="31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6"/>
      <c r="C57" s="31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4" t="s">
        <v>336</v>
      </c>
      <c r="C60" s="314"/>
      <c r="D60" s="61"/>
      <c r="E60" s="61"/>
      <c r="F60" s="61"/>
      <c r="G60" s="61"/>
      <c r="H60" s="61"/>
      <c r="I60" s="61"/>
      <c r="J60" s="60" t="str">
        <f>D18</f>
        <v>Borj Louzir</v>
      </c>
    </row>
    <row r="61" spans="1:10" ht="33" customHeight="1" x14ac:dyDescent="0.25">
      <c r="A61" s="242" t="s">
        <v>327</v>
      </c>
      <c r="B61" s="313" t="e">
        <f>'A1 Exploitation'!D103</f>
        <v>#DIV/0!</v>
      </c>
      <c r="C61" s="313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3">
        <f>'A2 Exploitation'!D103</f>
        <v>0</v>
      </c>
      <c r="C62" s="313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3">
        <f>'A3 Exploitation'!D103</f>
        <v>0</v>
      </c>
      <c r="C63" s="313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3">
        <f>'A4 Exploitation'!D103</f>
        <v>0</v>
      </c>
      <c r="C64" s="313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3" t="e">
        <f>#REF!</f>
        <v>#REF!</v>
      </c>
      <c r="C65" s="313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3" t="e">
        <f>#REF!</f>
        <v>#REF!</v>
      </c>
      <c r="C66" s="313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4" t="s">
        <v>337</v>
      </c>
      <c r="C69" s="314"/>
      <c r="D69" s="61"/>
      <c r="E69" s="61"/>
      <c r="F69" s="61"/>
      <c r="G69" s="61"/>
      <c r="H69" s="61"/>
      <c r="I69" s="61"/>
      <c r="J69" s="60" t="str">
        <f>D18</f>
        <v>Borj Louzir</v>
      </c>
    </row>
    <row r="70" spans="1:10" ht="33" customHeight="1" x14ac:dyDescent="0.25">
      <c r="A70" s="242" t="s">
        <v>327</v>
      </c>
      <c r="B70" s="313" t="e">
        <f>'A1 Exploitation'!D158</f>
        <v>#DIV/0!</v>
      </c>
      <c r="C70" s="313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3">
        <f>'A2 Exploitation'!D158</f>
        <v>0</v>
      </c>
      <c r="C71" s="313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3">
        <f>'A3 Exploitation'!D158</f>
        <v>0</v>
      </c>
      <c r="C72" s="313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3">
        <f>'A4 Exploitation'!D158</f>
        <v>0</v>
      </c>
      <c r="C73" s="313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3"/>
      <c r="C74" s="313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3"/>
      <c r="C75" s="313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4" t="s">
        <v>338</v>
      </c>
      <c r="C78" s="314"/>
      <c r="D78" s="61"/>
      <c r="E78" s="61"/>
      <c r="F78" s="61"/>
      <c r="G78" s="61"/>
      <c r="H78" s="61"/>
      <c r="I78" s="61"/>
      <c r="J78" s="60" t="str">
        <f>D18</f>
        <v>Borj Louzir</v>
      </c>
    </row>
    <row r="79" spans="1:10" ht="33" customHeight="1" x14ac:dyDescent="0.25">
      <c r="A79" s="242" t="s">
        <v>327</v>
      </c>
      <c r="B79" s="313" t="e">
        <f>'A1 Exploitation'!D205</f>
        <v>#DIV/0!</v>
      </c>
      <c r="C79" s="313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3">
        <f>'A2 Exploitation'!D205</f>
        <v>0</v>
      </c>
      <c r="C80" s="313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3">
        <f>'A3 Exploitation'!D205</f>
        <v>0</v>
      </c>
      <c r="C81" s="313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3">
        <f>'A4 Exploitation'!D205</f>
        <v>0</v>
      </c>
      <c r="C82" s="313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3"/>
      <c r="C83" s="313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3"/>
      <c r="C84" s="313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4" t="s">
        <v>339</v>
      </c>
      <c r="C87" s="314"/>
      <c r="D87" s="61"/>
      <c r="E87" s="61"/>
      <c r="F87" s="61"/>
      <c r="G87" s="61"/>
      <c r="H87" s="61"/>
      <c r="I87" s="61"/>
      <c r="J87" s="60" t="str">
        <f>D18</f>
        <v>Borj Louzir</v>
      </c>
    </row>
    <row r="88" spans="1:10" ht="33" customHeight="1" x14ac:dyDescent="0.25">
      <c r="A88" s="242" t="s">
        <v>327</v>
      </c>
      <c r="B88" s="313" t="e">
        <f>'A1 Exploitation'!D266</f>
        <v>#DIV/0!</v>
      </c>
      <c r="C88" s="313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3">
        <f>'A2 Exploitation'!D266</f>
        <v>0</v>
      </c>
      <c r="C89" s="313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3">
        <f>'A3 Exploitation'!D266</f>
        <v>0</v>
      </c>
      <c r="C90" s="313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3">
        <f>'A4 Exploitation'!D266</f>
        <v>0</v>
      </c>
      <c r="C91" s="313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3"/>
      <c r="C92" s="313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3"/>
      <c r="C93" s="313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4" t="s">
        <v>340</v>
      </c>
      <c r="C96" s="314"/>
      <c r="D96" s="61"/>
      <c r="E96" s="61"/>
      <c r="F96" s="61"/>
      <c r="G96" s="61"/>
      <c r="H96" s="61"/>
      <c r="I96" s="61"/>
      <c r="J96" s="60" t="str">
        <f>D18</f>
        <v>Borj Louzir</v>
      </c>
    </row>
    <row r="97" spans="1:10" ht="33" customHeight="1" x14ac:dyDescent="0.25">
      <c r="A97" s="242" t="s">
        <v>327</v>
      </c>
      <c r="B97" s="313" t="e">
        <f>'A1 Exploitation'!D318</f>
        <v>#DIV/0!</v>
      </c>
      <c r="C97" s="313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3">
        <f>'A2 Exploitation'!D318</f>
        <v>0</v>
      </c>
      <c r="C98" s="313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3">
        <f>'A3 Exploitation'!D318</f>
        <v>0</v>
      </c>
      <c r="C99" s="313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3">
        <f>'A4 Exploitation'!D318</f>
        <v>0</v>
      </c>
      <c r="C100" s="313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3"/>
      <c r="C101" s="313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3"/>
      <c r="C102" s="313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4" t="s">
        <v>341</v>
      </c>
      <c r="C105" s="314"/>
      <c r="D105" s="61"/>
      <c r="E105" s="61"/>
      <c r="F105" s="61"/>
      <c r="G105" s="61"/>
      <c r="H105" s="61"/>
      <c r="I105" s="61"/>
      <c r="J105" s="60" t="str">
        <f>D18</f>
        <v>Borj Louzir</v>
      </c>
    </row>
    <row r="106" spans="1:10" ht="33" customHeight="1" x14ac:dyDescent="0.25">
      <c r="A106" s="242" t="s">
        <v>327</v>
      </c>
      <c r="B106" s="313" t="e">
        <f>'A1 Exploitation'!D358</f>
        <v>#DIV/0!</v>
      </c>
      <c r="C106" s="313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3">
        <f>'A2 Exploitation'!D358</f>
        <v>0</v>
      </c>
      <c r="C107" s="313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3">
        <f>'A3 Exploitation'!D358</f>
        <v>0</v>
      </c>
      <c r="C108" s="313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3">
        <f>'A4 Exploitation'!D358</f>
        <v>0</v>
      </c>
      <c r="C109" s="313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3"/>
      <c r="C110" s="313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3"/>
      <c r="C111" s="313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4" t="s">
        <v>342</v>
      </c>
      <c r="C114" s="314"/>
      <c r="D114" s="61"/>
      <c r="E114" s="61"/>
      <c r="F114" s="61"/>
      <c r="G114" s="61"/>
      <c r="H114" s="61"/>
      <c r="I114" s="61"/>
      <c r="J114" s="60" t="str">
        <f>D18</f>
        <v>Borj Louzir</v>
      </c>
    </row>
    <row r="115" spans="1:10" ht="33" customHeight="1" x14ac:dyDescent="0.25">
      <c r="A115" s="242" t="s">
        <v>327</v>
      </c>
      <c r="B115" s="313">
        <f>'A1 Exploitation'!D391</f>
        <v>0.91176470588235292</v>
      </c>
      <c r="C115" s="313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3">
        <f>'A2 Exploitation'!D391</f>
        <v>0</v>
      </c>
      <c r="C116" s="313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3">
        <f>'A3 Exploitation'!D391</f>
        <v>0</v>
      </c>
      <c r="C117" s="313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3">
        <f>'A4 Exploitation'!D391</f>
        <v>0</v>
      </c>
      <c r="C118" s="313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3"/>
      <c r="C119" s="313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3"/>
      <c r="C120" s="313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4" t="s">
        <v>343</v>
      </c>
      <c r="C123" s="314"/>
      <c r="D123" s="61"/>
      <c r="E123" s="61"/>
      <c r="F123" s="61"/>
      <c r="G123" s="61"/>
      <c r="H123" s="61"/>
      <c r="I123" s="61"/>
      <c r="J123" s="60" t="str">
        <f>D18</f>
        <v>Borj Louzir</v>
      </c>
    </row>
    <row r="124" spans="1:10" ht="33" customHeight="1" x14ac:dyDescent="0.25">
      <c r="A124" s="242" t="s">
        <v>327</v>
      </c>
      <c r="B124" s="313">
        <f>'A1 Exploitation'!D444</f>
        <v>0.90476190476190477</v>
      </c>
      <c r="C124" s="313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3">
        <f>'A2 Exploitation'!D444</f>
        <v>0</v>
      </c>
      <c r="C125" s="313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3">
        <f>'A3 Exploitation'!D444</f>
        <v>0</v>
      </c>
      <c r="C126" s="313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3">
        <f>'A4 Exploitation'!D444</f>
        <v>0</v>
      </c>
      <c r="C127" s="313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3"/>
      <c r="C128" s="313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3"/>
      <c r="C129" s="313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4" t="s">
        <v>344</v>
      </c>
      <c r="C132" s="314"/>
      <c r="D132" s="61"/>
      <c r="E132" s="61"/>
      <c r="F132" s="61"/>
      <c r="G132" s="61"/>
      <c r="H132" s="61"/>
      <c r="I132" s="61"/>
      <c r="J132" s="60" t="str">
        <f>D18</f>
        <v>Borj Louzir</v>
      </c>
    </row>
    <row r="133" spans="1:10" ht="33" customHeight="1" x14ac:dyDescent="0.25">
      <c r="A133" s="242" t="s">
        <v>327</v>
      </c>
      <c r="B133" s="313" t="e">
        <f>'A1 Exploitation'!D481</f>
        <v>#DIV/0!</v>
      </c>
      <c r="C133" s="313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3">
        <f>'A2 Exploitation'!D481</f>
        <v>0</v>
      </c>
      <c r="C134" s="313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3">
        <f>'A3 Exploitation'!D481</f>
        <v>0</v>
      </c>
      <c r="C135" s="313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3">
        <f>'A4 Exploitation'!D481</f>
        <v>0</v>
      </c>
      <c r="C136" s="313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3"/>
      <c r="C137" s="313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3"/>
      <c r="C138" s="313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4" t="s">
        <v>345</v>
      </c>
      <c r="C141" s="314"/>
      <c r="D141" s="61"/>
      <c r="E141" s="61"/>
      <c r="F141" s="61"/>
      <c r="G141" s="61"/>
      <c r="H141" s="61"/>
      <c r="I141" s="61"/>
      <c r="J141" s="60" t="str">
        <f>D18</f>
        <v>Borj Louzir</v>
      </c>
    </row>
    <row r="142" spans="1:10" ht="33" customHeight="1" x14ac:dyDescent="0.25">
      <c r="A142" s="242" t="s">
        <v>327</v>
      </c>
      <c r="B142" s="313">
        <f>'A1 Exploitation'!D503</f>
        <v>0.91666666666666663</v>
      </c>
      <c r="C142" s="313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3">
        <f>'A2 Exploitation'!D503</f>
        <v>0</v>
      </c>
      <c r="C143" s="313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3">
        <f>'A3 Exploitation'!D503</f>
        <v>0</v>
      </c>
      <c r="C144" s="313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3">
        <f>'A4 Exploitation'!D503</f>
        <v>0</v>
      </c>
      <c r="C145" s="313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3"/>
      <c r="C146" s="313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3"/>
      <c r="C147" s="313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4" t="s">
        <v>346</v>
      </c>
      <c r="C150" s="314"/>
      <c r="D150" s="61"/>
      <c r="E150" s="61"/>
      <c r="F150" s="61"/>
      <c r="G150" s="61"/>
      <c r="H150" s="61"/>
      <c r="I150" s="61"/>
      <c r="J150" s="60" t="str">
        <f>D18</f>
        <v>Borj Louzir</v>
      </c>
    </row>
    <row r="151" spans="1:10" ht="33" customHeight="1" x14ac:dyDescent="0.25">
      <c r="A151" s="242" t="s">
        <v>327</v>
      </c>
      <c r="B151" s="313">
        <f>'A1 Exploitation'!D514</f>
        <v>1</v>
      </c>
      <c r="C151" s="313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3">
        <f>'A2 Exploitation'!D514</f>
        <v>0</v>
      </c>
      <c r="C152" s="313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3">
        <f>'A3 Exploitation'!D514</f>
        <v>0</v>
      </c>
      <c r="C153" s="313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3">
        <f>'A4 Exploitation'!D514</f>
        <v>0</v>
      </c>
      <c r="C154" s="313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3"/>
      <c r="C155" s="313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3"/>
      <c r="C156" s="313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5"/>
      <c r="C159" s="315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4" t="s">
        <v>347</v>
      </c>
      <c r="C160" s="314"/>
      <c r="D160" s="61"/>
      <c r="E160" s="61"/>
      <c r="F160" s="61"/>
      <c r="G160" s="61"/>
      <c r="H160" s="61"/>
      <c r="I160" s="61"/>
      <c r="J160" s="60" t="str">
        <f>D18</f>
        <v>Borj Louzir</v>
      </c>
    </row>
    <row r="161" spans="1:10" ht="33" customHeight="1" x14ac:dyDescent="0.25">
      <c r="A161" s="242" t="s">
        <v>327</v>
      </c>
      <c r="B161" s="313">
        <f>'A1 Exploitation'!D534</f>
        <v>1</v>
      </c>
      <c r="C161" s="313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3">
        <f>'A2 Exploitation'!D534</f>
        <v>0</v>
      </c>
      <c r="C162" s="313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3">
        <f>'A3 Exploitation'!D534</f>
        <v>0</v>
      </c>
      <c r="C163" s="313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3">
        <f>'A4 Exploitation'!D534</f>
        <v>0</v>
      </c>
      <c r="C164" s="313"/>
    </row>
    <row r="165" spans="1:10" ht="33" customHeight="1" x14ac:dyDescent="0.25">
      <c r="A165" s="241" t="s">
        <v>331</v>
      </c>
      <c r="B165" s="313"/>
      <c r="C165" s="313"/>
    </row>
    <row r="166" spans="1:10" ht="18" x14ac:dyDescent="0.25">
      <c r="A166" s="241" t="s">
        <v>332</v>
      </c>
      <c r="B166" s="313"/>
      <c r="C166" s="313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4" t="s">
        <v>348</v>
      </c>
      <c r="C169" s="314"/>
      <c r="J169" s="60" t="str">
        <f>D18</f>
        <v>Borj Louzir</v>
      </c>
    </row>
    <row r="170" spans="1:10" ht="33" customHeight="1" x14ac:dyDescent="0.25">
      <c r="A170" s="242" t="s">
        <v>327</v>
      </c>
      <c r="B170" s="313">
        <f>'A1 Exploitation'!D545</f>
        <v>1</v>
      </c>
      <c r="C170" s="313"/>
    </row>
    <row r="171" spans="1:10" ht="33" customHeight="1" x14ac:dyDescent="0.25">
      <c r="A171" s="241" t="s">
        <v>328</v>
      </c>
      <c r="B171" s="313">
        <f>'A2 Exploitation'!D545</f>
        <v>0</v>
      </c>
      <c r="C171" s="313"/>
    </row>
    <row r="172" spans="1:10" ht="33" customHeight="1" x14ac:dyDescent="0.25">
      <c r="A172" s="242" t="s">
        <v>329</v>
      </c>
      <c r="B172" s="313">
        <f>'A3 Exploitation'!D545</f>
        <v>0</v>
      </c>
      <c r="C172" s="313"/>
    </row>
    <row r="173" spans="1:10" ht="33" customHeight="1" x14ac:dyDescent="0.25">
      <c r="A173" s="242" t="s">
        <v>330</v>
      </c>
      <c r="B173" s="313">
        <f>'A4 Exploitation'!D545</f>
        <v>0</v>
      </c>
      <c r="C173" s="313"/>
    </row>
    <row r="174" spans="1:10" ht="33" customHeight="1" x14ac:dyDescent="0.25">
      <c r="A174" s="241" t="s">
        <v>331</v>
      </c>
      <c r="B174" s="313"/>
      <c r="C174" s="313"/>
    </row>
    <row r="175" spans="1:10" ht="18" x14ac:dyDescent="0.25">
      <c r="A175" s="241" t="s">
        <v>332</v>
      </c>
      <c r="B175" s="313"/>
      <c r="C175" s="313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4" t="s">
        <v>349</v>
      </c>
      <c r="C178" s="314"/>
      <c r="J178" s="60" t="str">
        <f>D18</f>
        <v>Borj Louzir</v>
      </c>
    </row>
    <row r="179" spans="1:10" ht="33" customHeight="1" x14ac:dyDescent="0.25">
      <c r="A179" s="242" t="s">
        <v>327</v>
      </c>
      <c r="B179" s="313">
        <f>'A1 Technique'!D199</f>
        <v>0.984375</v>
      </c>
      <c r="C179" s="313"/>
    </row>
    <row r="180" spans="1:10" ht="33" customHeight="1" x14ac:dyDescent="0.25">
      <c r="A180" s="241" t="s">
        <v>328</v>
      </c>
      <c r="B180" s="313">
        <f>'A2 Technique'!D199</f>
        <v>0</v>
      </c>
      <c r="C180" s="313"/>
    </row>
    <row r="181" spans="1:10" ht="33" customHeight="1" x14ac:dyDescent="0.25">
      <c r="A181" s="242" t="s">
        <v>329</v>
      </c>
      <c r="B181" s="313">
        <f>'A3 Technique'!D199</f>
        <v>0</v>
      </c>
      <c r="C181" s="313"/>
    </row>
    <row r="182" spans="1:10" ht="33" customHeight="1" x14ac:dyDescent="0.25">
      <c r="A182" s="242" t="s">
        <v>330</v>
      </c>
      <c r="B182" s="313">
        <f>'A4 Technique'!D199</f>
        <v>0</v>
      </c>
      <c r="C182" s="313"/>
    </row>
    <row r="183" spans="1:10" ht="33" customHeight="1" x14ac:dyDescent="0.25">
      <c r="A183" s="241" t="s">
        <v>331</v>
      </c>
      <c r="B183" s="313"/>
      <c r="C183" s="313"/>
    </row>
    <row r="184" spans="1:10" ht="18" x14ac:dyDescent="0.25">
      <c r="A184" s="241" t="s">
        <v>332</v>
      </c>
      <c r="B184" s="313"/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Borj Louzir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409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410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43200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0.93333333333333335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33.75" x14ac:dyDescent="0.35">
      <c r="A30" s="169" t="s">
        <v>169</v>
      </c>
      <c r="B30" s="109">
        <v>2</v>
      </c>
      <c r="C30" s="112" t="str">
        <f>IF(B30=0, -5, "0")</f>
        <v>0</v>
      </c>
      <c r="D30" s="74" t="s">
        <v>411</v>
      </c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1</v>
      </c>
      <c r="C39" s="109"/>
      <c r="D39" s="74" t="s">
        <v>412</v>
      </c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413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0.91666666666666663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0.93333333333333335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414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18.75" customHeight="1" x14ac:dyDescent="0.3">
      <c r="A384" s="53" t="s">
        <v>360</v>
      </c>
      <c r="B384" s="109">
        <v>1</v>
      </c>
      <c r="C384" s="109"/>
      <c r="D384" s="74" t="s">
        <v>412</v>
      </c>
      <c r="E384" s="73"/>
      <c r="F384" s="158"/>
      <c r="G384" s="106"/>
    </row>
    <row r="385" spans="1:7" ht="39" customHeight="1" x14ac:dyDescent="0.3">
      <c r="A385" s="9" t="s">
        <v>390</v>
      </c>
      <c r="B385" s="109">
        <v>1</v>
      </c>
      <c r="C385" s="109"/>
      <c r="D385" s="74" t="s">
        <v>413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 t="s">
        <v>32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 t="e">
        <f>D406/(COUNT(B398:C405)*2)</f>
        <v>#DIV/0!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33" x14ac:dyDescent="0.3">
      <c r="A410" s="4" t="s">
        <v>96</v>
      </c>
      <c r="B410" s="109">
        <v>1</v>
      </c>
      <c r="C410" s="109"/>
      <c r="D410" s="92" t="s">
        <v>415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ht="49.5" x14ac:dyDescent="0.3">
      <c r="A413" s="4" t="s">
        <v>14</v>
      </c>
      <c r="B413" s="109">
        <v>1</v>
      </c>
      <c r="C413" s="109"/>
      <c r="D413" s="127" t="s">
        <v>416</v>
      </c>
      <c r="E413" s="73"/>
      <c r="F413" s="158"/>
      <c r="G413" s="106"/>
    </row>
    <row r="414" spans="1:7" ht="56.25" customHeight="1" x14ac:dyDescent="0.3">
      <c r="A414" s="7" t="s">
        <v>104</v>
      </c>
      <c r="B414" s="109">
        <v>1</v>
      </c>
      <c r="C414" s="109"/>
      <c r="D414" s="188" t="s">
        <v>422</v>
      </c>
      <c r="E414" s="73"/>
      <c r="F414" s="158"/>
      <c r="G414" s="106"/>
    </row>
    <row r="415" spans="1:7" ht="17.25" customHeight="1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36" customHeight="1" x14ac:dyDescent="0.3">
      <c r="A416" s="53" t="s">
        <v>155</v>
      </c>
      <c r="B416" s="109">
        <v>1</v>
      </c>
      <c r="C416" s="110"/>
      <c r="D416" s="95" t="s">
        <v>423</v>
      </c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0.7142857142857143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38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0.90476190476190477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43200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1</v>
      </c>
      <c r="C488" s="109"/>
      <c r="D488" s="74" t="s">
        <v>417</v>
      </c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 t="s">
        <v>32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418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2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11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0.91666666666666663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140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0.93333333333333335</v>
      </c>
    </row>
  </sheetData>
  <sheetProtection algorithmName="SHA-512" hashValue="xkmvws80SBwidggs3aIiqDuAW6CemIbL2go9BROxoSx3SAWh66DeGkVSkltiutMck3766Qq8mvCemMzth7IhtQ==" saltValue="7sPPjWr7JpnjceZxzpzUr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09:B313 B325:B332 B289:B307 B365:B372 B377:B382 B337:B348 B350:B353 B410:B416 B421:B425 B430:B434 B384:B385 B398:B405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/>
  </dataValidations>
  <pageMargins left="0.7" right="0.7" top="0.75" bottom="0.75" header="0.3" footer="0.3"/>
  <pageSetup paperSize="9" scale="39" orientation="portrait" r:id="rId1"/>
  <rowBreaks count="5" manualBreakCount="5">
    <brk id="85" max="6" man="1"/>
    <brk id="174" max="6" man="1"/>
    <brk id="267" max="6" man="1"/>
    <brk id="363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'A1 Exploitation'!A8:F8</f>
        <v>Borj Louzir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5" t="s">
        <v>42</v>
      </c>
      <c r="B8" s="362" t="str">
        <f>'A1 Exploitation'!B9:F9</f>
        <v>M Dhia MECHLAOUI</v>
      </c>
      <c r="C8" s="362"/>
      <c r="D8" s="362"/>
      <c r="E8" s="362"/>
      <c r="F8" s="362"/>
      <c r="G8" s="104"/>
    </row>
    <row r="9" spans="1:7" s="11" customFormat="1" ht="24" x14ac:dyDescent="0.45">
      <c r="A9" s="246" t="s">
        <v>44</v>
      </c>
      <c r="B9" s="363" t="str">
        <f>'A1 Exploitation'!B10:F10</f>
        <v>Directeur magasin M Sami TAOUFIK</v>
      </c>
      <c r="C9" s="363"/>
      <c r="D9" s="363"/>
      <c r="E9" s="363"/>
      <c r="F9" s="363"/>
      <c r="G9" s="104"/>
    </row>
    <row r="10" spans="1:7" s="11" customFormat="1" ht="24" x14ac:dyDescent="0.45">
      <c r="A10" s="245" t="s">
        <v>43</v>
      </c>
      <c r="B10" s="360">
        <f>'A1 Exploitation'!B11:F11</f>
        <v>43200</v>
      </c>
      <c r="C10" s="360"/>
      <c r="D10" s="360"/>
      <c r="E10" s="360"/>
      <c r="F10" s="360"/>
      <c r="G10" s="104"/>
    </row>
    <row r="11" spans="1:7" s="11" customFormat="1" ht="24" x14ac:dyDescent="0.45">
      <c r="A11" s="245" t="s">
        <v>294</v>
      </c>
      <c r="B11" s="359">
        <f>D199</f>
        <v>0.984375</v>
      </c>
      <c r="C11" s="359"/>
      <c r="D11" s="359"/>
      <c r="E11" s="359"/>
      <c r="F11" s="359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10</v>
      </c>
    </row>
    <row r="23" spans="1:7" x14ac:dyDescent="0.3">
      <c r="A23" s="347" t="s">
        <v>295</v>
      </c>
      <c r="B23" s="348"/>
      <c r="C23" s="349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12</v>
      </c>
    </row>
    <row r="53" spans="1:7" x14ac:dyDescent="0.3">
      <c r="A53" s="347" t="s">
        <v>295</v>
      </c>
      <c r="B53" s="348"/>
      <c r="C53" s="34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 t="s">
        <v>32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419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10</v>
      </c>
    </row>
    <row r="64" spans="1:7" x14ac:dyDescent="0.3">
      <c r="A64" s="347" t="s">
        <v>295</v>
      </c>
      <c r="B64" s="348"/>
      <c r="C64" s="349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 t="s">
        <v>32</v>
      </c>
      <c r="C159" s="73"/>
      <c r="D159" s="97"/>
      <c r="E159" s="73"/>
      <c r="F159" s="73"/>
    </row>
    <row r="160" spans="1:7" x14ac:dyDescent="0.3">
      <c r="A160" s="58" t="s">
        <v>164</v>
      </c>
      <c r="B160" s="73" t="s">
        <v>32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12</v>
      </c>
    </row>
    <row r="162" spans="1:7" x14ac:dyDescent="0.3">
      <c r="A162" s="347" t="s">
        <v>295</v>
      </c>
      <c r="B162" s="348"/>
      <c r="C162" s="349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2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33" x14ac:dyDescent="0.3">
      <c r="A173" s="17" t="s">
        <v>180</v>
      </c>
      <c r="B173" s="73">
        <v>1</v>
      </c>
      <c r="C173" s="73"/>
      <c r="D173" s="312" t="s">
        <v>420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7</v>
      </c>
    </row>
    <row r="178" spans="1:7" x14ac:dyDescent="0.3">
      <c r="A178" s="347" t="s">
        <v>295</v>
      </c>
      <c r="B178" s="348"/>
      <c r="C178" s="349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 t="s">
        <v>32</v>
      </c>
      <c r="C181" s="73"/>
      <c r="D181" s="74" t="s">
        <v>421</v>
      </c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 t="s">
        <v>32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6</v>
      </c>
    </row>
    <row r="187" spans="1:7" x14ac:dyDescent="0.3">
      <c r="A187" s="347" t="s">
        <v>295</v>
      </c>
      <c r="B187" s="348"/>
      <c r="C187" s="349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4</v>
      </c>
    </row>
    <row r="195" spans="1:6" x14ac:dyDescent="0.3">
      <c r="A195" s="347" t="s">
        <v>295</v>
      </c>
      <c r="B195" s="348"/>
      <c r="C195" s="349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0.984375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Borj Louzir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/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/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/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64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64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64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Borj Louzir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>
        <f>'A2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'A2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Borj Louzir</v>
      </c>
      <c r="B8" s="342"/>
      <c r="C8" s="342"/>
      <c r="D8" s="342"/>
      <c r="E8" s="342"/>
      <c r="F8" s="342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1">
        <f>D549</f>
        <v>0</v>
      </c>
      <c r="C12" s="371"/>
      <c r="D12" s="371"/>
      <c r="E12" s="371"/>
      <c r="F12" s="371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'A3 Exploitation'!A8:F8</f>
        <v>Borj Louzir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Borj Louzir</v>
      </c>
      <c r="B8" s="342"/>
      <c r="C8" s="342"/>
      <c r="D8" s="342"/>
      <c r="E8" s="342"/>
      <c r="F8" s="342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8">
        <f>D549</f>
        <v>0</v>
      </c>
      <c r="C12" s="378"/>
      <c r="D12" s="378"/>
      <c r="E12" s="378"/>
      <c r="F12" s="378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ht="16.5" customHeight="1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ht="16.5" customHeight="1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ht="16.5" customHeight="1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ht="16.5" customHeight="1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ht="16.5" customHeigh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ht="16.5" customHeight="1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ht="16.5" customHeight="1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ht="16.5" customHeight="1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ht="16.5" customHeight="1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ht="16.5" customHeight="1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ht="16.5" customHeight="1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ht="16.5" customHeight="1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ht="16.5" customHeight="1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2018-04-24T15:54:53Z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