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E Borj Louzir\2017\novembre\"/>
    </mc:Choice>
  </mc:AlternateContent>
  <bookViews>
    <workbookView xWindow="0" yWindow="0" windowWidth="20490" windowHeight="7620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62" i="33" l="1"/>
  <c r="D63" i="33" s="1"/>
  <c r="D83" i="33"/>
  <c r="D84" i="33" s="1"/>
  <c r="D101" i="33"/>
  <c r="D102" i="33" s="1"/>
  <c r="D117" i="33"/>
  <c r="D118" i="33" s="1"/>
  <c r="D146" i="32"/>
  <c r="D206" i="32"/>
  <c r="D207" i="32" s="1"/>
  <c r="D37" i="34"/>
  <c r="D110" i="34"/>
  <c r="D111" i="34" s="1"/>
  <c r="D387" i="32"/>
  <c r="D276" i="34"/>
  <c r="D294" i="34"/>
  <c r="D295" i="34" s="1"/>
  <c r="D276" i="32"/>
  <c r="D279" i="32" s="1"/>
  <c r="D280" i="32" s="1"/>
  <c r="B83" i="29" s="1"/>
  <c r="D294" i="32"/>
  <c r="D295" i="32" s="1"/>
  <c r="D186" i="32"/>
  <c r="D187" i="32" s="1"/>
  <c r="D81" i="34"/>
  <c r="D82" i="34" s="1"/>
  <c r="D134" i="34"/>
  <c r="D135" i="34" s="1"/>
  <c r="D146" i="34"/>
  <c r="D337" i="34"/>
  <c r="D338" i="34" s="1"/>
  <c r="D357" i="34"/>
  <c r="D387" i="34"/>
  <c r="D388" i="34" s="1"/>
  <c r="D449" i="34"/>
  <c r="D450" i="34" s="1"/>
  <c r="B133" i="29" s="1"/>
  <c r="D83" i="35"/>
  <c r="D84" i="35" s="1"/>
  <c r="D81" i="32"/>
  <c r="D96" i="32" s="1"/>
  <c r="D97" i="32" s="1"/>
  <c r="B55" i="29" s="1"/>
  <c r="D110" i="32"/>
  <c r="D111" i="32" s="1"/>
  <c r="D229" i="32"/>
  <c r="D230" i="32" s="1"/>
  <c r="D242" i="32"/>
  <c r="D337" i="32"/>
  <c r="D338" i="32" s="1"/>
  <c r="D357" i="32"/>
  <c r="D358" i="32" s="1"/>
  <c r="D409" i="32"/>
  <c r="D410" i="32" s="1"/>
  <c r="B111" i="29" s="1"/>
  <c r="D54" i="34"/>
  <c r="D55" i="34" s="1"/>
  <c r="D186" i="34"/>
  <c r="D187" i="34" s="1"/>
  <c r="D229" i="34"/>
  <c r="D230" i="34" s="1"/>
  <c r="D242" i="34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243" i="34"/>
  <c r="D96" i="34"/>
  <c r="D97" i="34" s="1"/>
  <c r="B56" i="29" s="1"/>
  <c r="D147" i="34"/>
  <c r="D189" i="34"/>
  <c r="D190" i="34" s="1"/>
  <c r="B70" i="29" s="1"/>
  <c r="D164" i="34"/>
  <c r="D305" i="34"/>
  <c r="D360" i="34"/>
  <c r="D361" i="34" s="1"/>
  <c r="B98" i="29" s="1"/>
  <c r="D358" i="34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82" i="32"/>
  <c r="D149" i="32"/>
  <c r="D150" i="32" s="1"/>
  <c r="B62" i="29" s="1"/>
  <c r="D243" i="32"/>
  <c r="D245" i="32"/>
  <c r="D246" i="32" s="1"/>
  <c r="B76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360" i="32" l="1"/>
  <c r="D361" i="32" s="1"/>
  <c r="B97" i="29" s="1"/>
  <c r="D390" i="34"/>
  <c r="D391" i="34" s="1"/>
  <c r="B105" i="29" s="1"/>
  <c r="D307" i="34"/>
  <c r="D308" i="34" s="1"/>
  <c r="B91" i="29" s="1"/>
  <c r="D62" i="31"/>
  <c r="D63" i="31" s="1"/>
  <c r="D81" i="30"/>
  <c r="D82" i="30" s="1"/>
  <c r="D206" i="30"/>
  <c r="D207" i="30" s="1"/>
  <c r="D149" i="34"/>
  <c r="D150" i="34" s="1"/>
  <c r="B63" i="29" s="1"/>
  <c r="D245" i="34"/>
  <c r="D246" i="34" s="1"/>
  <c r="B77" i="29" s="1"/>
  <c r="D276" i="30"/>
  <c r="D277" i="30" s="1"/>
  <c r="D37" i="30"/>
  <c r="D38" i="30" s="1"/>
  <c r="D110" i="30"/>
  <c r="D111" i="30" s="1"/>
  <c r="D146" i="30"/>
  <c r="D147" i="30" s="1"/>
  <c r="D449" i="30"/>
  <c r="D450" i="30" s="1"/>
  <c r="B131" i="29" s="1"/>
  <c r="D132" i="31"/>
  <c r="D133" i="31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B147" i="29"/>
  <c r="D462" i="32"/>
  <c r="D463" i="32" s="1"/>
  <c r="D179" i="31"/>
  <c r="D243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90" i="30" l="1"/>
  <c r="D391" i="30" s="1"/>
  <c r="B103" i="29" s="1"/>
  <c r="D360" i="30"/>
  <c r="D361" i="30" s="1"/>
  <c r="B96" i="29" s="1"/>
  <c r="D307" i="30"/>
  <c r="D308" i="30" s="1"/>
  <c r="B89" i="29" s="1"/>
  <c r="D279" i="30"/>
  <c r="D280" i="30" s="1"/>
  <c r="B82" i="29" s="1"/>
  <c r="D245" i="30"/>
  <c r="D246" i="30" s="1"/>
  <c r="B75" i="29" s="1"/>
  <c r="D189" i="30"/>
  <c r="D190" i="30" s="1"/>
  <c r="B68" i="29" s="1"/>
  <c r="D149" i="30"/>
  <c r="D150" i="30" s="1"/>
  <c r="B61" i="29" s="1"/>
  <c r="D40" i="30"/>
  <c r="D41" i="30" s="1"/>
  <c r="B47" i="29" s="1"/>
  <c r="D96" i="30"/>
  <c r="D97" i="30" s="1"/>
  <c r="B54" i="29" s="1"/>
  <c r="D462" i="34"/>
  <c r="D463" i="34" s="1"/>
  <c r="B27" i="29" s="1"/>
  <c r="D132" i="17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D171" i="17"/>
  <c r="D62" i="17"/>
  <c r="D206" i="16"/>
  <c r="D54" i="16"/>
  <c r="B9" i="17"/>
  <c r="B10" i="17"/>
  <c r="B35" i="29" l="1"/>
  <c r="D462" i="30"/>
  <c r="D463" i="30" s="1"/>
  <c r="B25" i="29" s="1"/>
  <c r="D390" i="16"/>
  <c r="D391" i="16" s="1"/>
  <c r="B102" i="29" s="1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<sst xmlns="http://schemas.openxmlformats.org/spreadsheetml/2006/main" count="3165" uniqueCount="424">
  <si>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</si>
  <si>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</si>
  <si>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</si>
  <si>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</si>
  <si>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</si>
  <si>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</si>
  <si>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</si>
  <si>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</si>
  <si>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</si>
  <si>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</si>
  <si>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</si>
  <si>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</si>
  <si>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</si>
  <si>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</si>
  <si>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</si>
  <si>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</si>
  <si>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</si>
  <si>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</si>
  <si>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</si>
  <si>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</si>
  <si>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</si>
  <si>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</si>
  <si>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</si>
  <si>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</si>
  <si>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</si>
  <si>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</si>
  <si>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</si>
  <si>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</si>
  <si>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</si>
  <si>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</si>
  <si>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</si>
  <si>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</si>
  <si>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</si>
  <si>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</si>
  <si>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</si>
  <si>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</si>
  <si>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</si>
  <si>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</si>
  <si>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</si>
  <si>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</si>
  <si>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</si>
  <si>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</si>
  <si>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</si>
  <si>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</si>
  <si>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</si>
  <si>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</si>
  <si>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</si>
  <si>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</si>
  <si>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</si>
  <si>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</si>
  <si>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</si>
  <si>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</si>
  <si>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</si>
  <si>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</si>
  <si>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</si>
  <si>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</si>
  <si>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</si>
  <si>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</si>
  <si>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</si>
  <si>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</si>
  <si>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</si>
  <si>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</si>
  <si>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</si>
  <si>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</si>
  <si>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</si>
  <si>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</si>
  <si>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</si>
  <si>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</si>
  <si>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</si>
  <si>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</si>
  <si>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</si>
  <si>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</si>
  <si>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</si>
  <si>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</si>
  <si>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</si>
  <si>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</si>
  <si>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</si>
  <si>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</si>
  <si>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</si>
  <si>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</si>
  <si>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</si>
  <si>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</si>
  <si>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</si>
  <si>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</si>
  <si>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</si>
  <si>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</si>
  <si>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</si>
  <si>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</si>
  <si>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</si>
  <si>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</si>
  <si>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</si>
  <si>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</si>
  <si>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</si>
  <si>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</si>
  <si>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</si>
  <si>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</si>
  <si>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</si>
  <si>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</si>
  <si>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</si>
  <si>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</si>
  <si>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</si>
  <si>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</si>
  <si>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</si>
  <si>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</si>
  <si>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</si>
  <si>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</si>
  <si>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</si>
  <si>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</si>
  <si>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</si>
  <si>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</si>
  <si>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</si>
  <si>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</si>
  <si>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</si>
  <si>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</si>
  <si>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</si>
  <si>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</si>
  <si>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</si>
  <si>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</si>
  <si>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</si>
  <si>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</si>
  <si>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</si>
  <si>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</si>
  <si>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</si>
  <si>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</si>
  <si>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</si>
  <si>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</si>
  <si>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</si>
  <si>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</si>
  <si>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</si>
  <si>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</si>
  <si>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</si>
  <si>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</si>
  <si>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</si>
  <si>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</si>
  <si>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</si>
  <si>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</si>
  <si>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</si>
  <si>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</si>
  <si>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</si>
  <si>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</si>
  <si>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</si>
  <si>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</si>
  <si>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</si>
  <si>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</si>
  <si>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</si>
  <si>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</si>
  <si>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</si>
  <si>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</si>
  <si>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</si>
  <si>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</si>
  <si>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</si>
  <si>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</si>
  <si>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</si>
  <si>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</si>
  <si>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</si>
  <si>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</si>
  <si>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</si>
  <si>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</si>
  <si>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</si>
  <si>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</si>
  <si>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</si>
  <si>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</si>
  <si>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</si>
  <si>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</si>
  <si>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</si>
  <si>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</si>
  <si>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</si>
  <si>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</si>
  <si>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</si>
  <si>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</si>
  <si>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</si>
  <si>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</si>
  <si>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</si>
  <si>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</si>
  <si>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</si>
  <si>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</si>
  <si>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</si>
  <si>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</si>
  <si>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</si>
  <si>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</si>
  <si>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</si>
  <si>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</si>
  <si>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</si>
  <si>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</si>
  <si>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</si>
  <si>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</si>
  <si>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</si>
  <si>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</si>
  <si>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</si>
  <si>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</si>
  <si>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</si>
  <si>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</si>
  <si>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</si>
  <si>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</si>
  <si>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</si>
  <si>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</si>
  <si>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</si>
  <si>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</si>
  <si>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</si>
  <si>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</si>
  <si>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</si>
  <si>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</si>
  <si>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</si>
  <si>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</si>
  <si>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</si>
  <si>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</si>
  <si>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</si>
  <si>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</si>
  <si>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</si>
  <si>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</si>
  <si>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</si>
  <si>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</si>
  <si>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</si>
  <si>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</si>
  <si>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</si>
  <si>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</si>
  <si>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</si>
  <si>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</si>
  <si>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</si>
  <si>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</si>
  <si>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</si>
  <si>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</si>
  <si>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</si>
  <si>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</si>
  <si>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</si>
  <si>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</si>
  <si>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</si>
  <si>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</si>
  <si>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</si>
  <si>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</si>
  <si>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</si>
  <si>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</si>
  <si>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</si>
  <si>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</si>
  <si>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</si>
  <si>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</si>
  <si>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</si>
  <si>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</si>
  <si>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</si>
  <si>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</si>
  <si>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</si>
  <si>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</si>
  <si>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</si>
  <si>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</si>
  <si>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</si>
  <si>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</si>
  <si>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</si>
  <si>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</si>
  <si>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</si>
  <si>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</si>
  <si>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</si>
  <si>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</si>
  <si>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</si>
  <si>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</si>
  <si>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</si>
  <si>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</si>
  <si>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</si>
  <si>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</si>
  <si>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</si>
  <si>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</si>
  <si>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</si>
  <si>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</si>
  <si>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</si>
  <si>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</si>
  <si>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</si>
  <si>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</si>
  <si>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</si>
  <si>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</si>
  <si>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</si>
  <si>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</si>
  <si>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</si>
  <si>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</si>
  <si>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</si>
  <si>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</si>
  <si>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</si>
  <si>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</si>
  <si>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</si>
  <si>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</si>
  <si>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</si>
  <si>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</si>
  <si>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</si>
  <si>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</si>
  <si>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</si>
  <si>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</si>
  <si>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</si>
  <si>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</si>
  <si>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</si>
  <si>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</si>
  <si>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</si>
  <si>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</si>
  <si>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</si>
  <si>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</si>
  <si>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</si>
  <si>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</si>
  <si>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</si>
  <si>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</si>
  <si>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</si>
  <si>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</si>
  <si>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</si>
  <si>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</si>
  <si>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</si>
  <si>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</si>
  <si>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</si>
  <si>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</si>
  <si>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</si>
  <si>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</si>
  <si>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</si>
  <si>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</si>
  <si>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</si>
  <si>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</si>
  <si>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</si>
  <si>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</si>
  <si>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</si>
  <si>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</si>
  <si>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</si>
  <si>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</si>
  <si>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</si>
  <si>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</si>
  <si>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</si>
  <si>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</si>
  <si>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</si>
  <si>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</si>
  <si>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</si>
  <si>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</si>
  <si>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</si>
  <si>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</si>
  <si>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</si>
  <si>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</si>
  <si>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</si>
  <si>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</si>
  <si>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</si>
  <si>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</si>
  <si>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</si>
  <si>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</si>
  <si>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</si>
  <si>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</si>
  <si>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</si>
  <si>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</si>
  <si>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</si>
  <si>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</si>
  <si>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</si>
  <si>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</si>
  <si>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</si>
  <si>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</si>
  <si>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</si>
  <si>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</si>
  <si>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</si>
  <si>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</si>
  <si>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</si>
  <si>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</si>
  <si>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</si>
  <si>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</si>
  <si>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</si>
  <si>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</si>
  <si>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</si>
  <si>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</si>
  <si>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</si>
  <si>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</si>
  <si>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</si>
  <si>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</si>
  <si>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</si>
  <si>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</si>
  <si>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</si>
  <si>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</si>
  <si>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</si>
  <si>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</si>
  <si>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</si>
  <si>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</si>
  <si>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</si>
  <si>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</si>
  <si>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</si>
  <si>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</si>
  <si>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</si>
  <si>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</si>
  <si>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</si>
  <si>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</si>
  <si>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</si>
  <si>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</si>
  <si>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</si>
  <si>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</si>
  <si>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L'horaire de sortie des poubelles n'est pas affiché</t>
  </si>
  <si>
    <t>Absence d'un micro-onde</t>
  </si>
  <si>
    <t>Absence d'un presse carton</t>
  </si>
  <si>
    <t>Absence d'un local poubelle</t>
  </si>
  <si>
    <t>Les alarmes sont vérifiés mais ne sont pas enregistrés</t>
  </si>
  <si>
    <t>Borj Louzir</t>
  </si>
  <si>
    <t>Directeur du magasin Sami TAOUFIK</t>
  </si>
  <si>
    <t>Entreposage des produits retour/casse à côté des produits alimentaires conformes</t>
  </si>
  <si>
    <t>Interdir cette pratique pour éviter la contamination croisée produit conforme/produit non conforme</t>
  </si>
  <si>
    <t>Absence de chambre de stockage</t>
  </si>
  <si>
    <t>L'opératrice utilise celui de la réception</t>
  </si>
  <si>
    <t>Absence de salle de pause</t>
  </si>
  <si>
    <t>Absence d'appareil DEIV dans le magasin</t>
  </si>
  <si>
    <t xml:space="preserve">Rayon des produits de conserves : les néons ne sont pas fonctionnels </t>
  </si>
  <si>
    <t>Température du meuble des produits surgelés 
mesurée -19°C 
affichée -18°C</t>
  </si>
  <si>
    <t>1/ Absence d'enregistrement de la température à cœur des produits et le relevé mensuel de la sonde du mois de mars 2017
2/ Absence d'enregistrement de la température à cœur des produits du mois d'avril 2017 Meuble 3 et 4</t>
  </si>
  <si>
    <t>Absence d'un distributeur de papier (vestiaire femme)</t>
  </si>
  <si>
    <t>1/ Vue l'étroitesse du local, le personne utilise les vestiaires pour déjeuner
2/ Utilisation des sanitaires des hommes pour stocker le produit de nettoyage du sol</t>
  </si>
  <si>
    <t xml:space="preserve">Fixer un distributeur de papier </t>
  </si>
  <si>
    <t>Entreposage des produits de retrait au niveau du bureau de réception</t>
  </si>
  <si>
    <t>Fixer des appareils DEIV pour lutter contre les nuisibles volants</t>
  </si>
  <si>
    <t>La balance est utilisé pour entreposer les produits retours. Eviter cette pratique</t>
  </si>
  <si>
    <t xml:space="preserve">Le rayonnage manquait de propreté </t>
  </si>
  <si>
    <t>Présence de 4 pots de crème fraiche "Natilait" dont la DLC est dépassée 16/11/17</t>
  </si>
  <si>
    <t>Renforcer le contrôle de la DLC des produits exposés</t>
  </si>
  <si>
    <t>Cuvette toilette des hommes n'était pas propre le jour de l'audit</t>
  </si>
  <si>
    <t>La propreté du porte-appât au niveau du magasin à côté des palettes du lait n'était pas satisfaisante</t>
  </si>
  <si>
    <t>Présence de Bétadine dont la DLC est dépassée Septembre 2017</t>
  </si>
  <si>
    <t>La zone de consignation était utilisée pour entreposage de carton de produits non alimentaires</t>
  </si>
  <si>
    <t xml:space="preserve">Renforcer le contrôle des produits dans l'armoire à pharmacie </t>
  </si>
  <si>
    <t>Humidité 47%</t>
  </si>
  <si>
    <t xml:space="preserve">Plusieurs luminaires sont défaillants au niveau du magasin. Un mail rappel de réparation a été envoyé par le directeur du magasin le 11/11/2017 </t>
  </si>
  <si>
    <t>Absence de distributeur de papier</t>
  </si>
  <si>
    <t>Prévoir distributeur de papier pour les sanitaires</t>
  </si>
  <si>
    <t xml:space="preserve">Les laves-mains sont à ouverture manuelle </t>
  </si>
  <si>
    <t>prévoir des laves mains à ouverture non manuelle</t>
  </si>
  <si>
    <t>Aviser le prestataire pour cet écart</t>
  </si>
  <si>
    <t>Prévoir des poubelles à ouverture non manuelle et réparer la poubelle de la zone de réception</t>
  </si>
  <si>
    <t>Température linéaire charcuterie 
affichée 1,9°C
mesurée 1,8°C</t>
  </si>
  <si>
    <t>Condensation au niveau du linéaire des fromages</t>
  </si>
  <si>
    <t>Les caisses d'eaux minérales sont déposées sur des palettes trop cassées. Aviser le fournisseur sur cet écart</t>
  </si>
  <si>
    <t xml:space="preserve">Des portes-appâtes ne sont pas fixés au sol. fixer et numéroter les portes appâts </t>
  </si>
  <si>
    <t>Les poubelles des sanitaires et celle de la zone de réception sont à ouverture manuelle</t>
  </si>
  <si>
    <t xml:space="preserve">1/ Vue l'étroitesse du local, le personnel utilise les vestiaires pour déjeuner
2/ Utilisation des sanitaires des hommes pour stocker le produit de nettoyage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</si>
</sst>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1" fillId="0" borderId="7" xfId="0" applyFont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875392"/>
        <c:axId val="114759872"/>
      </c:barChart>
      <c:catAx>
        <c:axId val="11487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759872"/>
        <c:crosses val="autoZero"/>
        <c:auto val="1"/>
        <c:lblAlgn val="ctr"/>
        <c:lblOffset val="100"/>
        <c:noMultiLvlLbl val="0"/>
      </c:catAx>
      <c:valAx>
        <c:axId val="11475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87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0.875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722176"/>
        <c:axId val="116651648"/>
      </c:barChart>
      <c:catAx>
        <c:axId val="11672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651648"/>
        <c:crosses val="autoZero"/>
        <c:auto val="1"/>
        <c:lblAlgn val="ctr"/>
        <c:lblOffset val="100"/>
        <c:noMultiLvlLbl val="0"/>
      </c:catAx>
      <c:valAx>
        <c:axId val="11665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72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0.75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723200"/>
        <c:axId val="116653376"/>
      </c:barChart>
      <c:catAx>
        <c:axId val="11672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653376"/>
        <c:crosses val="autoZero"/>
        <c:auto val="1"/>
        <c:lblAlgn val="ctr"/>
        <c:lblOffset val="100"/>
        <c:noMultiLvlLbl val="0"/>
      </c:catAx>
      <c:valAx>
        <c:axId val="11665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72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637632"/>
        <c:axId val="117474432"/>
      </c:barChart>
      <c:catAx>
        <c:axId val="11763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74432"/>
        <c:crosses val="autoZero"/>
        <c:auto val="1"/>
        <c:lblAlgn val="ctr"/>
        <c:lblOffset val="100"/>
        <c:noMultiLvlLbl val="0"/>
      </c:catAx>
      <c:valAx>
        <c:axId val="11747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63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638656"/>
        <c:axId val="117476160"/>
      </c:barChart>
      <c:catAx>
        <c:axId val="1176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76160"/>
        <c:crosses val="autoZero"/>
        <c:auto val="1"/>
        <c:lblAlgn val="ctr"/>
        <c:lblOffset val="100"/>
        <c:noMultiLvlLbl val="0"/>
      </c:catAx>
      <c:valAx>
        <c:axId val="117476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63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639680"/>
        <c:axId val="117477888"/>
      </c:barChart>
      <c:catAx>
        <c:axId val="11763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77888"/>
        <c:crosses val="autoZero"/>
        <c:auto val="1"/>
        <c:lblAlgn val="ctr"/>
        <c:lblOffset val="100"/>
        <c:noMultiLvlLbl val="0"/>
      </c:catAx>
      <c:valAx>
        <c:axId val="11747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63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0.85526315789473684</c:v>
                </c:pt>
                <c:pt idx="1">
                  <c:v>0.68918918918918914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239808"/>
        <c:axId val="117479616"/>
      </c:barChart>
      <c:catAx>
        <c:axId val="11723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79616"/>
        <c:crosses val="autoZero"/>
        <c:auto val="1"/>
        <c:lblAlgn val="ctr"/>
        <c:lblOffset val="100"/>
        <c:noMultiLvlLbl val="0"/>
      </c:catAx>
      <c:valAx>
        <c:axId val="11747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23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0.89473684210526316</c:v>
                </c:pt>
                <c:pt idx="1">
                  <c:v>0.87323943661971826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640192"/>
        <c:axId val="117170176"/>
      </c:barChart>
      <c:catAx>
        <c:axId val="11764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170176"/>
        <c:crosses val="autoZero"/>
        <c:auto val="1"/>
        <c:lblAlgn val="ctr"/>
        <c:lblOffset val="100"/>
        <c:noMultiLvlLbl val="0"/>
      </c:catAx>
      <c:valAx>
        <c:axId val="11717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64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0.875</c:v>
                </c:pt>
                <c:pt idx="1">
                  <c:v>0.78121431290445376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7241344"/>
        <c:axId val="117172480"/>
        <c:extLst/>
      </c:barChart>
      <c:catAx>
        <c:axId val="1172413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172480"/>
        <c:crosses val="autoZero"/>
        <c:auto val="1"/>
        <c:lblAlgn val="ctr"/>
        <c:lblOffset val="100"/>
        <c:noMultiLvlLbl val="0"/>
      </c:catAx>
      <c:valAx>
        <c:axId val="1171724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24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0.64444444444444438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7241856"/>
        <c:axId val="117174208"/>
        <c:extLst/>
      </c:barChart>
      <c:catAx>
        <c:axId val="11724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174208"/>
        <c:crosses val="autoZero"/>
        <c:auto val="1"/>
        <c:lblAlgn val="ctr"/>
        <c:lblOffset val="100"/>
        <c:noMultiLvlLbl val="0"/>
      </c:catAx>
      <c:valAx>
        <c:axId val="11717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24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375616"/>
        <c:axId val="114810880"/>
      </c:barChart>
      <c:catAx>
        <c:axId val="9937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810880"/>
        <c:crosses val="autoZero"/>
        <c:auto val="1"/>
        <c:lblAlgn val="ctr"/>
        <c:lblOffset val="100"/>
        <c:noMultiLvlLbl val="0"/>
      </c:catAx>
      <c:valAx>
        <c:axId val="11481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37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376640"/>
        <c:axId val="114812608"/>
      </c:barChart>
      <c:catAx>
        <c:axId val="9937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812608"/>
        <c:crosses val="autoZero"/>
        <c:auto val="1"/>
        <c:lblAlgn val="ctr"/>
        <c:lblOffset val="100"/>
        <c:noMultiLvlLbl val="0"/>
      </c:catAx>
      <c:valAx>
        <c:axId val="11481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37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864064"/>
        <c:axId val="114814336"/>
      </c:barChart>
      <c:catAx>
        <c:axId val="11586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814336"/>
        <c:crosses val="autoZero"/>
        <c:auto val="1"/>
        <c:lblAlgn val="ctr"/>
        <c:lblOffset val="100"/>
        <c:noMultiLvlLbl val="0"/>
      </c:catAx>
      <c:valAx>
        <c:axId val="11481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86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865088"/>
        <c:axId val="114816064"/>
      </c:barChart>
      <c:catAx>
        <c:axId val="11586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816064"/>
        <c:crosses val="autoZero"/>
        <c:auto val="1"/>
        <c:lblAlgn val="ctr"/>
        <c:lblOffset val="100"/>
        <c:noMultiLvlLbl val="0"/>
      </c:catAx>
      <c:valAx>
        <c:axId val="11481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86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866112"/>
        <c:axId val="114817792"/>
      </c:barChart>
      <c:catAx>
        <c:axId val="11586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817792"/>
        <c:crosses val="autoZero"/>
        <c:auto val="1"/>
        <c:lblAlgn val="ctr"/>
        <c:lblOffset val="100"/>
        <c:noMultiLvlLbl val="0"/>
      </c:catAx>
      <c:valAx>
        <c:axId val="11481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86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0.7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867136"/>
        <c:axId val="116646464"/>
      </c:barChart>
      <c:catAx>
        <c:axId val="11586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646464"/>
        <c:crosses val="autoZero"/>
        <c:auto val="1"/>
        <c:lblAlgn val="ctr"/>
        <c:lblOffset val="100"/>
        <c:noMultiLvlLbl val="0"/>
      </c:catAx>
      <c:valAx>
        <c:axId val="11664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86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0.9821428571428571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720128"/>
        <c:axId val="116648192"/>
      </c:barChart>
      <c:catAx>
        <c:axId val="1167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648192"/>
        <c:crosses val="autoZero"/>
        <c:auto val="1"/>
        <c:lblAlgn val="ctr"/>
        <c:lblOffset val="100"/>
        <c:noMultiLvlLbl val="0"/>
      </c:catAx>
      <c:valAx>
        <c:axId val="11664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72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721152"/>
        <c:axId val="116649920"/>
      </c:barChart>
      <c:catAx>
        <c:axId val="11672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649920"/>
        <c:crosses val="autoZero"/>
        <c:auto val="1"/>
        <c:lblAlgn val="ctr"/>
        <c:lblOffset val="100"/>
        <c:noMultiLvlLbl val="0"/>
      </c:catAx>
      <c:valAx>
        <c:axId val="116649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72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49" t="s">
        <v>378</v>
      </c>
      <c r="B18" s="249"/>
      <c r="C18" s="249"/>
      <c r="D18" s="250" t="s">
        <v>385</v>
      </c>
      <c r="E18" s="250"/>
      <c r="F18" s="250"/>
      <c r="G18" s="250"/>
      <c r="H18" s="250"/>
      <c r="I18" s="250"/>
      <c r="J18" s="250"/>
      <c r="K18" s="250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1" t="s">
        <v>350</v>
      </c>
      <c r="B21" s="251"/>
      <c r="C21" s="251"/>
      <c r="D21" s="251"/>
      <c r="E21" s="251"/>
      <c r="F21" s="251"/>
      <c r="G21" s="251"/>
      <c r="H21" s="251"/>
      <c r="I21" s="251"/>
      <c r="J21" s="251"/>
      <c r="K21" s="251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52" t="s">
        <v>352</v>
      </c>
      <c r="C23" s="252"/>
      <c r="D23" s="147"/>
      <c r="E23" s="147"/>
      <c r="F23" s="147"/>
      <c r="G23" s="147"/>
      <c r="H23" s="147"/>
      <c r="I23" s="147"/>
      <c r="J23" s="146" t="str">
        <f>D18</f>
        <v>Borj Louzir</v>
      </c>
    </row>
    <row r="24" spans="1:11" ht="33" customHeight="1" x14ac:dyDescent="0.25">
      <c r="A24" s="188" t="s">
        <v>353</v>
      </c>
      <c r="B24" s="253">
        <f>AVERAGE('A1 Exploitation'!D463,'A1 Technique'!D183)</f>
        <v>0.875</v>
      </c>
      <c r="C24" s="253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53">
        <f>AVERAGE('A2 Exploitation'!D463,'A2 Technique'!D183)</f>
        <v>0.78121431290445376</v>
      </c>
      <c r="C25" s="253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53">
        <f>AVERAGE('A3 Exploitation'!D463,'A3 Technique'!D183)</f>
        <v>0</v>
      </c>
      <c r="C26" s="253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53">
        <f>AVERAGE('A4 Exploitation'!D463,'A4 Technique'!D183)</f>
        <v>0</v>
      </c>
      <c r="C27" s="253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52" t="s">
        <v>357</v>
      </c>
      <c r="C31" s="252"/>
      <c r="D31" s="147"/>
      <c r="E31" s="147"/>
      <c r="F31" s="147"/>
      <c r="G31" s="147"/>
      <c r="H31" s="147"/>
      <c r="I31" s="147"/>
      <c r="J31" s="146" t="str">
        <f>D18</f>
        <v>Borj Louzir</v>
      </c>
    </row>
    <row r="32" spans="1:11" ht="33" customHeight="1" x14ac:dyDescent="0.25">
      <c r="A32" s="188" t="s">
        <v>353</v>
      </c>
      <c r="B32" s="253">
        <f>'A1 Exploitation'!D463</f>
        <v>0.89473684210526316</v>
      </c>
      <c r="C32" s="253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53">
        <f>'A2 Exploitation'!D463</f>
        <v>0.87323943661971826</v>
      </c>
      <c r="C33" s="253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53">
        <f>'A3 Exploitation'!D463</f>
        <v>0</v>
      </c>
      <c r="C34" s="253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53">
        <f>'A4 Exploitation'!D463</f>
        <v>0</v>
      </c>
      <c r="C35" s="253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54" t="s">
        <v>358</v>
      </c>
      <c r="C38" s="254"/>
      <c r="D38" s="147"/>
      <c r="E38" s="147"/>
      <c r="F38" s="147"/>
      <c r="G38" s="147"/>
      <c r="H38" s="147"/>
      <c r="I38" s="147"/>
      <c r="J38" s="146" t="str">
        <f>D18</f>
        <v>Borj Louzir</v>
      </c>
    </row>
    <row r="39" spans="1:10" ht="33" customHeight="1" x14ac:dyDescent="0.25">
      <c r="A39" s="188" t="s">
        <v>353</v>
      </c>
      <c r="B39" s="253" t="e">
        <f>AVERAGE('A1 Exploitation'!D461, 'A1 Technique'!D181)</f>
        <v>#DIV/0!</v>
      </c>
      <c r="C39" s="253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53">
        <f>AVERAGE('A2 Exploitation'!D461, 'A2 Technique'!D181)</f>
        <v>0.64444444444444438</v>
      </c>
      <c r="C40" s="253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53">
        <f>AVERAGE('A3 Exploitation'!D461, 'A3 Technique'!D181)</f>
        <v>0</v>
      </c>
      <c r="C41" s="253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53">
        <f>AVERAGE('A4 Exploitation'!D461, 'A4 Technique'!D181)</f>
        <v>0</v>
      </c>
      <c r="C42" s="253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52" t="s">
        <v>359</v>
      </c>
      <c r="C45" s="252"/>
      <c r="D45" s="147"/>
      <c r="E45" s="147"/>
      <c r="F45" s="147"/>
      <c r="G45" s="147"/>
      <c r="H45" s="147"/>
      <c r="I45" s="147"/>
      <c r="J45" s="146" t="str">
        <f>D18</f>
        <v>Borj Louzir</v>
      </c>
    </row>
    <row r="46" spans="1:10" ht="33" customHeight="1" x14ac:dyDescent="0.25">
      <c r="A46" s="188" t="s">
        <v>353</v>
      </c>
      <c r="B46" s="255">
        <f>'A1 Exploitation'!D41</f>
        <v>0.95833333333333337</v>
      </c>
      <c r="C46" s="255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55">
        <f>'A2 Exploitation'!D41</f>
        <v>1</v>
      </c>
      <c r="C47" s="255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55">
        <f>'A3 Exploitation'!D41</f>
        <v>0</v>
      </c>
      <c r="C48" s="255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55">
        <f>'A4 Exploitation'!D41</f>
        <v>0</v>
      </c>
      <c r="C49" s="255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52" t="s">
        <v>360</v>
      </c>
      <c r="C52" s="252"/>
      <c r="D52" s="147"/>
      <c r="E52" s="147"/>
      <c r="F52" s="147"/>
      <c r="G52" s="147"/>
      <c r="H52" s="147"/>
      <c r="I52" s="147"/>
      <c r="J52" s="146" t="str">
        <f>D18</f>
        <v>Borj Louzir</v>
      </c>
    </row>
    <row r="53" spans="1:10" ht="33" customHeight="1" x14ac:dyDescent="0.25">
      <c r="A53" s="188" t="s">
        <v>353</v>
      </c>
      <c r="B53" s="253" t="e">
        <f>'A1 Exploitation'!D97</f>
        <v>#DIV/0!</v>
      </c>
      <c r="C53" s="253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53" t="e">
        <f>'A2 Exploitation'!D97</f>
        <v>#DIV/0!</v>
      </c>
      <c r="C54" s="253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53">
        <f>'A3 Exploitation'!D97</f>
        <v>0</v>
      </c>
      <c r="C55" s="253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53">
        <f>'A4 Exploitation'!D97</f>
        <v>0</v>
      </c>
      <c r="C56" s="253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52" t="s">
        <v>361</v>
      </c>
      <c r="C59" s="252"/>
      <c r="D59" s="147"/>
      <c r="E59" s="147"/>
      <c r="F59" s="147"/>
      <c r="G59" s="147"/>
      <c r="H59" s="147"/>
      <c r="I59" s="147"/>
      <c r="J59" s="146" t="str">
        <f>D18</f>
        <v>Borj Louzir</v>
      </c>
    </row>
    <row r="60" spans="1:10" ht="33" customHeight="1" x14ac:dyDescent="0.25">
      <c r="A60" s="188" t="s">
        <v>353</v>
      </c>
      <c r="B60" s="253" t="e">
        <f>'A1 Exploitation'!D150</f>
        <v>#DIV/0!</v>
      </c>
      <c r="C60" s="253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53" t="e">
        <f>'A2 Exploitation'!D150</f>
        <v>#DIV/0!</v>
      </c>
      <c r="C61" s="253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53">
        <f>'A3 Exploitation'!D150</f>
        <v>0</v>
      </c>
      <c r="C62" s="253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53">
        <f>'A4 Exploitation'!D150</f>
        <v>0</v>
      </c>
      <c r="C63" s="253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52" t="s">
        <v>362</v>
      </c>
      <c r="C66" s="252"/>
      <c r="D66" s="147"/>
      <c r="E66" s="147"/>
      <c r="F66" s="147"/>
      <c r="G66" s="147"/>
      <c r="H66" s="147"/>
      <c r="I66" s="147"/>
      <c r="J66" s="146" t="str">
        <f>D18</f>
        <v>Borj Louzir</v>
      </c>
    </row>
    <row r="67" spans="1:10" ht="33" customHeight="1" x14ac:dyDescent="0.25">
      <c r="A67" s="188" t="s">
        <v>353</v>
      </c>
      <c r="B67" s="253" t="e">
        <f>'A1 Exploitation'!D190</f>
        <v>#DIV/0!</v>
      </c>
      <c r="C67" s="253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53" t="e">
        <f>'A2 Exploitation'!D190</f>
        <v>#DIV/0!</v>
      </c>
      <c r="C68" s="253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53">
        <f>'A3 Exploitation'!D190</f>
        <v>0</v>
      </c>
      <c r="C69" s="253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53">
        <f>'A4 Exploitation'!D190</f>
        <v>0</v>
      </c>
      <c r="C70" s="253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52" t="s">
        <v>363</v>
      </c>
      <c r="C73" s="252"/>
      <c r="D73" s="147"/>
      <c r="E73" s="147"/>
      <c r="F73" s="147"/>
      <c r="G73" s="147"/>
      <c r="H73" s="147"/>
      <c r="I73" s="147"/>
      <c r="J73" s="146" t="str">
        <f>D18</f>
        <v>Borj Louzir</v>
      </c>
    </row>
    <row r="74" spans="1:10" ht="33" customHeight="1" x14ac:dyDescent="0.25">
      <c r="A74" s="188" t="s">
        <v>353</v>
      </c>
      <c r="B74" s="253" t="e">
        <f>'A1 Exploitation'!D246</f>
        <v>#DIV/0!</v>
      </c>
      <c r="C74" s="253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53" t="e">
        <f>'A2 Exploitation'!D246</f>
        <v>#DIV/0!</v>
      </c>
      <c r="C75" s="253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53">
        <f>'A3 Exploitation'!D246</f>
        <v>0</v>
      </c>
      <c r="C76" s="253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53">
        <f>'A4 Exploitation'!D246</f>
        <v>0</v>
      </c>
      <c r="C77" s="253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52" t="s">
        <v>364</v>
      </c>
      <c r="C80" s="252"/>
      <c r="D80" s="147"/>
      <c r="E80" s="147"/>
      <c r="F80" s="147"/>
      <c r="G80" s="147"/>
      <c r="H80" s="147"/>
      <c r="I80" s="147"/>
      <c r="J80" s="146" t="str">
        <f>D18</f>
        <v>Borj Louzir</v>
      </c>
    </row>
    <row r="81" spans="1:10" ht="33" customHeight="1" x14ac:dyDescent="0.25">
      <c r="A81" s="188" t="s">
        <v>353</v>
      </c>
      <c r="B81" s="253" t="e">
        <f>'A1 Exploitation'!D280</f>
        <v>#DIV/0!</v>
      </c>
      <c r="C81" s="253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53" t="e">
        <f>'A2 Exploitation'!D280</f>
        <v>#DIV/0!</v>
      </c>
      <c r="C82" s="253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53">
        <f>'A3 Exploitation'!D280</f>
        <v>0</v>
      </c>
      <c r="C83" s="253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53">
        <f>'A4 Exploitation'!D280</f>
        <v>0</v>
      </c>
      <c r="C84" s="253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52" t="s">
        <v>365</v>
      </c>
      <c r="C87" s="252"/>
      <c r="D87" s="147"/>
      <c r="E87" s="147"/>
      <c r="F87" s="147"/>
      <c r="G87" s="147"/>
      <c r="H87" s="147"/>
      <c r="I87" s="147"/>
      <c r="J87" s="146" t="str">
        <f>D18</f>
        <v>Borj Louzir</v>
      </c>
    </row>
    <row r="88" spans="1:10" ht="33" customHeight="1" x14ac:dyDescent="0.25">
      <c r="A88" s="188" t="s">
        <v>353</v>
      </c>
      <c r="B88" s="253">
        <f>'A1 Exploitation'!D308</f>
        <v>0.7</v>
      </c>
      <c r="C88" s="253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53">
        <f>'A2 Exploitation'!D308</f>
        <v>0.9285714285714286</v>
      </c>
      <c r="C89" s="253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53">
        <f>'A3 Exploitation'!D308</f>
        <v>0</v>
      </c>
      <c r="C90" s="253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53">
        <f>'A4 Exploitation'!D308</f>
        <v>0</v>
      </c>
      <c r="C91" s="253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52" t="s">
        <v>366</v>
      </c>
      <c r="C94" s="252"/>
      <c r="D94" s="147"/>
      <c r="E94" s="147"/>
      <c r="F94" s="147"/>
      <c r="G94" s="147"/>
      <c r="H94" s="147"/>
      <c r="I94" s="147"/>
      <c r="J94" s="146" t="str">
        <f>D18</f>
        <v>Borj Louzir</v>
      </c>
    </row>
    <row r="95" spans="1:10" ht="33" customHeight="1" x14ac:dyDescent="0.25">
      <c r="A95" s="188" t="s">
        <v>353</v>
      </c>
      <c r="B95" s="253">
        <f>'A1 Exploitation'!D361</f>
        <v>0.9821428571428571</v>
      </c>
      <c r="C95" s="253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53">
        <f>'A2 Exploitation'!D361</f>
        <v>0.8125</v>
      </c>
      <c r="C96" s="253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53">
        <f>'A3 Exploitation'!D361</f>
        <v>0</v>
      </c>
      <c r="C97" s="253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53">
        <f>'A4 Exploitation'!D361</f>
        <v>0</v>
      </c>
      <c r="C98" s="253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52" t="s">
        <v>367</v>
      </c>
      <c r="C101" s="252"/>
      <c r="D101" s="147"/>
      <c r="E101" s="147"/>
      <c r="F101" s="147"/>
      <c r="G101" s="147"/>
      <c r="H101" s="147"/>
      <c r="I101" s="147"/>
      <c r="J101" s="146" t="str">
        <f>D18</f>
        <v>Borj Louzir</v>
      </c>
    </row>
    <row r="102" spans="1:10" ht="33" customHeight="1" x14ac:dyDescent="0.25">
      <c r="A102" s="188" t="s">
        <v>353</v>
      </c>
      <c r="B102" s="253" t="e">
        <f>'A1 Exploitation'!D391</f>
        <v>#DIV/0!</v>
      </c>
      <c r="C102" s="253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53" t="e">
        <f>'A2 Exploitation'!D391</f>
        <v>#DIV/0!</v>
      </c>
      <c r="C103" s="253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53">
        <f>'A3 Exploitation'!D391</f>
        <v>0</v>
      </c>
      <c r="C104" s="253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53">
        <f>'A4 Exploitation'!D391</f>
        <v>0</v>
      </c>
      <c r="C105" s="253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52" t="s">
        <v>368</v>
      </c>
      <c r="C108" s="252"/>
      <c r="D108" s="147"/>
      <c r="E108" s="147"/>
      <c r="F108" s="147"/>
      <c r="G108" s="147"/>
      <c r="H108" s="147"/>
      <c r="I108" s="147"/>
      <c r="J108" s="146" t="str">
        <f>D18</f>
        <v>Borj Louzir</v>
      </c>
    </row>
    <row r="109" spans="1:10" ht="33" customHeight="1" x14ac:dyDescent="0.25">
      <c r="A109" s="188" t="s">
        <v>353</v>
      </c>
      <c r="B109" s="253">
        <f>'A1 Exploitation'!D410</f>
        <v>0.875</v>
      </c>
      <c r="C109" s="253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53">
        <f>'A2 Exploitation'!D410</f>
        <v>0.75</v>
      </c>
      <c r="C110" s="253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53">
        <f>'A3 Exploitation'!D410</f>
        <v>0</v>
      </c>
      <c r="C111" s="253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53">
        <f>'A4 Exploitation'!D410</f>
        <v>0</v>
      </c>
      <c r="C112" s="253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52" t="s">
        <v>369</v>
      </c>
      <c r="C115" s="252"/>
      <c r="D115" s="147"/>
      <c r="E115" s="147"/>
      <c r="F115" s="147"/>
      <c r="G115" s="147"/>
      <c r="H115" s="147"/>
      <c r="I115" s="147"/>
      <c r="J115" s="146" t="str">
        <f>D18</f>
        <v>Borj Louzir</v>
      </c>
    </row>
    <row r="116" spans="1:10" ht="33" customHeight="1" x14ac:dyDescent="0.25">
      <c r="A116" s="188" t="s">
        <v>353</v>
      </c>
      <c r="B116" s="253">
        <f>'A1 Exploitation'!D420</f>
        <v>0.75</v>
      </c>
      <c r="C116" s="253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53">
        <f>'A2 Exploitation'!D420</f>
        <v>0.75</v>
      </c>
      <c r="C117" s="253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53">
        <f>'A3 Exploitation'!D420</f>
        <v>0</v>
      </c>
      <c r="C118" s="253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53">
        <f>'A4 Exploitation'!D420</f>
        <v>0</v>
      </c>
      <c r="C119" s="253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52" t="s">
        <v>370</v>
      </c>
      <c r="C122" s="252"/>
      <c r="D122" s="147"/>
      <c r="E122" s="147"/>
      <c r="F122" s="147"/>
      <c r="G122" s="147"/>
      <c r="H122" s="147"/>
      <c r="I122" s="147"/>
      <c r="J122" s="146" t="str">
        <f>D18</f>
        <v>Borj Louzir</v>
      </c>
    </row>
    <row r="123" spans="1:10" ht="33" customHeight="1" x14ac:dyDescent="0.25">
      <c r="A123" s="188" t="s">
        <v>353</v>
      </c>
      <c r="B123" s="253">
        <f>'A1 Exploitation'!D429</f>
        <v>0.75</v>
      </c>
      <c r="C123" s="253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53">
        <f>'A2 Exploitation'!D429</f>
        <v>1</v>
      </c>
      <c r="C124" s="253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53">
        <f>'A3 Exploitation'!D429</f>
        <v>0</v>
      </c>
      <c r="C125" s="253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53">
        <f>'A4 Exploitation'!D429</f>
        <v>0</v>
      </c>
      <c r="C126" s="253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56"/>
      <c r="C127" s="256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56"/>
      <c r="C128" s="256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52" t="s">
        <v>371</v>
      </c>
      <c r="C129" s="252"/>
      <c r="D129" s="147"/>
      <c r="E129" s="147"/>
      <c r="F129" s="147"/>
      <c r="G129" s="147"/>
      <c r="H129" s="147"/>
      <c r="I129" s="147"/>
      <c r="J129" s="146" t="str">
        <f>D18</f>
        <v>Borj Louzir</v>
      </c>
    </row>
    <row r="130" spans="1:10" ht="33" customHeight="1" x14ac:dyDescent="0.25">
      <c r="A130" s="188" t="s">
        <v>353</v>
      </c>
      <c r="B130" s="253">
        <f>'A1 Exploitation'!D450</f>
        <v>1</v>
      </c>
      <c r="C130" s="253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53">
        <f>'A2 Exploitation'!D450</f>
        <v>0.875</v>
      </c>
      <c r="C131" s="253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53">
        <f>'A3 Exploitation'!D450</f>
        <v>0</v>
      </c>
      <c r="C132" s="253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53">
        <f>'A4 Exploitation'!D450</f>
        <v>0</v>
      </c>
      <c r="C133" s="253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52" t="s">
        <v>372</v>
      </c>
      <c r="C136" s="252"/>
      <c r="J136" s="146" t="str">
        <f>D18</f>
        <v>Borj Louzir</v>
      </c>
    </row>
    <row r="137" spans="1:10" ht="33" customHeight="1" x14ac:dyDescent="0.25">
      <c r="A137" s="188" t="s">
        <v>353</v>
      </c>
      <c r="B137" s="253">
        <f>'A1 Exploitation'!D459</f>
        <v>0.83333333333333337</v>
      </c>
      <c r="C137" s="253"/>
    </row>
    <row r="138" spans="1:10" ht="33" customHeight="1" x14ac:dyDescent="0.25">
      <c r="A138" s="187" t="s">
        <v>354</v>
      </c>
      <c r="B138" s="253">
        <f>'A2 Exploitation'!D459</f>
        <v>0.83333333333333337</v>
      </c>
      <c r="C138" s="253"/>
    </row>
    <row r="139" spans="1:10" ht="33" customHeight="1" x14ac:dyDescent="0.25">
      <c r="A139" s="188" t="s">
        <v>355</v>
      </c>
      <c r="B139" s="253">
        <f>'A3 Exploitation'!D459</f>
        <v>0</v>
      </c>
      <c r="C139" s="253"/>
    </row>
    <row r="140" spans="1:10" ht="33" customHeight="1" x14ac:dyDescent="0.25">
      <c r="A140" s="188" t="s">
        <v>356</v>
      </c>
      <c r="B140" s="253">
        <f>'A4 Exploitation'!D459</f>
        <v>0</v>
      </c>
      <c r="C140" s="253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52" t="s">
        <v>373</v>
      </c>
      <c r="C143" s="252"/>
      <c r="J143" s="146" t="str">
        <f>D18</f>
        <v>Borj Louzir</v>
      </c>
    </row>
    <row r="144" spans="1:10" ht="33" customHeight="1" x14ac:dyDescent="0.25">
      <c r="A144" s="188" t="s">
        <v>353</v>
      </c>
      <c r="B144" s="253">
        <f>'A1 Technique'!D183</f>
        <v>0.85526315789473684</v>
      </c>
      <c r="C144" s="253"/>
    </row>
    <row r="145" spans="1:3" ht="33" customHeight="1" x14ac:dyDescent="0.25">
      <c r="A145" s="187" t="s">
        <v>354</v>
      </c>
      <c r="B145" s="253">
        <f>'A2 Technique'!D183</f>
        <v>0.68918918918918914</v>
      </c>
      <c r="C145" s="253"/>
    </row>
    <row r="146" spans="1:3" ht="33" customHeight="1" x14ac:dyDescent="0.25">
      <c r="A146" s="188" t="s">
        <v>355</v>
      </c>
      <c r="B146" s="253">
        <f>'A3 Technique'!D183</f>
        <v>0</v>
      </c>
      <c r="C146" s="253"/>
    </row>
    <row r="147" spans="1:3" ht="33" customHeight="1" x14ac:dyDescent="0.25">
      <c r="A147" s="188" t="s">
        <v>356</v>
      </c>
      <c r="B147" s="253">
        <f>'A4 Technique'!D183</f>
        <v>0</v>
      </c>
      <c r="C147" s="253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376" zoomScale="80" zoomScaleNormal="71" zoomScaleSheetLayoutView="80" workbookViewId="0">
      <selection activeCell="A395" sqref="A395:F39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84"/>
      <c r="H7" s="84"/>
      <c r="I7" s="84"/>
    </row>
    <row r="8" spans="1:9" ht="29.25" x14ac:dyDescent="0.5">
      <c r="A8" s="267" t="str">
        <f>'Page de garde'!D18</f>
        <v>Borj Louzir</v>
      </c>
      <c r="B8" s="267"/>
      <c r="C8" s="267"/>
      <c r="D8" s="267"/>
      <c r="E8" s="267"/>
      <c r="F8" s="267"/>
      <c r="G8" s="85"/>
      <c r="H8" s="85"/>
      <c r="I8" s="84"/>
    </row>
    <row r="9" spans="1:9" ht="24" x14ac:dyDescent="0.45">
      <c r="A9" s="189" t="s">
        <v>44</v>
      </c>
      <c r="B9" s="268" t="s">
        <v>379</v>
      </c>
      <c r="C9" s="268"/>
      <c r="D9" s="268"/>
      <c r="E9" s="268"/>
      <c r="F9" s="269"/>
      <c r="G9" s="85"/>
      <c r="H9" s="85"/>
      <c r="I9" s="84"/>
    </row>
    <row r="10" spans="1:9" ht="24" x14ac:dyDescent="0.45">
      <c r="A10" s="190" t="s">
        <v>46</v>
      </c>
      <c r="B10" s="270" t="s">
        <v>386</v>
      </c>
      <c r="C10" s="270"/>
      <c r="D10" s="270"/>
      <c r="E10" s="270"/>
      <c r="F10" s="270"/>
      <c r="G10" s="85"/>
      <c r="H10" s="85"/>
      <c r="I10" s="84"/>
    </row>
    <row r="11" spans="1:9" ht="24" x14ac:dyDescent="0.45">
      <c r="A11" s="189" t="s">
        <v>45</v>
      </c>
      <c r="B11" s="264">
        <v>42880</v>
      </c>
      <c r="C11" s="264"/>
      <c r="D11" s="264"/>
      <c r="E11" s="264"/>
      <c r="F11" s="264"/>
      <c r="G11" s="85"/>
      <c r="H11" s="85"/>
      <c r="I11" s="84"/>
    </row>
    <row r="12" spans="1:9" ht="24" x14ac:dyDescent="0.45">
      <c r="A12" s="189" t="s">
        <v>260</v>
      </c>
      <c r="B12" s="271">
        <f>D463</f>
        <v>0.89473684210526316</v>
      </c>
      <c r="C12" s="271"/>
      <c r="D12" s="271"/>
      <c r="E12" s="271"/>
      <c r="F12" s="271"/>
      <c r="G12" s="85"/>
      <c r="H12" s="85"/>
      <c r="I12" s="84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42880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" t="s">
        <v>10</v>
      </c>
      <c r="B19" s="91">
        <v>2</v>
      </c>
      <c r="C19" s="91"/>
      <c r="D19" s="117"/>
      <c r="E19" s="87"/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x14ac:dyDescent="0.25">
      <c r="A21" s="16" t="s">
        <v>93</v>
      </c>
      <c r="B21" s="119">
        <v>2</v>
      </c>
      <c r="C21" s="91"/>
      <c r="D21" s="117"/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6</v>
      </c>
    </row>
    <row r="24" spans="1:8" x14ac:dyDescent="0.25">
      <c r="A24" s="196" t="s">
        <v>37</v>
      </c>
      <c r="B24" s="197"/>
      <c r="C24" s="198"/>
      <c r="D24" s="199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2</v>
      </c>
      <c r="C32" s="88"/>
      <c r="D32" s="106"/>
      <c r="E32" s="87"/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ht="30" x14ac:dyDescent="0.25">
      <c r="A34" s="17" t="s">
        <v>274</v>
      </c>
      <c r="B34" s="119">
        <v>1</v>
      </c>
      <c r="C34" s="120"/>
      <c r="D34" s="113" t="s">
        <v>401</v>
      </c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 t="s">
        <v>34</v>
      </c>
      <c r="C36" s="89"/>
      <c r="D36" s="233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17</v>
      </c>
    </row>
    <row r="38" spans="1:7" x14ac:dyDescent="0.25">
      <c r="A38" s="196" t="s">
        <v>37</v>
      </c>
      <c r="B38" s="197"/>
      <c r="C38" s="198"/>
      <c r="D38" s="199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23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42880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42880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42880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42880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42880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03" t="s">
        <v>34</v>
      </c>
      <c r="C252" s="103"/>
      <c r="D252" s="117"/>
      <c r="E252" s="100"/>
      <c r="F252" s="100"/>
    </row>
    <row r="253" spans="1:6" x14ac:dyDescent="0.25">
      <c r="A253" s="18" t="s">
        <v>6</v>
      </c>
      <c r="B253" s="119" t="s">
        <v>34</v>
      </c>
      <c r="C253" s="103"/>
      <c r="D253" s="117"/>
      <c r="E253" s="100"/>
      <c r="F253" s="100"/>
    </row>
    <row r="254" spans="1:6" x14ac:dyDescent="0.25">
      <c r="A254" s="111" t="s">
        <v>281</v>
      </c>
      <c r="B254" s="119" t="s">
        <v>34</v>
      </c>
      <c r="C254" s="103"/>
      <c r="D254" s="117"/>
      <c r="E254" s="100"/>
      <c r="F254" s="100"/>
    </row>
    <row r="255" spans="1:6" x14ac:dyDescent="0.25">
      <c r="A255" s="25" t="s">
        <v>20</v>
      </c>
      <c r="B255" s="119" t="s">
        <v>34</v>
      </c>
      <c r="C255" s="103"/>
      <c r="D255" s="101"/>
      <c r="E255" s="100"/>
      <c r="F255" s="100"/>
    </row>
    <row r="256" spans="1:6" x14ac:dyDescent="0.25">
      <c r="A256" s="18" t="s">
        <v>39</v>
      </c>
      <c r="B256" s="119" t="s">
        <v>34</v>
      </c>
      <c r="C256" s="103"/>
      <c r="D256" s="117"/>
      <c r="E256" s="100"/>
      <c r="F256" s="100"/>
    </row>
    <row r="257" spans="1:7" ht="62.25" customHeight="1" x14ac:dyDescent="0.25">
      <c r="A257" s="25" t="s">
        <v>50</v>
      </c>
      <c r="B257" s="119" t="s">
        <v>34</v>
      </c>
      <c r="C257" s="103"/>
      <c r="D257" s="106"/>
      <c r="E257" s="87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 t="s">
        <v>34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6" t="s">
        <v>284</v>
      </c>
      <c r="B264" s="98" t="s">
        <v>34</v>
      </c>
      <c r="C264" s="98"/>
      <c r="D264" s="99"/>
      <c r="E264" s="122"/>
      <c r="F264" s="122"/>
    </row>
    <row r="265" spans="1:7" x14ac:dyDescent="0.25">
      <c r="A265" s="118" t="s">
        <v>345</v>
      </c>
      <c r="B265" s="120" t="s">
        <v>34</v>
      </c>
      <c r="C265" s="103"/>
      <c r="D265" s="87"/>
      <c r="E265" s="100"/>
      <c r="F265" s="100"/>
    </row>
    <row r="266" spans="1:7" x14ac:dyDescent="0.25">
      <c r="A266" s="17" t="s">
        <v>5</v>
      </c>
      <c r="B266" s="120" t="s">
        <v>34</v>
      </c>
      <c r="C266" s="103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106"/>
      <c r="E267" s="242"/>
      <c r="F267" s="100"/>
    </row>
    <row r="268" spans="1:7" x14ac:dyDescent="0.25">
      <c r="A268" s="16" t="s">
        <v>102</v>
      </c>
      <c r="B268" s="120" t="s">
        <v>34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 t="s">
        <v>34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 t="s">
        <v>34</v>
      </c>
      <c r="C271" s="103"/>
      <c r="D271" s="117"/>
      <c r="E271" s="100"/>
      <c r="F271" s="100"/>
    </row>
    <row r="272" spans="1:7" x14ac:dyDescent="0.25">
      <c r="A272" s="17" t="s">
        <v>233</v>
      </c>
      <c r="B272" s="120" t="s">
        <v>34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 t="s">
        <v>34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 t="s">
        <v>34</v>
      </c>
      <c r="C275" s="104"/>
      <c r="D275" s="233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42880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ht="30" customHeight="1" x14ac:dyDescent="0.25">
      <c r="A285" s="16" t="s">
        <v>103</v>
      </c>
      <c r="B285" s="103">
        <v>2</v>
      </c>
      <c r="C285" s="103"/>
      <c r="D285" s="96"/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75" x14ac:dyDescent="0.35">
      <c r="A291" s="56" t="s">
        <v>23</v>
      </c>
      <c r="B291" s="119">
        <v>0</v>
      </c>
      <c r="C291" s="158">
        <f>IF(B291=0, -5, "0")</f>
        <v>-5</v>
      </c>
      <c r="D291" s="87" t="s">
        <v>387</v>
      </c>
      <c r="E291" s="87" t="s">
        <v>388</v>
      </c>
      <c r="F291" s="100"/>
    </row>
    <row r="292" spans="1:9" ht="30" x14ac:dyDescent="0.25">
      <c r="A292" s="16" t="s">
        <v>285</v>
      </c>
      <c r="B292" s="119">
        <v>2</v>
      </c>
      <c r="C292" s="98"/>
      <c r="D292" s="112"/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11</v>
      </c>
    </row>
    <row r="295" spans="1:9" x14ac:dyDescent="0.25">
      <c r="A295" s="196" t="s">
        <v>37</v>
      </c>
      <c r="B295" s="197"/>
      <c r="C295" s="198"/>
      <c r="D295" s="199">
        <f>D294/(COUNT(B285:C293)*2)</f>
        <v>0.55000000000000004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234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03"/>
      <c r="D302" s="96"/>
      <c r="E302" s="100"/>
      <c r="F302" s="100"/>
    </row>
    <row r="303" spans="1:9" ht="45" x14ac:dyDescent="0.25">
      <c r="A303" s="71" t="s">
        <v>271</v>
      </c>
      <c r="B303" s="119" t="s">
        <v>34</v>
      </c>
      <c r="C303" s="104"/>
      <c r="D303" s="233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21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0.7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42880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21" t="s">
        <v>34</v>
      </c>
      <c r="C313" s="21"/>
      <c r="D313" s="87" t="s">
        <v>389</v>
      </c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 t="s">
        <v>34</v>
      </c>
      <c r="C319" s="22"/>
      <c r="D319" s="9" t="s">
        <v>390</v>
      </c>
      <c r="E319" s="100"/>
      <c r="F319" s="100"/>
    </row>
    <row r="320" spans="1:6" x14ac:dyDescent="0.25">
      <c r="A320" s="19" t="s">
        <v>27</v>
      </c>
      <c r="B320" s="119" t="s">
        <v>34</v>
      </c>
      <c r="C320" s="21"/>
      <c r="D320" s="87" t="s">
        <v>389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10</v>
      </c>
    </row>
    <row r="322" spans="1:6" x14ac:dyDescent="0.25">
      <c r="A322" s="196" t="s">
        <v>37</v>
      </c>
      <c r="B322" s="197"/>
      <c r="C322" s="198"/>
      <c r="D322" s="199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75.75" customHeight="1" x14ac:dyDescent="0.35">
      <c r="A327" s="54" t="s">
        <v>59</v>
      </c>
      <c r="B327" s="120">
        <v>2</v>
      </c>
      <c r="C327" s="158" t="str">
        <f>IF(B327=0, -5, "0")</f>
        <v>0</v>
      </c>
      <c r="D327" s="87"/>
      <c r="E327" s="234"/>
      <c r="F327" s="100"/>
    </row>
    <row r="328" spans="1:6" ht="47.25" customHeight="1" x14ac:dyDescent="0.25">
      <c r="A328" s="17" t="s">
        <v>238</v>
      </c>
      <c r="B328" s="120">
        <v>2</v>
      </c>
      <c r="C328" s="103"/>
      <c r="D328" s="87"/>
      <c r="E328" s="87"/>
      <c r="F328" s="100"/>
    </row>
    <row r="329" spans="1:6" ht="90" customHeight="1" x14ac:dyDescent="0.25">
      <c r="A329" s="17" t="s">
        <v>55</v>
      </c>
      <c r="B329" s="120">
        <v>1</v>
      </c>
      <c r="C329" s="103"/>
      <c r="D329" s="87" t="s">
        <v>395</v>
      </c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87"/>
      <c r="E334" s="87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23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 t="s">
        <v>34</v>
      </c>
      <c r="C356" s="104"/>
      <c r="D356" s="236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55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0.9821428571428571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42880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21" t="s">
        <v>34</v>
      </c>
      <c r="C366" s="21"/>
      <c r="D366" s="117"/>
      <c r="E366" s="100"/>
      <c r="F366" s="100"/>
    </row>
    <row r="367" spans="1:6" x14ac:dyDescent="0.25">
      <c r="A367" s="18" t="s">
        <v>6</v>
      </c>
      <c r="B367" s="119" t="s">
        <v>34</v>
      </c>
      <c r="C367" s="21"/>
      <c r="D367" s="117"/>
      <c r="E367" s="100"/>
      <c r="F367" s="100"/>
    </row>
    <row r="368" spans="1:6" x14ac:dyDescent="0.25">
      <c r="A368" s="25" t="s">
        <v>20</v>
      </c>
      <c r="B368" s="119" t="s">
        <v>34</v>
      </c>
      <c r="C368" s="21"/>
      <c r="D368" s="101"/>
      <c r="E368" s="100"/>
      <c r="F368" s="100"/>
    </row>
    <row r="369" spans="1:6" x14ac:dyDescent="0.25">
      <c r="A369" s="18" t="s">
        <v>120</v>
      </c>
      <c r="B369" s="119" t="s">
        <v>34</v>
      </c>
      <c r="C369" s="21"/>
      <c r="D369" s="117"/>
      <c r="E369" s="100"/>
      <c r="F369" s="100"/>
    </row>
    <row r="370" spans="1:6" x14ac:dyDescent="0.25">
      <c r="A370" s="25" t="s">
        <v>183</v>
      </c>
      <c r="B370" s="119" t="s">
        <v>34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 t="s">
        <v>34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 t="s">
        <v>34</v>
      </c>
      <c r="C378" s="21"/>
      <c r="D378" s="117"/>
      <c r="E378" s="100"/>
      <c r="F378" s="100"/>
    </row>
    <row r="379" spans="1:6" x14ac:dyDescent="0.25">
      <c r="A379" s="16" t="s">
        <v>374</v>
      </c>
      <c r="B379" s="119" t="s">
        <v>34</v>
      </c>
      <c r="C379" s="21"/>
      <c r="D379" s="117"/>
      <c r="E379" s="100"/>
      <c r="F379" s="100"/>
    </row>
    <row r="380" spans="1:6" x14ac:dyDescent="0.25">
      <c r="A380" s="16" t="s">
        <v>139</v>
      </c>
      <c r="B380" s="119" t="s">
        <v>34</v>
      </c>
      <c r="C380" s="21"/>
      <c r="D380" s="106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 t="s">
        <v>34</v>
      </c>
      <c r="C382" s="21"/>
      <c r="D382" s="117"/>
      <c r="E382" s="100"/>
      <c r="F382" s="100"/>
    </row>
    <row r="383" spans="1:6" x14ac:dyDescent="0.25">
      <c r="A383" s="17" t="s">
        <v>233</v>
      </c>
      <c r="B383" s="119" t="s">
        <v>34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 t="s">
        <v>34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9" t="s">
        <v>346</v>
      </c>
      <c r="B393" s="260"/>
      <c r="C393" s="260"/>
      <c r="D393" s="260"/>
      <c r="E393" s="260"/>
      <c r="F393" s="261"/>
    </row>
    <row r="394" spans="1:7" s="116" customFormat="1" x14ac:dyDescent="0.25">
      <c r="A394" s="143">
        <f>+B11</f>
        <v>42880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60" x14ac:dyDescent="0.25">
      <c r="A396" s="17" t="s">
        <v>286</v>
      </c>
      <c r="B396" s="103">
        <v>1</v>
      </c>
      <c r="C396" s="103"/>
      <c r="D396" s="117" t="s">
        <v>397</v>
      </c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7</v>
      </c>
    </row>
    <row r="401" spans="1:6" x14ac:dyDescent="0.25">
      <c r="A401" s="196" t="s">
        <v>37</v>
      </c>
      <c r="B401" s="197"/>
      <c r="C401" s="198"/>
      <c r="D401" s="199">
        <f>D400/(COUNT(B396:C399)*2)</f>
        <v>0.875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03" t="s">
        <v>34</v>
      </c>
      <c r="C403" s="103"/>
      <c r="D403" s="87"/>
      <c r="E403" s="100"/>
      <c r="F403" s="100"/>
    </row>
    <row r="404" spans="1:6" x14ac:dyDescent="0.25">
      <c r="A404" s="25" t="s">
        <v>30</v>
      </c>
      <c r="B404" s="119" t="s">
        <v>34</v>
      </c>
      <c r="C404" s="103"/>
      <c r="D404" s="117" t="s">
        <v>391</v>
      </c>
      <c r="E404" s="100"/>
      <c r="F404" s="100"/>
    </row>
    <row r="405" spans="1:6" ht="45" x14ac:dyDescent="0.25">
      <c r="A405" s="78" t="s">
        <v>271</v>
      </c>
      <c r="B405" s="119" t="s">
        <v>34</v>
      </c>
      <c r="C405" s="104"/>
      <c r="D405" s="233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7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0.875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3">
        <v>2</v>
      </c>
      <c r="C414" s="103"/>
      <c r="D414" s="87"/>
      <c r="E414" s="87"/>
      <c r="F414" s="100"/>
    </row>
    <row r="415" spans="1:6" ht="45" x14ac:dyDescent="0.25">
      <c r="A415" s="25" t="s">
        <v>230</v>
      </c>
      <c r="B415" s="119">
        <v>0</v>
      </c>
      <c r="C415" s="103"/>
      <c r="D415" s="106" t="s">
        <v>392</v>
      </c>
      <c r="E415" s="87" t="s">
        <v>400</v>
      </c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 t="s">
        <v>34</v>
      </c>
      <c r="C418" s="104"/>
      <c r="D418" s="23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6</v>
      </c>
    </row>
    <row r="420" spans="1:7" x14ac:dyDescent="0.25">
      <c r="A420" s="196" t="s">
        <v>37</v>
      </c>
      <c r="B420" s="197"/>
      <c r="C420" s="198"/>
      <c r="D420" s="199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1</v>
      </c>
      <c r="C424" s="98"/>
      <c r="D424" s="234" t="s">
        <v>380</v>
      </c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 t="s">
        <v>34</v>
      </c>
      <c r="C427" s="104"/>
      <c r="D427" s="233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>
        <v>2</v>
      </c>
      <c r="C438" s="103"/>
      <c r="D438" s="87"/>
      <c r="E438" s="100"/>
      <c r="F438" s="100"/>
    </row>
    <row r="439" spans="1:14" x14ac:dyDescent="0.25">
      <c r="A439" s="17" t="s">
        <v>243</v>
      </c>
      <c r="B439" s="119" t="s">
        <v>34</v>
      </c>
      <c r="C439" s="103"/>
      <c r="D439" s="8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x14ac:dyDescent="0.25">
      <c r="A441" s="17" t="s">
        <v>83</v>
      </c>
      <c r="B441" s="119" t="s">
        <v>34</v>
      </c>
      <c r="C441" s="103"/>
      <c r="D441" s="117"/>
      <c r="E441" s="100"/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 t="s">
        <v>34</v>
      </c>
      <c r="C448" s="104"/>
      <c r="D448" s="237"/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16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1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9" t="s">
        <v>144</v>
      </c>
      <c r="B452" s="260"/>
      <c r="C452" s="260"/>
      <c r="D452" s="260"/>
      <c r="E452" s="260"/>
      <c r="F452" s="261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ht="30" x14ac:dyDescent="0.25">
      <c r="A455" s="17" t="s">
        <v>58</v>
      </c>
      <c r="B455" s="119">
        <v>1</v>
      </c>
      <c r="C455" s="103"/>
      <c r="D455" s="117" t="s">
        <v>399</v>
      </c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 t="s">
        <v>34</v>
      </c>
      <c r="C457" s="103"/>
      <c r="D457" s="233"/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5</v>
      </c>
    </row>
    <row r="459" spans="1:14" x14ac:dyDescent="0.25">
      <c r="A459" s="196" t="s">
        <v>37</v>
      </c>
      <c r="B459" s="218"/>
      <c r="C459" s="219"/>
      <c r="D459" s="220">
        <f>D458/(COUNT(B454:C456)*2)</f>
        <v>0.83333333333333337</v>
      </c>
    </row>
    <row r="461" spans="1:14" x14ac:dyDescent="0.25">
      <c r="A461" s="209" t="s">
        <v>267</v>
      </c>
      <c r="B461" s="210"/>
      <c r="C461" s="210"/>
      <c r="D461" s="211" t="e">
        <f>AVERAGE(D36,D92,D145,D185,D241,D275,D303,D356,D386,D405,D418,D427,D448,D457)</f>
        <v>#DIV/0!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136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0.89473684210526316</v>
      </c>
    </row>
  </sheetData>
  <sheetProtection algorithmName="SHA-512" hashValue="PFqK93fBkPTiACRHUJEMJseRMNtsRmTbjUU96uQ0LojeLpVuAIHuXsDS8ABCsxnae2iLNvIqgefXCmGk8ZkE5A==" saltValue="ZIdVT7X23pkMuQq1LkjIEQ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4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2" zoomScale="80" zoomScaleSheetLayoutView="80" workbookViewId="0">
      <selection activeCell="D168" sqref="D16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85"/>
      <c r="H6" s="85"/>
      <c r="I6" s="85"/>
    </row>
    <row r="7" spans="1:9" s="29" customFormat="1" ht="21.75" customHeight="1" x14ac:dyDescent="0.45">
      <c r="A7" s="267" t="str">
        <f>'A1 Exploitation'!A8:F8</f>
        <v>Borj Louzir</v>
      </c>
      <c r="B7" s="267"/>
      <c r="C7" s="267"/>
      <c r="D7" s="267"/>
      <c r="E7" s="267"/>
      <c r="F7" s="267"/>
      <c r="G7" s="85"/>
      <c r="H7" s="85"/>
      <c r="I7" s="85"/>
    </row>
    <row r="8" spans="1:9" s="29" customFormat="1" ht="24" x14ac:dyDescent="0.45">
      <c r="A8" s="189" t="s">
        <v>44</v>
      </c>
      <c r="B8" s="282" t="str">
        <f>'A1 Exploitation'!B9:F9</f>
        <v>Mme SLAIMI Samah</v>
      </c>
      <c r="C8" s="282"/>
      <c r="D8" s="282"/>
      <c r="E8" s="282"/>
      <c r="F8" s="283"/>
      <c r="G8" s="85"/>
      <c r="H8" s="85"/>
      <c r="I8" s="85"/>
    </row>
    <row r="9" spans="1:9" s="29" customFormat="1" ht="24" x14ac:dyDescent="0.45">
      <c r="A9" s="190" t="s">
        <v>46</v>
      </c>
      <c r="B9" s="284" t="str">
        <f>'A1 Exploitation'!B10:F10</f>
        <v>Directeur du magasin Sami TAOUFIK</v>
      </c>
      <c r="C9" s="284"/>
      <c r="D9" s="284"/>
      <c r="E9" s="284"/>
      <c r="F9" s="284"/>
      <c r="G9" s="85"/>
      <c r="H9" s="85"/>
      <c r="I9" s="85"/>
    </row>
    <row r="10" spans="1:9" s="29" customFormat="1" ht="24" x14ac:dyDescent="0.45">
      <c r="A10" s="189" t="s">
        <v>45</v>
      </c>
      <c r="B10" s="280">
        <f>'A1 Exploitation'!B11:F11</f>
        <v>42880</v>
      </c>
      <c r="C10" s="280"/>
      <c r="D10" s="280"/>
      <c r="E10" s="280"/>
      <c r="F10" s="280"/>
      <c r="G10" s="85"/>
      <c r="H10" s="85"/>
      <c r="I10" s="85"/>
    </row>
    <row r="11" spans="1:9" s="29" customFormat="1" ht="24" x14ac:dyDescent="0.45">
      <c r="A11" s="189" t="s">
        <v>318</v>
      </c>
      <c r="B11" s="285">
        <f>D183</f>
        <v>0.85526315789473684</v>
      </c>
      <c r="C11" s="285"/>
      <c r="D11" s="285"/>
      <c r="E11" s="285"/>
      <c r="F11" s="285"/>
      <c r="G11" s="85"/>
      <c r="H11" s="85"/>
      <c r="I11" s="85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2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 t="s">
        <v>34</v>
      </c>
      <c r="C27" s="161"/>
      <c r="D27" s="162"/>
      <c r="E27" s="161"/>
      <c r="F27" s="161"/>
    </row>
    <row r="28" spans="1:6" x14ac:dyDescent="0.3">
      <c r="A28" s="32" t="s">
        <v>305</v>
      </c>
      <c r="B28" s="161" t="s">
        <v>34</v>
      </c>
      <c r="C28" s="161"/>
      <c r="D28" s="162"/>
      <c r="E28" s="161"/>
      <c r="F28" s="161"/>
    </row>
    <row r="29" spans="1:6" x14ac:dyDescent="0.3">
      <c r="A29" s="32" t="s">
        <v>312</v>
      </c>
      <c r="B29" s="161" t="s">
        <v>34</v>
      </c>
      <c r="C29" s="161"/>
      <c r="D29" s="165"/>
      <c r="E29" s="161"/>
      <c r="F29" s="161"/>
    </row>
    <row r="30" spans="1:6" x14ac:dyDescent="0.3">
      <c r="A30" s="32" t="s">
        <v>86</v>
      </c>
      <c r="B30" s="161" t="s">
        <v>34</v>
      </c>
      <c r="C30" s="161"/>
      <c r="D30" s="165"/>
      <c r="E30" s="161"/>
      <c r="F30" s="161"/>
    </row>
    <row r="31" spans="1:6" x14ac:dyDescent="0.3">
      <c r="A31" s="32" t="s">
        <v>317</v>
      </c>
      <c r="B31" s="161" t="s">
        <v>34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 t="s">
        <v>34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 t="s">
        <v>34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 t="s">
        <v>34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 t="s">
        <v>34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ht="33" x14ac:dyDescent="0.3">
      <c r="A48" s="32" t="s">
        <v>24</v>
      </c>
      <c r="B48" s="161">
        <v>1</v>
      </c>
      <c r="C48" s="161"/>
      <c r="D48" s="162" t="s">
        <v>393</v>
      </c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0.47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11</v>
      </c>
    </row>
    <row r="52" spans="1:6" x14ac:dyDescent="0.3">
      <c r="A52" s="191" t="s">
        <v>319</v>
      </c>
      <c r="B52" s="192"/>
      <c r="C52" s="193"/>
      <c r="D52" s="195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239"/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46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2"/>
      <c r="E58" s="245"/>
      <c r="F58" s="161"/>
    </row>
    <row r="59" spans="1:6" ht="66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394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14</v>
      </c>
    </row>
    <row r="63" spans="1:6" x14ac:dyDescent="0.3">
      <c r="A63" s="191" t="s">
        <v>319</v>
      </c>
      <c r="B63" s="192"/>
      <c r="C63" s="193"/>
      <c r="D63" s="195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239"/>
      <c r="F139" s="161"/>
    </row>
    <row r="140" spans="1:6" ht="33" x14ac:dyDescent="0.35">
      <c r="A140" s="54" t="s">
        <v>327</v>
      </c>
      <c r="B140" s="161">
        <v>0</v>
      </c>
      <c r="C140" s="185">
        <f>IF(B140=0, -5, "0")</f>
        <v>-5</v>
      </c>
      <c r="D140" s="239" t="s">
        <v>396</v>
      </c>
      <c r="E140" s="239" t="s">
        <v>398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1</v>
      </c>
      <c r="C143" s="161"/>
      <c r="D143" s="239" t="s">
        <v>381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8</v>
      </c>
    </row>
    <row r="146" spans="1:6" x14ac:dyDescent="0.3">
      <c r="A146" s="191" t="s">
        <v>319</v>
      </c>
      <c r="B146" s="192"/>
      <c r="C146" s="193"/>
      <c r="D146" s="195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2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x14ac:dyDescent="0.3">
      <c r="A157" s="39" t="s">
        <v>191</v>
      </c>
      <c r="B157" s="161">
        <v>2</v>
      </c>
      <c r="C157" s="161"/>
      <c r="D157" s="239"/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8</v>
      </c>
    </row>
    <row r="162" spans="1:6" x14ac:dyDescent="0.3">
      <c r="A162" s="191" t="s">
        <v>319</v>
      </c>
      <c r="B162" s="192"/>
      <c r="C162" s="193"/>
      <c r="D162" s="195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 t="s">
        <v>34</v>
      </c>
      <c r="C165" s="161"/>
      <c r="D165" s="162" t="s">
        <v>383</v>
      </c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 t="s">
        <v>34</v>
      </c>
      <c r="C168" s="161"/>
      <c r="D168" s="162" t="s">
        <v>382</v>
      </c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6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33" x14ac:dyDescent="0.35">
      <c r="A175" s="110" t="s">
        <v>338</v>
      </c>
      <c r="B175" s="161">
        <v>2</v>
      </c>
      <c r="C175" s="185" t="str">
        <f>IF(B175=0, -5, "0")</f>
        <v>0</v>
      </c>
      <c r="D175" s="239" t="s">
        <v>384</v>
      </c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2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65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0.85526315789473684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27"/>
      <c r="H7" s="227"/>
      <c r="I7" s="227"/>
    </row>
    <row r="8" spans="1:9" ht="29.25" x14ac:dyDescent="0.45">
      <c r="A8" s="267" t="str">
        <f>'Page de garde'!D18</f>
        <v>Borj Louzir</v>
      </c>
      <c r="B8" s="267"/>
      <c r="C8" s="267"/>
      <c r="D8" s="267"/>
      <c r="E8" s="267"/>
      <c r="F8" s="267"/>
      <c r="G8" s="228"/>
      <c r="H8" s="228"/>
      <c r="I8" s="227"/>
    </row>
    <row r="9" spans="1:9" ht="24.75" customHeight="1" x14ac:dyDescent="0.45">
      <c r="A9" s="189" t="s">
        <v>44</v>
      </c>
      <c r="B9" s="268" t="s">
        <v>379</v>
      </c>
      <c r="C9" s="268"/>
      <c r="D9" s="268"/>
      <c r="E9" s="268"/>
      <c r="F9" s="269"/>
      <c r="G9" s="228"/>
      <c r="H9" s="228"/>
      <c r="I9" s="227"/>
    </row>
    <row r="10" spans="1:9" ht="24" x14ac:dyDescent="0.45">
      <c r="A10" s="190" t="s">
        <v>46</v>
      </c>
      <c r="B10" s="270" t="s">
        <v>386</v>
      </c>
      <c r="C10" s="270"/>
      <c r="D10" s="270"/>
      <c r="E10" s="270"/>
      <c r="F10" s="270"/>
      <c r="G10" s="228"/>
      <c r="H10" s="228"/>
      <c r="I10" s="227"/>
    </row>
    <row r="11" spans="1:9" ht="24" x14ac:dyDescent="0.45">
      <c r="A11" s="189" t="s">
        <v>45</v>
      </c>
      <c r="B11" s="264">
        <v>43061</v>
      </c>
      <c r="C11" s="264"/>
      <c r="D11" s="264"/>
      <c r="E11" s="264"/>
      <c r="F11" s="264"/>
      <c r="G11" s="228"/>
      <c r="H11" s="228"/>
      <c r="I11" s="227"/>
    </row>
    <row r="12" spans="1:9" ht="24" x14ac:dyDescent="0.45">
      <c r="A12" s="189" t="s">
        <v>260</v>
      </c>
      <c r="B12" s="271">
        <f>D463</f>
        <v>0.87323943661971826</v>
      </c>
      <c r="C12" s="271"/>
      <c r="D12" s="271"/>
      <c r="E12" s="271"/>
      <c r="F12" s="271"/>
      <c r="G12" s="228"/>
      <c r="H12" s="228"/>
      <c r="I12" s="227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43061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18" t="s">
        <v>10</v>
      </c>
      <c r="B19" s="119">
        <v>2</v>
      </c>
      <c r="C19" s="119"/>
      <c r="D19" s="117"/>
      <c r="E19" s="100"/>
      <c r="F19" s="100"/>
    </row>
    <row r="20" spans="1:8" x14ac:dyDescent="0.25">
      <c r="A20" s="118" t="s">
        <v>199</v>
      </c>
      <c r="B20" s="119" t="s">
        <v>34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2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6</v>
      </c>
    </row>
    <row r="24" spans="1:8" x14ac:dyDescent="0.25">
      <c r="A24" s="196" t="s">
        <v>37</v>
      </c>
      <c r="B24" s="197"/>
      <c r="C24" s="198"/>
      <c r="D24" s="199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119">
        <v>2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2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2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2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2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2</v>
      </c>
      <c r="C36" s="104"/>
      <c r="D36" s="233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18</v>
      </c>
    </row>
    <row r="38" spans="1:7" x14ac:dyDescent="0.25">
      <c r="A38" s="196" t="s">
        <v>37</v>
      </c>
      <c r="B38" s="197"/>
      <c r="C38" s="198"/>
      <c r="D38" s="199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24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43061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119" t="s">
        <v>34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119"/>
      <c r="D47" s="106"/>
      <c r="E47" s="100"/>
      <c r="F47" s="100"/>
    </row>
    <row r="48" spans="1:7" x14ac:dyDescent="0.25">
      <c r="A48" s="26" t="s">
        <v>281</v>
      </c>
      <c r="B48" s="119" t="s">
        <v>34</v>
      </c>
      <c r="C48" s="120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119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119" t="s">
        <v>34</v>
      </c>
      <c r="C58" s="119"/>
      <c r="D58" s="117"/>
      <c r="E58" s="100"/>
      <c r="F58" s="100"/>
    </row>
    <row r="59" spans="1:6" x14ac:dyDescent="0.25">
      <c r="A59" s="118" t="s">
        <v>193</v>
      </c>
      <c r="B59" s="119" t="s">
        <v>34</v>
      </c>
      <c r="C59" s="120"/>
      <c r="D59" s="112"/>
      <c r="E59" s="99"/>
      <c r="F59" s="122"/>
    </row>
    <row r="60" spans="1:6" x14ac:dyDescent="0.25">
      <c r="A60" s="20" t="s">
        <v>135</v>
      </c>
      <c r="B60" s="119" t="s">
        <v>34</v>
      </c>
      <c r="C60" s="119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 t="s">
        <v>34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6" x14ac:dyDescent="0.25">
      <c r="A66" s="118" t="s">
        <v>289</v>
      </c>
      <c r="B66" s="119" t="s">
        <v>34</v>
      </c>
      <c r="C66" s="119"/>
      <c r="D66" s="107"/>
      <c r="E66" s="122"/>
      <c r="F66" s="100"/>
    </row>
    <row r="67" spans="1:6" x14ac:dyDescent="0.25">
      <c r="A67" s="118" t="s">
        <v>177</v>
      </c>
      <c r="B67" s="119" t="s">
        <v>34</v>
      </c>
      <c r="C67" s="119"/>
      <c r="D67" s="107"/>
      <c r="E67" s="100"/>
      <c r="F67" s="100"/>
    </row>
    <row r="68" spans="1:6" x14ac:dyDescent="0.25">
      <c r="A68" s="118" t="s">
        <v>110</v>
      </c>
      <c r="B68" s="119" t="s">
        <v>34</v>
      </c>
      <c r="C68" s="119"/>
      <c r="D68" s="106"/>
      <c r="F68" s="100"/>
    </row>
    <row r="69" spans="1:6" x14ac:dyDescent="0.25">
      <c r="A69" s="118" t="s">
        <v>111</v>
      </c>
      <c r="B69" s="119" t="s">
        <v>34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 t="s">
        <v>34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 t="s">
        <v>34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 t="s">
        <v>34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 t="s">
        <v>34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 t="s">
        <v>34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 t="s">
        <v>34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 t="s">
        <v>34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18" t="s">
        <v>294</v>
      </c>
      <c r="B85" s="119" t="s">
        <v>34</v>
      </c>
      <c r="C85" s="119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19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19"/>
      <c r="D89" s="108"/>
      <c r="E89" s="100"/>
      <c r="F89" s="100"/>
    </row>
    <row r="90" spans="1:6" x14ac:dyDescent="0.25">
      <c r="A90" s="118" t="s">
        <v>277</v>
      </c>
      <c r="B90" s="119" t="s">
        <v>34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43061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19" t="s">
        <v>34</v>
      </c>
      <c r="C102" s="119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19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120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18" t="s">
        <v>294</v>
      </c>
      <c r="B114" s="119" t="s">
        <v>34</v>
      </c>
      <c r="C114" s="119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19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19"/>
      <c r="D116" s="96"/>
      <c r="E116" s="122"/>
      <c r="F116" s="100"/>
    </row>
    <row r="117" spans="1:6" x14ac:dyDescent="0.25">
      <c r="A117" s="118" t="s">
        <v>279</v>
      </c>
      <c r="B117" s="119" t="s">
        <v>34</v>
      </c>
      <c r="C117" s="119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 t="s">
        <v>34</v>
      </c>
      <c r="C119" s="119"/>
      <c r="D119" s="11"/>
      <c r="E119" s="100"/>
      <c r="F119" s="100"/>
    </row>
    <row r="120" spans="1:6" x14ac:dyDescent="0.25">
      <c r="A120" s="118" t="s">
        <v>275</v>
      </c>
      <c r="B120" s="119" t="s">
        <v>34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 t="s">
        <v>34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19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18" t="s">
        <v>344</v>
      </c>
      <c r="B138" s="119" t="s">
        <v>34</v>
      </c>
      <c r="C138" s="119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43061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19" t="s">
        <v>34</v>
      </c>
      <c r="C155" s="119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19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117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18" t="s">
        <v>294</v>
      </c>
      <c r="B167" s="119" t="s">
        <v>34</v>
      </c>
      <c r="C167" s="119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19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19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19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 t="s">
        <v>34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 t="s">
        <v>34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 t="s">
        <v>34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 t="s">
        <v>34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 t="s">
        <v>34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43061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19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19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19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19"/>
      <c r="D199" s="117"/>
      <c r="E199" s="100"/>
      <c r="F199" s="100"/>
    </row>
    <row r="200" spans="1:7" x14ac:dyDescent="0.25">
      <c r="A200" s="26" t="s">
        <v>145</v>
      </c>
      <c r="B200" s="119" t="s">
        <v>34</v>
      </c>
      <c r="C200" s="119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19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18" t="s">
        <v>294</v>
      </c>
      <c r="B210" s="119" t="s">
        <v>34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 t="s">
        <v>34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 t="s">
        <v>34</v>
      </c>
      <c r="C215" s="119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19"/>
      <c r="D216" s="11"/>
      <c r="E216" s="117"/>
      <c r="F216" s="100"/>
    </row>
    <row r="217" spans="1:7" x14ac:dyDescent="0.25">
      <c r="A217" s="118" t="s">
        <v>275</v>
      </c>
      <c r="B217" s="119" t="s">
        <v>34</v>
      </c>
      <c r="C217" s="119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 t="s">
        <v>34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 t="s">
        <v>34</v>
      </c>
      <c r="C220" s="119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19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18" t="s">
        <v>294</v>
      </c>
      <c r="B233" s="120" t="s">
        <v>34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19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 t="s">
        <v>34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 t="s">
        <v>34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43061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19" t="s">
        <v>34</v>
      </c>
      <c r="C252" s="119"/>
      <c r="D252" s="117"/>
      <c r="E252" s="100"/>
      <c r="F252" s="100"/>
    </row>
    <row r="253" spans="1:6" x14ac:dyDescent="0.25">
      <c r="A253" s="18" t="s">
        <v>6</v>
      </c>
      <c r="B253" s="119" t="s">
        <v>34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 t="s">
        <v>34</v>
      </c>
      <c r="C254" s="119"/>
      <c r="D254" s="117"/>
      <c r="E254" s="100"/>
      <c r="F254" s="100"/>
    </row>
    <row r="255" spans="1:6" x14ac:dyDescent="0.25">
      <c r="A255" s="25" t="s">
        <v>20</v>
      </c>
      <c r="B255" s="119" t="s">
        <v>34</v>
      </c>
      <c r="C255" s="119"/>
      <c r="D255" s="101"/>
      <c r="E255" s="100"/>
      <c r="F255" s="100"/>
    </row>
    <row r="256" spans="1:6" x14ac:dyDescent="0.25">
      <c r="A256" s="18" t="s">
        <v>39</v>
      </c>
      <c r="B256" s="119" t="s">
        <v>34</v>
      </c>
      <c r="C256" s="119"/>
      <c r="D256" s="117"/>
      <c r="E256" s="100"/>
      <c r="F256" s="100"/>
    </row>
    <row r="257" spans="1:7" x14ac:dyDescent="0.25">
      <c r="A257" s="25" t="s">
        <v>50</v>
      </c>
      <c r="B257" s="119" t="s">
        <v>34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 t="s">
        <v>34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18" t="s">
        <v>284</v>
      </c>
      <c r="B264" s="120" t="s">
        <v>34</v>
      </c>
      <c r="C264" s="120"/>
      <c r="D264" s="99"/>
      <c r="E264" s="122"/>
      <c r="F264" s="122"/>
    </row>
    <row r="265" spans="1:7" x14ac:dyDescent="0.25">
      <c r="A265" s="118" t="s">
        <v>345</v>
      </c>
      <c r="B265" s="120" t="s">
        <v>34</v>
      </c>
      <c r="C265" s="119"/>
      <c r="D265" s="117"/>
      <c r="E265" s="100"/>
      <c r="F265" s="100"/>
    </row>
    <row r="266" spans="1:7" x14ac:dyDescent="0.25">
      <c r="A266" s="17" t="s">
        <v>5</v>
      </c>
      <c r="B266" s="120" t="s">
        <v>34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 t="s">
        <v>34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 t="s">
        <v>34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 t="s">
        <v>34</v>
      </c>
      <c r="C271" s="119"/>
      <c r="D271" s="117"/>
      <c r="E271" s="100"/>
      <c r="F271" s="100"/>
    </row>
    <row r="272" spans="1:7" x14ac:dyDescent="0.25">
      <c r="A272" s="17" t="s">
        <v>233</v>
      </c>
      <c r="B272" s="120" t="s">
        <v>34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 t="s">
        <v>34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 t="s">
        <v>34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43061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x14ac:dyDescent="0.25">
      <c r="A285" s="118" t="s">
        <v>103</v>
      </c>
      <c r="B285" s="119">
        <v>1</v>
      </c>
      <c r="C285" s="119"/>
      <c r="D285" s="96" t="s">
        <v>402</v>
      </c>
      <c r="E285" s="100"/>
      <c r="F285" s="100"/>
    </row>
    <row r="286" spans="1:6" x14ac:dyDescent="0.25">
      <c r="A286" s="118" t="s">
        <v>51</v>
      </c>
      <c r="B286" s="119">
        <v>2</v>
      </c>
      <c r="C286" s="119"/>
      <c r="E286" s="100"/>
      <c r="F286" s="100"/>
    </row>
    <row r="287" spans="1:6" x14ac:dyDescent="0.25">
      <c r="A287" s="118" t="s">
        <v>95</v>
      </c>
      <c r="B287" s="119">
        <v>2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2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2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17</v>
      </c>
    </row>
    <row r="295" spans="1:9" x14ac:dyDescent="0.25">
      <c r="A295" s="196" t="s">
        <v>37</v>
      </c>
      <c r="B295" s="197"/>
      <c r="C295" s="198"/>
      <c r="D295" s="199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18" t="s">
        <v>104</v>
      </c>
      <c r="B298" s="119">
        <v>2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2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2</v>
      </c>
      <c r="C301" s="119"/>
      <c r="D301" s="117"/>
      <c r="E301" s="100"/>
      <c r="F301" s="100"/>
    </row>
    <row r="302" spans="1:9" ht="44.25" customHeight="1" x14ac:dyDescent="0.25">
      <c r="A302" s="20" t="s">
        <v>105</v>
      </c>
      <c r="B302" s="119">
        <v>1</v>
      </c>
      <c r="C302" s="119"/>
      <c r="D302" s="96" t="s">
        <v>420</v>
      </c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33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9</v>
      </c>
    </row>
    <row r="305" spans="1:6" x14ac:dyDescent="0.25">
      <c r="A305" s="196" t="s">
        <v>37</v>
      </c>
      <c r="B305" s="197"/>
      <c r="C305" s="198"/>
      <c r="D305" s="199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43061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119" t="s">
        <v>34</v>
      </c>
      <c r="C313" s="119"/>
      <c r="D313" s="117"/>
      <c r="E313" s="100"/>
      <c r="F313" s="100"/>
    </row>
    <row r="314" spans="1:6" x14ac:dyDescent="0.25">
      <c r="A314" s="34" t="s">
        <v>290</v>
      </c>
      <c r="B314" s="119" t="s">
        <v>34</v>
      </c>
      <c r="C314" s="119"/>
      <c r="D314" s="117"/>
      <c r="E314" s="109"/>
      <c r="F314" s="100"/>
    </row>
    <row r="315" spans="1:6" x14ac:dyDescent="0.25">
      <c r="A315" s="26" t="s">
        <v>28</v>
      </c>
      <c r="B315" s="119" t="s">
        <v>34</v>
      </c>
      <c r="C315" s="119"/>
      <c r="D315" s="101"/>
      <c r="E315" s="100"/>
      <c r="F315" s="100"/>
    </row>
    <row r="316" spans="1:6" x14ac:dyDescent="0.25">
      <c r="A316" s="19" t="s">
        <v>13</v>
      </c>
      <c r="B316" s="119" t="s">
        <v>34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 t="s">
        <v>34</v>
      </c>
      <c r="C318" s="93"/>
      <c r="D318" s="117"/>
      <c r="E318" s="100"/>
      <c r="F318" s="100"/>
    </row>
    <row r="319" spans="1:6" x14ac:dyDescent="0.25">
      <c r="A319" s="19" t="s">
        <v>264</v>
      </c>
      <c r="B319" s="119" t="s">
        <v>34</v>
      </c>
      <c r="C319" s="93"/>
      <c r="D319" s="9"/>
      <c r="E319" s="100"/>
      <c r="F319" s="100"/>
    </row>
    <row r="320" spans="1:6" x14ac:dyDescent="0.25">
      <c r="A320" s="19" t="s">
        <v>27</v>
      </c>
      <c r="B320" s="119" t="s">
        <v>34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 t="e">
        <f>D321/(COUNT(B313:C320)*2)</f>
        <v>#DIV/0!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18" t="s">
        <v>294</v>
      </c>
      <c r="B325" s="120">
        <v>2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2</v>
      </c>
      <c r="C326" s="119"/>
      <c r="D326" s="96"/>
      <c r="E326" s="100"/>
      <c r="F326" s="100"/>
    </row>
    <row r="327" spans="1:6" ht="30" x14ac:dyDescent="0.35">
      <c r="A327" s="54" t="s">
        <v>59</v>
      </c>
      <c r="B327" s="120">
        <v>0</v>
      </c>
      <c r="C327" s="158">
        <f>IF(B327=0, -5, "0")</f>
        <v>-5</v>
      </c>
      <c r="D327" s="87" t="s">
        <v>403</v>
      </c>
      <c r="E327" s="87" t="s">
        <v>404</v>
      </c>
      <c r="F327" s="100"/>
    </row>
    <row r="328" spans="1:6" x14ac:dyDescent="0.25">
      <c r="A328" s="17" t="s">
        <v>238</v>
      </c>
      <c r="B328" s="120">
        <v>2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2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2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2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17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0.65384615384615385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119">
        <v>2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2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18" t="s">
        <v>294</v>
      </c>
      <c r="B350" s="120">
        <v>2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2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36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39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0.8125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43061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119" t="s">
        <v>34</v>
      </c>
      <c r="C366" s="119"/>
      <c r="D366" s="117"/>
      <c r="E366" s="100"/>
      <c r="F366" s="100"/>
    </row>
    <row r="367" spans="1:6" x14ac:dyDescent="0.25">
      <c r="A367" s="18" t="s">
        <v>6</v>
      </c>
      <c r="B367" s="119" t="s">
        <v>34</v>
      </c>
      <c r="C367" s="119"/>
      <c r="D367" s="117"/>
      <c r="E367" s="100"/>
      <c r="F367" s="100"/>
    </row>
    <row r="368" spans="1:6" x14ac:dyDescent="0.25">
      <c r="A368" s="25" t="s">
        <v>20</v>
      </c>
      <c r="B368" s="119" t="s">
        <v>34</v>
      </c>
      <c r="C368" s="119"/>
      <c r="D368" s="101"/>
      <c r="E368" s="100"/>
      <c r="F368" s="100"/>
    </row>
    <row r="369" spans="1:6" x14ac:dyDescent="0.25">
      <c r="A369" s="18" t="s">
        <v>120</v>
      </c>
      <c r="B369" s="119" t="s">
        <v>34</v>
      </c>
      <c r="C369" s="119"/>
      <c r="D369" s="117"/>
      <c r="E369" s="100"/>
      <c r="F369" s="100"/>
    </row>
    <row r="370" spans="1:6" x14ac:dyDescent="0.25">
      <c r="A370" s="25" t="s">
        <v>183</v>
      </c>
      <c r="B370" s="119" t="s">
        <v>34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 t="s">
        <v>34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 t="s">
        <v>34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 t="s">
        <v>34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 t="s">
        <v>34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 t="s">
        <v>34</v>
      </c>
      <c r="C382" s="119"/>
      <c r="D382" s="117"/>
      <c r="E382" s="100"/>
      <c r="F382" s="100"/>
    </row>
    <row r="383" spans="1:6" x14ac:dyDescent="0.25">
      <c r="A383" s="17" t="s">
        <v>233</v>
      </c>
      <c r="B383" s="119" t="s">
        <v>34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 t="s">
        <v>34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43061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60" x14ac:dyDescent="0.25">
      <c r="A396" s="17" t="s">
        <v>286</v>
      </c>
      <c r="B396" s="119">
        <v>1</v>
      </c>
      <c r="C396" s="119"/>
      <c r="D396" s="117" t="s">
        <v>423</v>
      </c>
      <c r="E396" s="100"/>
      <c r="F396" s="100"/>
    </row>
    <row r="397" spans="1:7" ht="30" x14ac:dyDescent="0.25">
      <c r="A397" s="73" t="s">
        <v>341</v>
      </c>
      <c r="B397" s="119">
        <v>1</v>
      </c>
      <c r="C397" s="158" t="str">
        <f>IF(B397=0, -5, "0")</f>
        <v>0</v>
      </c>
      <c r="D397" s="87" t="s">
        <v>405</v>
      </c>
      <c r="E397" s="100"/>
      <c r="F397" s="100"/>
    </row>
    <row r="398" spans="1:7" x14ac:dyDescent="0.25">
      <c r="A398" s="118" t="s">
        <v>295</v>
      </c>
      <c r="B398" s="119">
        <v>2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6</v>
      </c>
    </row>
    <row r="401" spans="1:6" x14ac:dyDescent="0.25">
      <c r="A401" s="196" t="s">
        <v>37</v>
      </c>
      <c r="B401" s="197"/>
      <c r="C401" s="198"/>
      <c r="D401" s="199">
        <f>D400/(COUNT(B396:C399)*2)</f>
        <v>0.75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19" t="s">
        <v>34</v>
      </c>
      <c r="C403" s="119"/>
      <c r="D403" s="117"/>
      <c r="E403" s="100"/>
      <c r="F403" s="100"/>
    </row>
    <row r="404" spans="1:6" x14ac:dyDescent="0.25">
      <c r="A404" s="25" t="s">
        <v>30</v>
      </c>
      <c r="B404" s="119" t="s">
        <v>34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33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6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2</v>
      </c>
      <c r="C414" s="119"/>
      <c r="D414" s="117"/>
      <c r="E414" s="100"/>
      <c r="F414" s="100"/>
    </row>
    <row r="415" spans="1:6" ht="30" x14ac:dyDescent="0.25">
      <c r="A415" s="25" t="s">
        <v>230</v>
      </c>
      <c r="B415" s="119">
        <v>0</v>
      </c>
      <c r="C415" s="119"/>
      <c r="D415" s="106" t="s">
        <v>406</v>
      </c>
      <c r="E415" s="87" t="s">
        <v>416</v>
      </c>
      <c r="F415" s="100"/>
    </row>
    <row r="416" spans="1:6" x14ac:dyDescent="0.25">
      <c r="A416" s="25" t="s">
        <v>81</v>
      </c>
      <c r="B416" s="119">
        <v>2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6</v>
      </c>
    </row>
    <row r="420" spans="1:7" x14ac:dyDescent="0.25">
      <c r="A420" s="196" t="s">
        <v>37</v>
      </c>
      <c r="B420" s="197"/>
      <c r="C420" s="198"/>
      <c r="D420" s="199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2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233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4</v>
      </c>
    </row>
    <row r="429" spans="1:7" x14ac:dyDescent="0.25">
      <c r="A429" s="196" t="s">
        <v>37</v>
      </c>
      <c r="B429" s="197"/>
      <c r="C429" s="198"/>
      <c r="D429" s="199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 t="s">
        <v>34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2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2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 t="s">
        <v>34</v>
      </c>
      <c r="C438" s="119"/>
      <c r="D438" s="117"/>
      <c r="E438" s="100"/>
      <c r="F438" s="100"/>
    </row>
    <row r="439" spans="1:7" x14ac:dyDescent="0.25">
      <c r="A439" s="17" t="s">
        <v>243</v>
      </c>
      <c r="B439" s="119" t="s">
        <v>34</v>
      </c>
      <c r="C439" s="119"/>
      <c r="D439" s="117"/>
      <c r="E439" s="100"/>
      <c r="F439" s="100"/>
    </row>
    <row r="440" spans="1:7" ht="45" x14ac:dyDescent="0.25">
      <c r="A440" s="20" t="s">
        <v>114</v>
      </c>
      <c r="B440" s="119">
        <v>0</v>
      </c>
      <c r="C440" s="119"/>
      <c r="D440" s="87" t="s">
        <v>407</v>
      </c>
      <c r="E440" s="87" t="s">
        <v>409</v>
      </c>
      <c r="F440" s="100"/>
    </row>
    <row r="441" spans="1:7" x14ac:dyDescent="0.25">
      <c r="A441" s="17" t="s">
        <v>83</v>
      </c>
      <c r="B441" s="119" t="s">
        <v>34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2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2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7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2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 t="s">
        <v>34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2</v>
      </c>
      <c r="C448" s="104"/>
      <c r="D448" s="237">
        <v>1</v>
      </c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14</v>
      </c>
    </row>
    <row r="450" spans="1:6" x14ac:dyDescent="0.25">
      <c r="A450" s="196" t="s">
        <v>37</v>
      </c>
      <c r="B450" s="197"/>
      <c r="C450" s="198"/>
      <c r="D450" s="199">
        <f>D449/(COUNT(B433:C447)*2)</f>
        <v>0.875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2</v>
      </c>
      <c r="C454" s="119"/>
      <c r="D454" s="101"/>
      <c r="E454" s="100"/>
      <c r="F454" s="100"/>
    </row>
    <row r="455" spans="1:6" ht="30" x14ac:dyDescent="0.25">
      <c r="A455" s="17" t="s">
        <v>58</v>
      </c>
      <c r="B455" s="119">
        <v>1</v>
      </c>
      <c r="C455" s="119"/>
      <c r="D455" s="87" t="s">
        <v>408</v>
      </c>
      <c r="E455" s="87"/>
      <c r="F455" s="100"/>
    </row>
    <row r="456" spans="1:6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2</v>
      </c>
      <c r="C457" s="119"/>
      <c r="D457" s="233">
        <v>1</v>
      </c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5</v>
      </c>
    </row>
    <row r="459" spans="1:6" x14ac:dyDescent="0.25">
      <c r="A459" s="196" t="s">
        <v>37</v>
      </c>
      <c r="B459" s="218"/>
      <c r="C459" s="219"/>
      <c r="D459" s="220">
        <f>D458/(COUNT(B454:C456)*2)</f>
        <v>0.83333333333333337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0.88888888888888884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124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0.87323943661971826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SheetLayoutView="100" workbookViewId="0">
      <selection activeCell="D18" sqref="D1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" x14ac:dyDescent="0.4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4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4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28"/>
      <c r="H6" s="228"/>
      <c r="I6" s="228"/>
    </row>
    <row r="7" spans="1:9" s="29" customFormat="1" ht="21.75" customHeight="1" x14ac:dyDescent="0.45">
      <c r="A7" s="267" t="str">
        <f>'A2 Exploitation'!A8:F8</f>
        <v>Borj Louzir</v>
      </c>
      <c r="B7" s="267"/>
      <c r="C7" s="267"/>
      <c r="D7" s="267"/>
      <c r="E7" s="267"/>
      <c r="F7" s="267"/>
      <c r="G7" s="228"/>
      <c r="H7" s="228"/>
      <c r="I7" s="228"/>
    </row>
    <row r="8" spans="1:9" s="29" customFormat="1" ht="24" x14ac:dyDescent="0.45">
      <c r="A8" s="189" t="s">
        <v>44</v>
      </c>
      <c r="B8" s="284" t="str">
        <f>'A2 Exploitation'!B9:F9</f>
        <v>Mme SLAIMI Samah</v>
      </c>
      <c r="C8" s="284"/>
      <c r="D8" s="284"/>
      <c r="E8" s="284"/>
      <c r="F8" s="284"/>
      <c r="G8" s="228"/>
      <c r="H8" s="228"/>
      <c r="I8" s="228"/>
    </row>
    <row r="9" spans="1:9" s="29" customFormat="1" ht="24" x14ac:dyDescent="0.45">
      <c r="A9" s="190" t="s">
        <v>46</v>
      </c>
      <c r="B9" s="284" t="str">
        <f>'A2 Exploitation'!B10:F10</f>
        <v>Directeur du magasin Sami TAOUFIK</v>
      </c>
      <c r="C9" s="284"/>
      <c r="D9" s="284"/>
      <c r="E9" s="284"/>
      <c r="F9" s="284"/>
      <c r="G9" s="228"/>
      <c r="H9" s="228"/>
      <c r="I9" s="228"/>
    </row>
    <row r="10" spans="1:9" s="29" customFormat="1" ht="24" x14ac:dyDescent="0.45">
      <c r="A10" s="189" t="s">
        <v>45</v>
      </c>
      <c r="B10" s="280">
        <f>'A2 Exploitation'!B11:F11</f>
        <v>43061</v>
      </c>
      <c r="C10" s="280"/>
      <c r="D10" s="280"/>
      <c r="E10" s="280"/>
      <c r="F10" s="280"/>
      <c r="G10" s="228"/>
      <c r="H10" s="228"/>
      <c r="I10" s="228"/>
    </row>
    <row r="11" spans="1:9" s="29" customFormat="1" ht="24" x14ac:dyDescent="0.45">
      <c r="A11" s="189" t="s">
        <v>318</v>
      </c>
      <c r="B11" s="285">
        <f>D183</f>
        <v>0.68918918918918914</v>
      </c>
      <c r="C11" s="285"/>
      <c r="D11" s="285"/>
      <c r="E11" s="285"/>
      <c r="F11" s="285"/>
      <c r="G11" s="228"/>
      <c r="H11" s="228"/>
      <c r="I11" s="228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2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 t="s">
        <v>34</v>
      </c>
      <c r="C27" s="161"/>
      <c r="D27" s="162"/>
      <c r="E27" s="161"/>
      <c r="F27" s="161"/>
    </row>
    <row r="28" spans="1:6" x14ac:dyDescent="0.3">
      <c r="A28" s="32" t="s">
        <v>305</v>
      </c>
      <c r="B28" s="161" t="s">
        <v>34</v>
      </c>
      <c r="C28" s="161"/>
      <c r="D28" s="162"/>
      <c r="E28" s="161"/>
      <c r="F28" s="161"/>
    </row>
    <row r="29" spans="1:6" x14ac:dyDescent="0.3">
      <c r="A29" s="32" t="s">
        <v>312</v>
      </c>
      <c r="B29" s="161" t="s">
        <v>34</v>
      </c>
      <c r="C29" s="161"/>
      <c r="D29" s="165"/>
      <c r="E29" s="161"/>
      <c r="F29" s="161"/>
    </row>
    <row r="30" spans="1:6" x14ac:dyDescent="0.3">
      <c r="A30" s="32" t="s">
        <v>86</v>
      </c>
      <c r="B30" s="161" t="s">
        <v>34</v>
      </c>
      <c r="C30" s="161"/>
      <c r="D30" s="165"/>
      <c r="E30" s="161"/>
      <c r="F30" s="161"/>
    </row>
    <row r="31" spans="1:6" x14ac:dyDescent="0.3">
      <c r="A31" s="32" t="s">
        <v>317</v>
      </c>
      <c r="B31" s="161" t="s">
        <v>34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 t="s">
        <v>34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 t="s">
        <v>34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 t="s">
        <v>34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 t="s">
        <v>34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ht="66" x14ac:dyDescent="0.3">
      <c r="A48" s="32" t="s">
        <v>24</v>
      </c>
      <c r="B48" s="161">
        <v>1</v>
      </c>
      <c r="C48" s="161"/>
      <c r="D48" s="239" t="s">
        <v>411</v>
      </c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39" t="s">
        <v>410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11</v>
      </c>
    </row>
    <row r="52" spans="1:6" x14ac:dyDescent="0.3">
      <c r="A52" s="191" t="s">
        <v>319</v>
      </c>
      <c r="B52" s="192"/>
      <c r="C52" s="193"/>
      <c r="D52" s="195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ht="33" x14ac:dyDescent="0.3">
      <c r="A57" s="42" t="s">
        <v>266</v>
      </c>
      <c r="B57" s="161">
        <v>1</v>
      </c>
      <c r="C57" s="161"/>
      <c r="D57" s="162" t="s">
        <v>419</v>
      </c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5"/>
      <c r="E58" s="161"/>
      <c r="F58" s="161"/>
    </row>
    <row r="59" spans="1:6" ht="50.25" x14ac:dyDescent="0.35">
      <c r="A59" s="56" t="s">
        <v>234</v>
      </c>
      <c r="B59" s="161">
        <v>2</v>
      </c>
      <c r="C59" s="185" t="str">
        <f>IF(B59=0, -5, "0")</f>
        <v>0</v>
      </c>
      <c r="D59" s="162" t="s">
        <v>418</v>
      </c>
      <c r="E59" s="161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11</v>
      </c>
    </row>
    <row r="63" spans="1:6" x14ac:dyDescent="0.3">
      <c r="A63" s="191" t="s">
        <v>319</v>
      </c>
      <c r="B63" s="192"/>
      <c r="C63" s="193"/>
      <c r="D63" s="195">
        <f>D62/(COUNT(B55:C61)*2)</f>
        <v>0.91666666666666663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 t="s">
        <v>34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161"/>
      <c r="F139" s="161"/>
    </row>
    <row r="140" spans="1:6" ht="49.5" x14ac:dyDescent="0.35">
      <c r="A140" s="54" t="s">
        <v>327</v>
      </c>
      <c r="B140" s="161">
        <v>0</v>
      </c>
      <c r="C140" s="185">
        <f>IF(B140=0, -5, "0")</f>
        <v>-5</v>
      </c>
      <c r="D140" s="239" t="s">
        <v>412</v>
      </c>
      <c r="E140" s="239" t="s">
        <v>413</v>
      </c>
      <c r="F140" s="161"/>
    </row>
    <row r="141" spans="1:6" ht="49.5" x14ac:dyDescent="0.35">
      <c r="A141" s="54" t="s">
        <v>328</v>
      </c>
      <c r="B141" s="161">
        <v>0</v>
      </c>
      <c r="C141" s="185">
        <f>IF(B141=0, -5, "0")</f>
        <v>-5</v>
      </c>
      <c r="D141" s="239" t="s">
        <v>414</v>
      </c>
      <c r="E141" s="239" t="s">
        <v>415</v>
      </c>
      <c r="F141" s="161"/>
    </row>
    <row r="142" spans="1:6" ht="33" x14ac:dyDescent="0.3">
      <c r="A142" s="145" t="s">
        <v>206</v>
      </c>
      <c r="B142" s="161">
        <v>2</v>
      </c>
      <c r="C142" s="161"/>
      <c r="D142" s="247"/>
      <c r="E142" s="161"/>
      <c r="F142" s="161"/>
    </row>
    <row r="143" spans="1:6" x14ac:dyDescent="0.3">
      <c r="A143" s="144" t="s">
        <v>348</v>
      </c>
      <c r="B143" s="161">
        <v>2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2</v>
      </c>
    </row>
    <row r="146" spans="1:6" x14ac:dyDescent="0.3">
      <c r="A146" s="191" t="s">
        <v>319</v>
      </c>
      <c r="B146" s="192"/>
      <c r="C146" s="193"/>
      <c r="D146" s="195">
        <f>D145/(COUNT(B137:C144)*2)</f>
        <v>0.1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 t="s">
        <v>34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 t="e">
        <f>D153/(COUNT(B149:C152)*2)</f>
        <v>#DIV/0!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ht="49.5" x14ac:dyDescent="0.3">
      <c r="A157" s="39" t="s">
        <v>191</v>
      </c>
      <c r="B157" s="161">
        <v>1</v>
      </c>
      <c r="C157" s="161"/>
      <c r="D157" s="248" t="s">
        <v>421</v>
      </c>
      <c r="E157" s="246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 t="s">
        <v>34</v>
      </c>
      <c r="C165" s="161"/>
      <c r="D165" s="162" t="s">
        <v>383</v>
      </c>
      <c r="E165" s="162"/>
      <c r="F165" s="161"/>
    </row>
    <row r="166" spans="1:6" ht="82.5" x14ac:dyDescent="0.3">
      <c r="A166" s="66" t="s">
        <v>232</v>
      </c>
      <c r="B166" s="161">
        <v>0</v>
      </c>
      <c r="C166" s="161"/>
      <c r="D166" s="239" t="s">
        <v>422</v>
      </c>
      <c r="E166" s="239" t="s">
        <v>417</v>
      </c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 t="s">
        <v>34</v>
      </c>
      <c r="C168" s="161"/>
      <c r="D168" s="162" t="s">
        <v>382</v>
      </c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4</v>
      </c>
    </row>
    <row r="171" spans="1:6" x14ac:dyDescent="0.3">
      <c r="A171" s="191" t="s">
        <v>319</v>
      </c>
      <c r="B171" s="192"/>
      <c r="C171" s="193"/>
      <c r="D171" s="195">
        <f>D170/(COUNT(B165:C169)*2)</f>
        <v>0.66666666666666663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>
        <v>2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1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>
        <v>0.4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51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0.68918918918918914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3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29"/>
      <c r="H7" s="229"/>
      <c r="I7" s="229"/>
    </row>
    <row r="8" spans="1:9" ht="29.25" x14ac:dyDescent="0.45">
      <c r="A8" s="267" t="str">
        <f>'Page de garde'!D18</f>
        <v>Borj Louzir</v>
      </c>
      <c r="B8" s="267"/>
      <c r="C8" s="267"/>
      <c r="D8" s="267"/>
      <c r="E8" s="267"/>
      <c r="F8" s="267"/>
      <c r="G8" s="230"/>
      <c r="H8" s="230"/>
      <c r="I8" s="229"/>
    </row>
    <row r="9" spans="1:9" ht="24" x14ac:dyDescent="0.45">
      <c r="A9" s="189" t="s">
        <v>44</v>
      </c>
      <c r="B9" s="268"/>
      <c r="C9" s="268"/>
      <c r="D9" s="268"/>
      <c r="E9" s="268"/>
      <c r="F9" s="269"/>
      <c r="G9" s="230"/>
      <c r="H9" s="230"/>
      <c r="I9" s="229"/>
    </row>
    <row r="10" spans="1:9" ht="24" x14ac:dyDescent="0.45">
      <c r="A10" s="190" t="s">
        <v>46</v>
      </c>
      <c r="B10" s="270"/>
      <c r="C10" s="270"/>
      <c r="D10" s="270"/>
      <c r="E10" s="270"/>
      <c r="F10" s="270"/>
      <c r="G10" s="230"/>
      <c r="H10" s="230"/>
      <c r="I10" s="229"/>
    </row>
    <row r="11" spans="1:9" ht="24" x14ac:dyDescent="0.45">
      <c r="A11" s="189" t="s">
        <v>45</v>
      </c>
      <c r="B11" s="264"/>
      <c r="C11" s="264"/>
      <c r="D11" s="264"/>
      <c r="E11" s="264"/>
      <c r="F11" s="264"/>
      <c r="G11" s="230"/>
      <c r="H11" s="230"/>
      <c r="I11" s="229"/>
    </row>
    <row r="12" spans="1:9" ht="24" x14ac:dyDescent="0.45">
      <c r="A12" s="189" t="s">
        <v>260</v>
      </c>
      <c r="B12" s="271">
        <f>D463</f>
        <v>0</v>
      </c>
      <c r="C12" s="271"/>
      <c r="D12" s="271"/>
      <c r="E12" s="271"/>
      <c r="F12" s="271"/>
      <c r="G12" s="230"/>
      <c r="H12" s="230"/>
      <c r="I12" s="229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30"/>
      <c r="H6" s="230"/>
      <c r="I6" s="230"/>
    </row>
    <row r="7" spans="1:9" s="29" customFormat="1" ht="21.75" customHeight="1" x14ac:dyDescent="0.45">
      <c r="A7" s="267" t="str">
        <f>'A3 Exploitation'!A8:F8</f>
        <v>Borj Louzir</v>
      </c>
      <c r="B7" s="267"/>
      <c r="C7" s="267"/>
      <c r="D7" s="267"/>
      <c r="E7" s="267"/>
      <c r="F7" s="267"/>
      <c r="G7" s="230"/>
      <c r="H7" s="230"/>
      <c r="I7" s="230"/>
    </row>
    <row r="8" spans="1:9" s="29" customFormat="1" ht="24" x14ac:dyDescent="0.45">
      <c r="A8" s="189" t="s">
        <v>44</v>
      </c>
      <c r="B8" s="286">
        <f>'A3 Exploitation'!B9:F9</f>
        <v>0</v>
      </c>
      <c r="C8" s="284"/>
      <c r="D8" s="284"/>
      <c r="E8" s="284"/>
      <c r="F8" s="284"/>
      <c r="G8" s="230"/>
      <c r="H8" s="230"/>
      <c r="I8" s="230"/>
    </row>
    <row r="9" spans="1:9" s="29" customFormat="1" ht="24" x14ac:dyDescent="0.45">
      <c r="A9" s="190" t="s">
        <v>46</v>
      </c>
      <c r="B9" s="284">
        <f>'A3 Exploitation'!B10:F10</f>
        <v>0</v>
      </c>
      <c r="C9" s="284"/>
      <c r="D9" s="284"/>
      <c r="E9" s="284"/>
      <c r="F9" s="284"/>
      <c r="G9" s="230"/>
      <c r="H9" s="230"/>
      <c r="I9" s="230"/>
    </row>
    <row r="10" spans="1:9" s="29" customFormat="1" ht="24" x14ac:dyDescent="0.45">
      <c r="A10" s="189" t="s">
        <v>45</v>
      </c>
      <c r="B10" s="280">
        <f>'A3 Exploitation'!B11:F11</f>
        <v>0</v>
      </c>
      <c r="C10" s="280"/>
      <c r="D10" s="280"/>
      <c r="E10" s="280"/>
      <c r="F10" s="280"/>
      <c r="G10" s="230"/>
      <c r="H10" s="230"/>
      <c r="I10" s="230"/>
    </row>
    <row r="11" spans="1:9" s="29" customFormat="1" ht="24" x14ac:dyDescent="0.45">
      <c r="A11" s="189" t="s">
        <v>318</v>
      </c>
      <c r="B11" s="285">
        <f>D183</f>
        <v>0</v>
      </c>
      <c r="C11" s="285"/>
      <c r="D11" s="285"/>
      <c r="E11" s="285"/>
      <c r="F11" s="285"/>
      <c r="G11" s="230"/>
      <c r="H11" s="230"/>
      <c r="I11" s="230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29"/>
      <c r="H7" s="229"/>
      <c r="I7" s="229"/>
    </row>
    <row r="8" spans="1:9" ht="29.25" x14ac:dyDescent="0.45">
      <c r="A8" s="267" t="str">
        <f>'Page de garde'!D18</f>
        <v>Borj Louzir</v>
      </c>
      <c r="B8" s="267"/>
      <c r="C8" s="267"/>
      <c r="D8" s="267"/>
      <c r="E8" s="267"/>
      <c r="F8" s="267"/>
      <c r="G8" s="230"/>
      <c r="H8" s="230"/>
      <c r="I8" s="229"/>
    </row>
    <row r="9" spans="1:9" ht="24" x14ac:dyDescent="0.45">
      <c r="A9" s="189" t="s">
        <v>44</v>
      </c>
      <c r="B9" s="268"/>
      <c r="C9" s="268"/>
      <c r="D9" s="268"/>
      <c r="E9" s="268"/>
      <c r="F9" s="269"/>
      <c r="G9" s="230"/>
      <c r="H9" s="230"/>
      <c r="I9" s="229"/>
    </row>
    <row r="10" spans="1:9" ht="24" x14ac:dyDescent="0.45">
      <c r="A10" s="190" t="s">
        <v>46</v>
      </c>
      <c r="B10" s="270"/>
      <c r="C10" s="270"/>
      <c r="D10" s="270"/>
      <c r="E10" s="270"/>
      <c r="F10" s="270"/>
      <c r="G10" s="230"/>
      <c r="H10" s="230"/>
      <c r="I10" s="229"/>
    </row>
    <row r="11" spans="1:9" ht="24" x14ac:dyDescent="0.45">
      <c r="A11" s="189" t="s">
        <v>45</v>
      </c>
      <c r="B11" s="264"/>
      <c r="C11" s="264"/>
      <c r="D11" s="264"/>
      <c r="E11" s="264"/>
      <c r="F11" s="264"/>
      <c r="G11" s="230"/>
      <c r="H11" s="230"/>
      <c r="I11" s="229"/>
    </row>
    <row r="12" spans="1:9" ht="24" x14ac:dyDescent="0.45">
      <c r="A12" s="189" t="s">
        <v>260</v>
      </c>
      <c r="B12" s="271">
        <f>D463</f>
        <v>0</v>
      </c>
      <c r="C12" s="271"/>
      <c r="D12" s="271"/>
      <c r="E12" s="271"/>
      <c r="F12" s="271"/>
      <c r="G12" s="230"/>
      <c r="H12" s="230"/>
      <c r="I12" s="229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30"/>
      <c r="H6" s="230"/>
      <c r="I6" s="230"/>
    </row>
    <row r="7" spans="1:9" s="29" customFormat="1" ht="21.75" customHeight="1" x14ac:dyDescent="0.45">
      <c r="A7" s="267" t="str">
        <f>'A4 Exploitation'!A8:F8</f>
        <v>Borj Louzir</v>
      </c>
      <c r="B7" s="267"/>
      <c r="C7" s="267"/>
      <c r="D7" s="267"/>
      <c r="E7" s="267"/>
      <c r="F7" s="267"/>
      <c r="G7" s="230"/>
      <c r="H7" s="230"/>
      <c r="I7" s="230"/>
    </row>
    <row r="8" spans="1:9" s="29" customFormat="1" ht="24" x14ac:dyDescent="0.45">
      <c r="A8" s="189" t="s">
        <v>44</v>
      </c>
      <c r="B8" s="284">
        <f>'A4 Exploitation'!B9:F9</f>
        <v>0</v>
      </c>
      <c r="C8" s="284"/>
      <c r="D8" s="284"/>
      <c r="E8" s="284"/>
      <c r="F8" s="284"/>
      <c r="G8" s="230"/>
      <c r="H8" s="230"/>
      <c r="I8" s="230"/>
    </row>
    <row r="9" spans="1:9" s="29" customFormat="1" ht="24" x14ac:dyDescent="0.45">
      <c r="A9" s="190" t="s">
        <v>46</v>
      </c>
      <c r="B9" s="284">
        <f>'A4 Exploitation'!B10:F10</f>
        <v>0</v>
      </c>
      <c r="C9" s="284"/>
      <c r="D9" s="284"/>
      <c r="E9" s="284"/>
      <c r="F9" s="284"/>
      <c r="G9" s="230"/>
      <c r="H9" s="230"/>
      <c r="I9" s="230"/>
    </row>
    <row r="10" spans="1:9" s="29" customFormat="1" ht="24" x14ac:dyDescent="0.45">
      <c r="A10" s="189" t="s">
        <v>45</v>
      </c>
      <c r="B10" s="280">
        <f>'A4 Exploitation'!B11:F11</f>
        <v>0</v>
      </c>
      <c r="C10" s="280"/>
      <c r="D10" s="280"/>
      <c r="E10" s="280"/>
      <c r="F10" s="280"/>
      <c r="G10" s="230"/>
      <c r="H10" s="230"/>
      <c r="I10" s="230"/>
    </row>
    <row r="11" spans="1:9" s="29" customFormat="1" ht="24" x14ac:dyDescent="0.45">
      <c r="A11" s="189" t="s">
        <v>318</v>
      </c>
      <c r="B11" s="285">
        <f>D183</f>
        <v>0</v>
      </c>
      <c r="C11" s="285"/>
      <c r="D11" s="285"/>
      <c r="E11" s="285"/>
      <c r="F11" s="285"/>
      <c r="G11" s="230"/>
      <c r="H11" s="230"/>
      <c r="I11" s="230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Utilisateur Windows</cp:lastModifiedBy>
  <cp:lastPrinted>2017-05-25T18:22:19Z</cp:lastPrinted>
  <dcterms:created xsi:type="dcterms:W3CDTF">2015-10-03T07:44:26Z</dcterms:created>
  <dcterms:modified xsi:type="dcterms:W3CDTF">2017-11-27T20:06:44Z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