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izerte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D426" i="36" s="1"/>
  <c r="D427" i="36" s="1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D172" i="36"/>
  <c r="C170" i="36"/>
  <c r="A161" i="36"/>
  <c r="B153" i="36"/>
  <c r="C147" i="36"/>
  <c r="C145" i="36"/>
  <c r="C143" i="36"/>
  <c r="D154" i="36" s="1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63" i="37"/>
  <c r="D64" i="37" s="1"/>
  <c r="D533" i="36"/>
  <c r="D534" i="36" s="1"/>
  <c r="B161" i="29" s="1"/>
  <c r="D477" i="36"/>
  <c r="D406" i="36"/>
  <c r="D407" i="36" s="1"/>
  <c r="D387" i="36"/>
  <c r="D390" i="36" s="1"/>
  <c r="D391" i="36" s="1"/>
  <c r="B115" i="29" s="1"/>
  <c r="D373" i="36"/>
  <c r="D374" i="36" s="1"/>
  <c r="D354" i="36"/>
  <c r="D355" i="36" s="1"/>
  <c r="D314" i="36"/>
  <c r="D201" i="36"/>
  <c r="D202" i="36" s="1"/>
  <c r="D42" i="36"/>
  <c r="D43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315" i="36"/>
  <c r="D317" i="36"/>
  <c r="D318" i="36" s="1"/>
  <c r="B97" i="29" s="1"/>
  <c r="D155" i="43"/>
  <c r="D157" i="43"/>
  <c r="D158" i="43" s="1"/>
  <c r="B71" i="29" s="1"/>
  <c r="D155" i="36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388" i="36"/>
  <c r="D357" i="36"/>
  <c r="D358" i="36" s="1"/>
  <c r="B106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<sst xmlns="http://schemas.openxmlformats.org/spreadsheetml/2006/main" count="3789" uniqueCount="446">
  <si>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</si>
  <si>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</si>
  <si>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</si>
  <si>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</si>
  <si>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</si>
  <si>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</si>
  <si>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</si>
  <si>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</si>
  <si>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</si>
  <si>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</si>
  <si>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</si>
  <si>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</si>
  <si>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</si>
  <si>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</si>
  <si>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</si>
  <si>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</si>
  <si>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</si>
  <si>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</si>
  <si>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</si>
  <si>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</si>
  <si>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</si>
  <si>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</si>
  <si>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</si>
  <si>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</si>
  <si>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</si>
  <si>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</si>
  <si>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</si>
  <si>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</si>
  <si>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</si>
  <si>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</si>
  <si>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</si>
  <si>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</si>
  <si>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</si>
  <si>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</si>
  <si>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</si>
  <si>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</si>
  <si>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</si>
  <si>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</si>
  <si>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</si>
  <si>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</si>
  <si>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</si>
  <si>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</si>
  <si>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</si>
  <si>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</si>
  <si>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</si>
  <si>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</si>
  <si>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</si>
  <si>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</si>
  <si>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</si>
  <si>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</si>
  <si>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</si>
  <si>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</si>
  <si>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</si>
  <si>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</si>
  <si>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</si>
  <si>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</si>
  <si>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</si>
  <si>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</si>
  <si>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</si>
  <si>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</si>
  <si>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</si>
  <si>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</si>
  <si>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</si>
  <si>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</si>
  <si>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</si>
  <si>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</si>
  <si>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</si>
  <si>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</si>
  <si>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</si>
  <si>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</si>
  <si>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</si>
  <si>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</si>
  <si>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</si>
  <si>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</si>
  <si>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</si>
  <si>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</si>
  <si>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</si>
  <si>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</si>
  <si>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</si>
  <si>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</si>
  <si>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</si>
  <si>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</si>
  <si>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</si>
  <si>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</si>
  <si>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</si>
  <si>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</si>
  <si>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</si>
  <si>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</si>
  <si>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</si>
  <si>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</si>
  <si>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</si>
  <si>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</si>
  <si>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</si>
  <si>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</si>
  <si>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</si>
  <si>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</si>
  <si>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</si>
  <si>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</si>
  <si>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</si>
  <si>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</si>
  <si>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</si>
  <si>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</si>
  <si>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</si>
  <si>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</si>
  <si>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</si>
  <si>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</si>
  <si>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</si>
  <si>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</si>
  <si>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</si>
  <si>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</si>
  <si>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</si>
  <si>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</si>
  <si>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</si>
  <si>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</si>
  <si>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</si>
  <si>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</si>
  <si>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</si>
  <si>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</si>
  <si>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</si>
  <si>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</si>
  <si>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</si>
  <si>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</si>
  <si>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</si>
  <si>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</si>
  <si>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</si>
  <si>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</si>
  <si>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</si>
  <si>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</si>
  <si>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</si>
  <si>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</si>
  <si>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</si>
  <si>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</si>
  <si>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</si>
  <si>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</si>
  <si>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</si>
  <si>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</si>
  <si>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</si>
  <si>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</si>
  <si>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</si>
  <si>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</si>
  <si>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</si>
  <si>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</si>
  <si>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</si>
  <si>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</si>
  <si>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</si>
  <si>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</si>
  <si>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</si>
  <si>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</si>
  <si>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</si>
  <si>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</si>
  <si>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</si>
  <si>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</si>
  <si>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</si>
  <si>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</si>
  <si>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</si>
  <si>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</si>
  <si>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</si>
  <si>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</si>
  <si>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</si>
  <si>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</si>
  <si>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</si>
  <si>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</si>
  <si>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</si>
  <si>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</si>
  <si>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</si>
  <si>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</si>
  <si>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</si>
  <si>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</si>
  <si>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</si>
  <si>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</si>
  <si>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</si>
  <si>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</si>
  <si>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</si>
  <si>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</si>
  <si>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</si>
  <si>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</si>
  <si>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</si>
  <si>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</si>
  <si>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</si>
  <si>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</si>
  <si>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</si>
  <si>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</si>
  <si>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</si>
  <si>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</si>
  <si>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</si>
  <si>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</si>
  <si>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</si>
  <si>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</si>
  <si>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</si>
  <si>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</si>
  <si>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</si>
  <si>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</si>
  <si>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</si>
  <si>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</si>
  <si>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</si>
  <si>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</si>
  <si>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</si>
  <si>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</si>
  <si>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</si>
  <si>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</si>
  <si>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</si>
  <si>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</si>
  <si>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</si>
  <si>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</si>
  <si>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</si>
  <si>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</si>
  <si>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</si>
  <si>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</si>
  <si>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</si>
  <si>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</si>
  <si>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</si>
  <si>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</si>
  <si>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</si>
  <si>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</si>
  <si>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</si>
  <si>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</si>
  <si>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</si>
  <si>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</si>
  <si>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</si>
  <si>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</si>
  <si>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</si>
  <si>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</si>
  <si>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</si>
  <si>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</si>
  <si>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</si>
  <si>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</si>
  <si>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</si>
  <si>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</si>
  <si>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</si>
  <si>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</si>
  <si>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</si>
  <si>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</si>
  <si>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</si>
  <si>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</si>
  <si>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</si>
  <si>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</si>
  <si>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</si>
  <si>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</si>
  <si>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</si>
  <si>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</si>
  <si>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</si>
  <si>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</si>
  <si>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</si>
  <si>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</si>
  <si>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</si>
  <si>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</si>
  <si>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</si>
  <si>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</si>
  <si>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</si>
  <si>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</si>
  <si>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</si>
  <si>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</si>
  <si>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</si>
  <si>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</si>
  <si>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</si>
  <si>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</si>
  <si>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</si>
  <si>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</si>
  <si>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</si>
  <si>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</si>
  <si>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</si>
  <si>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</si>
  <si>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</si>
  <si>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</si>
  <si>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</si>
  <si>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</si>
  <si>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</si>
  <si>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</si>
  <si>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</si>
  <si>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</si>
  <si>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</si>
  <si>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</si>
  <si>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</si>
  <si>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</si>
  <si>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</si>
  <si>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</si>
  <si>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</si>
  <si>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</si>
  <si>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</si>
  <si>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</si>
  <si>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</si>
  <si>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</si>
  <si>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</si>
  <si>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</si>
  <si>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</si>
  <si>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</si>
  <si>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</si>
  <si>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</si>
  <si>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</si>
  <si>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</si>
  <si>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</si>
  <si>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</si>
  <si>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</si>
  <si>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</si>
  <si>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</si>
  <si>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</si>
  <si>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</si>
  <si>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</si>
  <si>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</si>
  <si>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</si>
  <si>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</si>
  <si>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</si>
  <si>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</si>
  <si>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</si>
  <si>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</si>
  <si>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</si>
  <si>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</si>
  <si>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</si>
  <si>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</si>
  <si>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</si>
  <si>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</si>
  <si>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</si>
  <si>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</si>
  <si>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</si>
  <si>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</si>
  <si>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</si>
  <si>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</si>
  <si>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</si>
  <si>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</si>
  <si>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</si>
  <si>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</si>
  <si>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</si>
  <si>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</si>
  <si>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</si>
  <si>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</si>
  <si>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</si>
  <si>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</si>
  <si>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</si>
  <si>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</si>
  <si>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</si>
  <si>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</si>
  <si>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</si>
  <si>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</si>
  <si>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</si>
  <si>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</si>
  <si>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</si>
  <si>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</si>
  <si>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</si>
  <si>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</si>
  <si>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</si>
  <si>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</si>
  <si>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</si>
  <si>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</si>
  <si>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</si>
  <si>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</si>
  <si>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</si>
  <si>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</si>
  <si>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</si>
  <si>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</si>
  <si>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</si>
  <si>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</si>
  <si>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</si>
  <si>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</si>
  <si>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</si>
  <si>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</si>
  <si>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</si>
  <si>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</si>
  <si>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</si>
  <si>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</si>
  <si>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</si>
  <si>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</si>
  <si>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</si>
  <si>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</si>
  <si>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</si>
  <si>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</si>
  <si>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</si>
  <si>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</si>
  <si>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</si>
  <si>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</si>
  <si>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</si>
  <si>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</si>
  <si>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</si>
  <si>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</si>
  <si>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</si>
  <si>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</si>
  <si>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</si>
  <si>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</si>
  <si>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</si>
  <si>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</si>
  <si>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</si>
  <si>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</si>
  <si>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</si>
  <si>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</si>
  <si>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</si>
  <si>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</si>
  <si>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</si>
  <si>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</si>
  <si>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</si>
  <si>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</si>
  <si>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</si>
  <si>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</si>
  <si>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</si>
  <si>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</si>
  <si>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</si>
  <si>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</si>
  <si>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</si>
  <si>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</si>
  <si>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</si>
  <si>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</si>
  <si>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</si>
  <si>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</si>
  <si>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</si>
  <si>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</si>
  <si>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</si>
  <si>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</si>
  <si>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</si>
  <si>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</si>
  <si>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</si>
  <si>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Bizerte</t>
  </si>
  <si>
    <t>Dr Raja Bouhalfaya</t>
  </si>
  <si>
    <t>Caissier central (Mr Samir)</t>
  </si>
  <si>
    <t>Le monte-charges manquait de propreté. Veuillez renforcer le nettoyage à ce niveau.</t>
  </si>
  <si>
    <t>Les lingettes désinfectantes n'étaient pas disponibles .</t>
  </si>
  <si>
    <t>Correcte.</t>
  </si>
  <si>
    <t>L'ancien rapport et le plan d'action n'étaient pas disponibles le jour d'audit.</t>
  </si>
  <si>
    <t>Les autocontrôles n'étaient pas effectués de manière quotidienne.</t>
  </si>
  <si>
    <t>Absence de stockage des fruits et légumes .</t>
  </si>
  <si>
    <t>Le balisage était effectué seulement en langue française . Il est nécessaire d'ajouter les dénominations des produits en langue arabe.</t>
  </si>
  <si>
    <t>Absence du rapport précédent et de son plan d'action.</t>
  </si>
  <si>
    <t>Les autocontrôles n'étaient pas quotidiens.</t>
  </si>
  <si>
    <t>Absence de stockage au niveau de la réserve.</t>
  </si>
  <si>
    <t>Correct.</t>
  </si>
  <si>
    <t>Absence de l'ancien rapport et du plan d'action le jour de l'audit.</t>
  </si>
  <si>
    <t>Absence de stockage ,tous les produits étaient au niveau des meubles.</t>
  </si>
  <si>
    <t>Présence de piqures de moisissures au niveau des grilles d'aération des meubles froids.
Vu que le cache de la partie basse du meuble des yaourts était démonté ,on a pu constater que les évaporateurs étaient très souillés.</t>
  </si>
  <si>
    <t>3 boudins de Canichat étaient périmés depuis le 18/03/2018. Il est nécessaire de renforcer le contrôle des DLC.</t>
  </si>
  <si>
    <t>L'enregistrement des températures du meuble froid destiné aux aliments pour animaux ,n'était pas effectué pendant le mois d'avril.</t>
  </si>
  <si>
    <t>Un seul vestiaire en commun pour les hommes et les femmes.</t>
  </si>
  <si>
    <t>Le DEIV du rayon FLEG était rempli de cadavres d'insectes. Veuillez nettoyer ce dispositif.</t>
  </si>
  <si>
    <t>Absence de local poubelle.</t>
  </si>
  <si>
    <t>Le directeur était absent le jour de l'audit.</t>
  </si>
  <si>
    <t>L'évaporateur du meuble froid des yaourts était souillé.</t>
  </si>
  <si>
    <t>Le cache de la partie basse du meuble froid des yaourts était démonté.</t>
  </si>
  <si>
    <t>Veuillez fixer le cache du meuble .</t>
  </si>
  <si>
    <t>Meuble froid des yaourts:
Température affichée : 5°C
Température mesurée : 2,4°C</t>
  </si>
  <si>
    <t>Absence de distributeur de savon liquide au niveau des sanitaires.</t>
  </si>
  <si>
    <t>Absence de four à micro-ondes.</t>
  </si>
  <si>
    <t>Présence d'une ouverture au niveau du plafond de la réserve .</t>
  </si>
  <si>
    <t>Veuillez assurer l'étanchéité de la porte de la réception.
Colmater l'ouverture au niveau du plafond.</t>
  </si>
  <si>
    <t>La porte de la réception manquait d'étanchéité .
Présence d'un trou au niveau du plafond du rayon FLEG;</t>
  </si>
  <si>
    <t>Télécharger le rapport et procéder à la préparation du plan d'action</t>
  </si>
  <si>
    <t>Télécharger le rapport et mettre ne œuvre le plan</t>
  </si>
  <si>
    <t>L'étagère à farines était souillée par de la farine deversée ,avec présence d'un paquet du produit ouvert. Veuillez assurer un nettoyage à ce niveau et enlever les paquets abîmés .
Le meuble froid des boissons : présence de piqures de moisissures au niveau des étagères.</t>
  </si>
  <si>
    <t>Télécharger l'ancien rapport et démarrer le plan d'action</t>
  </si>
  <si>
    <t>Fournir ces dispositifs</t>
  </si>
  <si>
    <t>Le quai de réception n'était pas protégé par un préau
Le filtre au niveau de la bouche d'aération était troué.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</si>
</sst>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8302464"/>
        <c:axId val="681383920"/>
      </c:barChart>
      <c:catAx>
        <c:axId val="77830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83920"/>
        <c:crosses val="autoZero"/>
        <c:auto val="1"/>
        <c:lblAlgn val="ctr"/>
        <c:lblOffset val="100"/>
        <c:noMultiLvlLbl val="0"/>
      </c:catAx>
      <c:valAx>
        <c:axId val="68138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830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85552"/>
        <c:axId val="789295344"/>
      </c:barChart>
      <c:catAx>
        <c:axId val="78928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95344"/>
        <c:crosses val="autoZero"/>
        <c:auto val="1"/>
        <c:lblAlgn val="ctr"/>
        <c:lblOffset val="100"/>
        <c:noMultiLvlLbl val="0"/>
      </c:catAx>
      <c:valAx>
        <c:axId val="78929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8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94256"/>
        <c:axId val="789283376"/>
      </c:barChart>
      <c:catAx>
        <c:axId val="78929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83376"/>
        <c:crosses val="autoZero"/>
        <c:auto val="1"/>
        <c:lblAlgn val="ctr"/>
        <c:lblOffset val="100"/>
        <c:noMultiLvlLbl val="0"/>
      </c:catAx>
      <c:valAx>
        <c:axId val="78928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9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92624"/>
        <c:axId val="789286640"/>
      </c:barChart>
      <c:catAx>
        <c:axId val="78929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86640"/>
        <c:crosses val="autoZero"/>
        <c:auto val="1"/>
        <c:lblAlgn val="ctr"/>
        <c:lblOffset val="100"/>
        <c:noMultiLvlLbl val="0"/>
      </c:catAx>
      <c:valAx>
        <c:axId val="78928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9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89360"/>
        <c:axId val="789289904"/>
      </c:barChart>
      <c:catAx>
        <c:axId val="78928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89904"/>
        <c:crosses val="autoZero"/>
        <c:auto val="1"/>
        <c:lblAlgn val="ctr"/>
        <c:lblOffset val="100"/>
        <c:noMultiLvlLbl val="0"/>
      </c:catAx>
      <c:valAx>
        <c:axId val="78928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8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92080"/>
        <c:axId val="793137424"/>
      </c:barChart>
      <c:catAx>
        <c:axId val="78929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7424"/>
        <c:crosses val="autoZero"/>
        <c:auto val="1"/>
        <c:lblAlgn val="ctr"/>
        <c:lblOffset val="100"/>
        <c:noMultiLvlLbl val="0"/>
      </c:catAx>
      <c:valAx>
        <c:axId val="793137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9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0.79069767441860461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93139056"/>
        <c:axId val="793137968"/>
      </c:barChart>
      <c:catAx>
        <c:axId val="79313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7968"/>
        <c:crosses val="autoZero"/>
        <c:auto val="1"/>
        <c:lblAlgn val="ctr"/>
        <c:lblOffset val="100"/>
        <c:noMultiLvlLbl val="0"/>
      </c:catAx>
      <c:valAx>
        <c:axId val="79313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9313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0.83766233766233766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93135248"/>
        <c:axId val="793136336"/>
      </c:barChart>
      <c:catAx>
        <c:axId val="79313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6336"/>
        <c:crosses val="autoZero"/>
        <c:auto val="1"/>
        <c:lblAlgn val="ctr"/>
        <c:lblOffset val="100"/>
        <c:noMultiLvlLbl val="0"/>
      </c:catAx>
      <c:valAx>
        <c:axId val="79313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9313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0.81418000604047114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93135792"/>
        <c:axId val="793132528"/>
        <c:extLst xmlns:c16r2="http://schemas.microsoft.com/office/drawing/2015/06/chart"/>
      </c:barChart>
      <c:catAx>
        <c:axId val="79313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2528"/>
        <c:crosses val="autoZero"/>
        <c:auto val="1"/>
        <c:lblAlgn val="ctr"/>
        <c:lblOffset val="100"/>
        <c:noMultiLvlLbl val="0"/>
      </c:catAx>
      <c:valAx>
        <c:axId val="7931325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93136880"/>
        <c:axId val="793131440"/>
        <c:extLst xmlns:c16r2="http://schemas.microsoft.com/office/drawing/2015/06/chart"/>
      </c:barChart>
      <c:catAx>
        <c:axId val="79313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1440"/>
        <c:crosses val="autoZero"/>
        <c:auto val="1"/>
        <c:lblAlgn val="ctr"/>
        <c:lblOffset val="100"/>
        <c:noMultiLvlLbl val="0"/>
      </c:catAx>
      <c:valAx>
        <c:axId val="79313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9313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390992"/>
        <c:axId val="681391536"/>
      </c:barChart>
      <c:catAx>
        <c:axId val="68139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91536"/>
        <c:crosses val="autoZero"/>
        <c:auto val="1"/>
        <c:lblAlgn val="ctr"/>
        <c:lblOffset val="100"/>
        <c:noMultiLvlLbl val="0"/>
      </c:catAx>
      <c:valAx>
        <c:axId val="68139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39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377936"/>
        <c:axId val="681378480"/>
      </c:barChart>
      <c:catAx>
        <c:axId val="6813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78480"/>
        <c:crosses val="autoZero"/>
        <c:auto val="1"/>
        <c:lblAlgn val="ctr"/>
        <c:lblOffset val="100"/>
        <c:noMultiLvlLbl val="0"/>
      </c:catAx>
      <c:valAx>
        <c:axId val="68137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37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380656"/>
        <c:axId val="681385552"/>
      </c:barChart>
      <c:catAx>
        <c:axId val="68138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85552"/>
        <c:crosses val="autoZero"/>
        <c:auto val="1"/>
        <c:lblAlgn val="ctr"/>
        <c:lblOffset val="100"/>
        <c:noMultiLvlLbl val="0"/>
      </c:catAx>
      <c:valAx>
        <c:axId val="68138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38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384464"/>
        <c:axId val="601331232"/>
      </c:barChart>
      <c:catAx>
        <c:axId val="68138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1331232"/>
        <c:crosses val="autoZero"/>
        <c:auto val="1"/>
        <c:lblAlgn val="ctr"/>
        <c:lblOffset val="100"/>
        <c:noMultiLvlLbl val="0"/>
      </c:catAx>
      <c:valAx>
        <c:axId val="601331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38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1333952"/>
        <c:axId val="601335040"/>
      </c:barChart>
      <c:catAx>
        <c:axId val="60133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1335040"/>
        <c:crosses val="autoZero"/>
        <c:auto val="1"/>
        <c:lblAlgn val="ctr"/>
        <c:lblOffset val="100"/>
        <c:noMultiLvlLbl val="0"/>
      </c:catAx>
      <c:valAx>
        <c:axId val="60133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133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88272"/>
        <c:axId val="789290992"/>
      </c:barChart>
      <c:catAx>
        <c:axId val="78928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90992"/>
        <c:crosses val="autoZero"/>
        <c:auto val="1"/>
        <c:lblAlgn val="ctr"/>
        <c:lblOffset val="100"/>
        <c:noMultiLvlLbl val="0"/>
      </c:catAx>
      <c:valAx>
        <c:axId val="78929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8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96432"/>
        <c:axId val="789285008"/>
      </c:barChart>
      <c:catAx>
        <c:axId val="78929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85008"/>
        <c:crosses val="autoZero"/>
        <c:auto val="1"/>
        <c:lblAlgn val="ctr"/>
        <c:lblOffset val="100"/>
        <c:noMultiLvlLbl val="0"/>
      </c:catAx>
      <c:valAx>
        <c:axId val="78928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9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0.72727272727272729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9286096"/>
        <c:axId val="789287728"/>
      </c:barChart>
      <c:catAx>
        <c:axId val="78928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287728"/>
        <c:crosses val="autoZero"/>
        <c:auto val="1"/>
        <c:lblAlgn val="ctr"/>
        <c:lblOffset val="100"/>
        <c:noMultiLvlLbl val="0"/>
      </c:catAx>
      <c:valAx>
        <c:axId val="78928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928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2" t="s">
        <v>407</v>
      </c>
      <c r="B18" s="312"/>
      <c r="C18" s="312"/>
      <c r="D18" s="313" t="s">
        <v>408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4" t="s">
        <v>324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0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Bizerte</v>
      </c>
    </row>
    <row r="24" spans="1:11" ht="33" customHeight="1" x14ac:dyDescent="0.25">
      <c r="A24" s="241" t="s">
        <v>327</v>
      </c>
      <c r="B24" s="316">
        <f>AVERAGE('A1 Exploitation'!D549,'A1 Technique'!D199)</f>
        <v>0.81418000604047114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0" t="s">
        <v>328</v>
      </c>
      <c r="B25" s="316">
        <f>AVERAGE('A2 Exploitation'!D549,'A2 Technique'!D199)</f>
        <v>0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1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1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0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0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0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Bizerte</v>
      </c>
    </row>
    <row r="34" spans="1:10" ht="33" customHeight="1" x14ac:dyDescent="0.25">
      <c r="A34" s="241" t="s">
        <v>327</v>
      </c>
      <c r="B34" s="316">
        <f>'A1 Exploitation'!D549</f>
        <v>0.83766233766233766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0" t="s">
        <v>328</v>
      </c>
      <c r="B35" s="316">
        <f>'A2 Exploitation'!D549</f>
        <v>0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1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1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0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0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0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Bizerte</v>
      </c>
    </row>
    <row r="43" spans="1:10" ht="33" customHeight="1" x14ac:dyDescent="0.25">
      <c r="A43" s="241" t="s">
        <v>327</v>
      </c>
      <c r="B43" s="316">
        <f>AVERAGE('A1 Exploitation'!D547, 'A1 Technique'!D197)</f>
        <v>0.75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0" t="s">
        <v>328</v>
      </c>
      <c r="B44" s="316" t="e">
        <f>AVERAGE('A2 Exploitation'!D547, 'A2 Technique'!D197)</f>
        <v>#DIV/0!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1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1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0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0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0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Bizerte</v>
      </c>
    </row>
    <row r="52" spans="1:10" ht="33" customHeight="1" x14ac:dyDescent="0.25">
      <c r="A52" s="241" t="s">
        <v>327</v>
      </c>
      <c r="B52" s="318">
        <f>'A1 Exploitation'!D46</f>
        <v>0.84375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0" t="s">
        <v>328</v>
      </c>
      <c r="B53" s="318">
        <f>'A2 Exploitation'!D46</f>
        <v>0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1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1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0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0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0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Bizerte</v>
      </c>
    </row>
    <row r="61" spans="1:10" ht="33" customHeight="1" x14ac:dyDescent="0.25">
      <c r="A61" s="241" t="s">
        <v>327</v>
      </c>
      <c r="B61" s="316" t="e">
        <f>'A1 Exploitation'!D103</f>
        <v>#DIV/0!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0" t="s">
        <v>328</v>
      </c>
      <c r="B62" s="316">
        <f>'A2 Exploitation'!D103</f>
        <v>0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1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1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0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0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0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Bizerte</v>
      </c>
    </row>
    <row r="70" spans="1:10" ht="33" customHeight="1" x14ac:dyDescent="0.25">
      <c r="A70" s="241" t="s">
        <v>327</v>
      </c>
      <c r="B70" s="316" t="e">
        <f>'A1 Exploitation'!D158</f>
        <v>#DIV/0!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0" t="s">
        <v>328</v>
      </c>
      <c r="B71" s="316">
        <f>'A2 Exploitation'!D158</f>
        <v>0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1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1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0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0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0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Bizerte</v>
      </c>
    </row>
    <row r="79" spans="1:10" ht="33" customHeight="1" x14ac:dyDescent="0.25">
      <c r="A79" s="241" t="s">
        <v>327</v>
      </c>
      <c r="B79" s="316" t="e">
        <f>'A1 Exploitation'!D205</f>
        <v>#DIV/0!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0" t="s">
        <v>328</v>
      </c>
      <c r="B80" s="316">
        <f>'A2 Exploitation'!D205</f>
        <v>0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1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1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0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0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0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Bizerte</v>
      </c>
    </row>
    <row r="88" spans="1:10" ht="33" customHeight="1" x14ac:dyDescent="0.25">
      <c r="A88" s="241" t="s">
        <v>327</v>
      </c>
      <c r="B88" s="316" t="e">
        <f>'A1 Exploitation'!D266</f>
        <v>#DIV/0!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0" t="s">
        <v>328</v>
      </c>
      <c r="B89" s="316">
        <f>'A2 Exploitation'!D266</f>
        <v>0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1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1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0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0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0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Bizerte</v>
      </c>
    </row>
    <row r="97" spans="1:10" ht="33" customHeight="1" x14ac:dyDescent="0.25">
      <c r="A97" s="241" t="s">
        <v>327</v>
      </c>
      <c r="B97" s="316" t="e">
        <f>'A1 Exploitation'!D318</f>
        <v>#DIV/0!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0" t="s">
        <v>328</v>
      </c>
      <c r="B98" s="316">
        <f>'A2 Exploitation'!D318</f>
        <v>0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1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1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0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0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0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Bizerte</v>
      </c>
    </row>
    <row r="106" spans="1:10" ht="33" customHeight="1" x14ac:dyDescent="0.25">
      <c r="A106" s="241" t="s">
        <v>327</v>
      </c>
      <c r="B106" s="316">
        <f>'A1 Exploitation'!D358</f>
        <v>0.875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0" t="s">
        <v>328</v>
      </c>
      <c r="B107" s="316">
        <f>'A2 Exploitation'!D358</f>
        <v>0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1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1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0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0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0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Bizerte</v>
      </c>
    </row>
    <row r="115" spans="1:10" ht="33" customHeight="1" x14ac:dyDescent="0.25">
      <c r="A115" s="241" t="s">
        <v>327</v>
      </c>
      <c r="B115" s="316">
        <f>'A1 Exploitation'!D391</f>
        <v>0.83333333333333337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0" t="s">
        <v>328</v>
      </c>
      <c r="B116" s="316">
        <f>'A2 Exploitation'!D391</f>
        <v>0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1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1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0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0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0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Bizerte</v>
      </c>
    </row>
    <row r="124" spans="1:10" ht="33" customHeight="1" x14ac:dyDescent="0.25">
      <c r="A124" s="241" t="s">
        <v>327</v>
      </c>
      <c r="B124" s="316">
        <f>'A1 Exploitation'!D444</f>
        <v>0.72727272727272729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0" t="s">
        <v>328</v>
      </c>
      <c r="B125" s="316">
        <f>'A2 Exploitation'!D444</f>
        <v>0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1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1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0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0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0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Bizerte</v>
      </c>
    </row>
    <row r="133" spans="1:10" ht="33" customHeight="1" x14ac:dyDescent="0.25">
      <c r="A133" s="241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0" t="s">
        <v>328</v>
      </c>
      <c r="B134" s="316">
        <f>'A2 Exploitation'!D481</f>
        <v>0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1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1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0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0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0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Bizerte</v>
      </c>
    </row>
    <row r="142" spans="1:10" ht="33" customHeight="1" x14ac:dyDescent="0.25">
      <c r="A142" s="241" t="s">
        <v>327</v>
      </c>
      <c r="B142" s="316">
        <f>'A1 Exploitation'!D503</f>
        <v>1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0" t="s">
        <v>328</v>
      </c>
      <c r="B143" s="316">
        <f>'A2 Exploitation'!D503</f>
        <v>0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1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1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0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0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0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Bizerte</v>
      </c>
    </row>
    <row r="151" spans="1:10" ht="33" customHeight="1" x14ac:dyDescent="0.25">
      <c r="A151" s="241" t="s">
        <v>327</v>
      </c>
      <c r="B151" s="316">
        <f>'A1 Exploitation'!D514</f>
        <v>0.875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0" t="s">
        <v>328</v>
      </c>
      <c r="B152" s="316">
        <f>'A2 Exploitation'!D514</f>
        <v>0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1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1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0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0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0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Bizerte</v>
      </c>
    </row>
    <row r="161" spans="1:10" ht="33" customHeight="1" x14ac:dyDescent="0.25">
      <c r="A161" s="241" t="s">
        <v>327</v>
      </c>
      <c r="B161" s="316">
        <f>'A1 Exploitation'!D534</f>
        <v>1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0" t="s">
        <v>328</v>
      </c>
      <c r="B162" s="316">
        <f>'A2 Exploitation'!D534</f>
        <v>0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1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1" t="s">
        <v>330</v>
      </c>
      <c r="B164" s="316">
        <f>'A4 Exploitation'!D534</f>
        <v>0</v>
      </c>
      <c r="C164" s="316"/>
    </row>
    <row r="165" spans="1:10" ht="33" customHeight="1" x14ac:dyDescent="0.25">
      <c r="A165" s="240" t="s">
        <v>331</v>
      </c>
      <c r="B165" s="316"/>
      <c r="C165" s="316"/>
    </row>
    <row r="166" spans="1:10" ht="18" x14ac:dyDescent="0.25">
      <c r="A166" s="240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0" t="s">
        <v>325</v>
      </c>
      <c r="B169" s="315" t="s">
        <v>348</v>
      </c>
      <c r="C169" s="315"/>
      <c r="J169" s="60" t="str">
        <f>D18</f>
        <v>Bizerte</v>
      </c>
    </row>
    <row r="170" spans="1:10" ht="33" customHeight="1" x14ac:dyDescent="0.25">
      <c r="A170" s="241" t="s">
        <v>327</v>
      </c>
      <c r="B170" s="316" t="e">
        <f>'A1 Exploitation'!D545</f>
        <v>#DIV/0!</v>
      </c>
      <c r="C170" s="316"/>
    </row>
    <row r="171" spans="1:10" ht="33" customHeight="1" x14ac:dyDescent="0.25">
      <c r="A171" s="240" t="s">
        <v>328</v>
      </c>
      <c r="B171" s="316">
        <f>'A2 Exploitation'!D545</f>
        <v>0</v>
      </c>
      <c r="C171" s="316"/>
    </row>
    <row r="172" spans="1:10" ht="33" customHeight="1" x14ac:dyDescent="0.25">
      <c r="A172" s="241" t="s">
        <v>329</v>
      </c>
      <c r="B172" s="316">
        <f>'A3 Exploitation'!D545</f>
        <v>0</v>
      </c>
      <c r="C172" s="316"/>
    </row>
    <row r="173" spans="1:10" ht="33" customHeight="1" x14ac:dyDescent="0.25">
      <c r="A173" s="241" t="s">
        <v>330</v>
      </c>
      <c r="B173" s="316">
        <f>'A4 Exploitation'!D545</f>
        <v>0</v>
      </c>
      <c r="C173" s="316"/>
    </row>
    <row r="174" spans="1:10" ht="33" customHeight="1" x14ac:dyDescent="0.25">
      <c r="A174" s="240" t="s">
        <v>331</v>
      </c>
      <c r="B174" s="316"/>
      <c r="C174" s="316"/>
    </row>
    <row r="175" spans="1:10" ht="18" x14ac:dyDescent="0.25">
      <c r="A175" s="240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0" t="s">
        <v>325</v>
      </c>
      <c r="B178" s="315" t="s">
        <v>349</v>
      </c>
      <c r="C178" s="315"/>
      <c r="J178" s="60" t="str">
        <f>D18</f>
        <v>Bizerte</v>
      </c>
    </row>
    <row r="179" spans="1:10" ht="33" customHeight="1" x14ac:dyDescent="0.25">
      <c r="A179" s="241" t="s">
        <v>327</v>
      </c>
      <c r="B179" s="316">
        <f>'A1 Technique'!D199</f>
        <v>0.79069767441860461</v>
      </c>
      <c r="C179" s="316"/>
    </row>
    <row r="180" spans="1:10" ht="33" customHeight="1" x14ac:dyDescent="0.25">
      <c r="A180" s="240" t="s">
        <v>328</v>
      </c>
      <c r="B180" s="316">
        <f>'A2 Technique'!D199</f>
        <v>0</v>
      </c>
      <c r="C180" s="316"/>
    </row>
    <row r="181" spans="1:10" ht="33" customHeight="1" x14ac:dyDescent="0.25">
      <c r="A181" s="241" t="s">
        <v>329</v>
      </c>
      <c r="B181" s="316">
        <f>'A3 Technique'!D199</f>
        <v>0</v>
      </c>
      <c r="C181" s="316"/>
    </row>
    <row r="182" spans="1:10" ht="33" customHeight="1" x14ac:dyDescent="0.25">
      <c r="A182" s="241" t="s">
        <v>330</v>
      </c>
      <c r="B182" s="316">
        <f>'A4 Technique'!D199</f>
        <v>0</v>
      </c>
      <c r="C182" s="316"/>
    </row>
    <row r="183" spans="1:10" ht="33" customHeight="1" x14ac:dyDescent="0.25">
      <c r="A183" s="240" t="s">
        <v>331</v>
      </c>
      <c r="B183" s="316"/>
      <c r="C183" s="316"/>
    </row>
    <row r="184" spans="1:10" ht="18" x14ac:dyDescent="0.25">
      <c r="A184" s="240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7" zoomScaleSheetLayoutView="87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Bizerte</v>
      </c>
      <c r="B8" s="323"/>
      <c r="C8" s="323"/>
      <c r="D8" s="323"/>
      <c r="E8" s="323"/>
      <c r="F8" s="323"/>
      <c r="G8" s="104"/>
    </row>
    <row r="9" spans="1:7" ht="24" x14ac:dyDescent="0.45">
      <c r="A9" s="244" t="s">
        <v>42</v>
      </c>
      <c r="B9" s="324" t="s">
        <v>409</v>
      </c>
      <c r="C9" s="324"/>
      <c r="D9" s="324"/>
      <c r="E9" s="324"/>
      <c r="F9" s="324"/>
      <c r="G9" s="104"/>
    </row>
    <row r="10" spans="1:7" ht="24" x14ac:dyDescent="0.45">
      <c r="A10" s="245" t="s">
        <v>44</v>
      </c>
      <c r="B10" s="325" t="s">
        <v>410</v>
      </c>
      <c r="C10" s="325"/>
      <c r="D10" s="325"/>
      <c r="E10" s="325"/>
      <c r="F10" s="325"/>
      <c r="G10" s="104"/>
    </row>
    <row r="11" spans="1:7" ht="24" x14ac:dyDescent="0.45">
      <c r="A11" s="244" t="s">
        <v>43</v>
      </c>
      <c r="B11" s="320">
        <v>43215</v>
      </c>
      <c r="C11" s="320"/>
      <c r="D11" s="320"/>
      <c r="E11" s="320"/>
      <c r="F11" s="320"/>
      <c r="G11" s="104"/>
    </row>
    <row r="12" spans="1:7" ht="24" x14ac:dyDescent="0.45">
      <c r="A12" s="244" t="s">
        <v>239</v>
      </c>
      <c r="B12" s="326">
        <f>D549</f>
        <v>0.83766233766233766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79" t="s">
        <v>0</v>
      </c>
      <c r="B15" s="279"/>
      <c r="C15" s="279"/>
      <c r="D15" s="279"/>
      <c r="E15" s="279"/>
      <c r="F15" s="280"/>
    </row>
    <row r="16" spans="1:7" ht="16.5" customHeight="1" x14ac:dyDescent="0.35">
      <c r="A16" s="144">
        <f>B11</f>
        <v>43215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6" t="s">
        <v>34</v>
      </c>
      <c r="C18" s="246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ht="33" x14ac:dyDescent="0.3">
      <c r="A22" s="53" t="s">
        <v>188</v>
      </c>
      <c r="B22" s="109">
        <v>1</v>
      </c>
      <c r="C22" s="109"/>
      <c r="D22" s="74" t="s">
        <v>411</v>
      </c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7" t="s">
        <v>36</v>
      </c>
      <c r="B25" s="247"/>
      <c r="C25" s="247"/>
      <c r="D25" s="247">
        <f>SUM(B21:C24)</f>
        <v>7</v>
      </c>
    </row>
    <row r="26" spans="1:8" x14ac:dyDescent="0.3">
      <c r="A26" s="247" t="s">
        <v>35</v>
      </c>
      <c r="B26" s="248"/>
      <c r="C26" s="249"/>
      <c r="D26" s="250">
        <f>D25/(COUNT(B21:C24)*2)</f>
        <v>0.875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3" x14ac:dyDescent="0.3">
      <c r="A32" s="53" t="s">
        <v>152</v>
      </c>
      <c r="B32" s="109">
        <v>1</v>
      </c>
      <c r="C32" s="109"/>
      <c r="D32" s="113" t="s">
        <v>412</v>
      </c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4" t="str">
        <f>IF(B34=0, -5, "0")</f>
        <v>0</v>
      </c>
      <c r="D34" s="311" t="s">
        <v>413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83.25" customHeight="1" x14ac:dyDescent="0.3">
      <c r="A39" s="4" t="s">
        <v>360</v>
      </c>
      <c r="B39" s="109">
        <v>0</v>
      </c>
      <c r="C39" s="109"/>
      <c r="D39" s="74" t="s">
        <v>414</v>
      </c>
      <c r="E39" s="74" t="s">
        <v>440</v>
      </c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415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1" t="s">
        <v>36</v>
      </c>
      <c r="B42" s="251"/>
      <c r="C42" s="251"/>
      <c r="D42" s="251">
        <f>SUM(B29:C37,B39:C41)</f>
        <v>20</v>
      </c>
    </row>
    <row r="43" spans="1:7" x14ac:dyDescent="0.3">
      <c r="A43" s="247" t="s">
        <v>35</v>
      </c>
      <c r="B43" s="248"/>
      <c r="C43" s="249"/>
      <c r="D43" s="250">
        <f>D42/(COUNT(B29:C37,B39:C41)*2)</f>
        <v>0.83333333333333337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7" t="s">
        <v>38</v>
      </c>
      <c r="B45" s="277"/>
      <c r="C45" s="278"/>
      <c r="D45" s="270">
        <f>SUM(D42,D25)</f>
        <v>27</v>
      </c>
    </row>
    <row r="46" spans="1:7" ht="18" x14ac:dyDescent="0.35">
      <c r="A46" s="267" t="s">
        <v>198</v>
      </c>
      <c r="B46" s="277"/>
      <c r="C46" s="278"/>
      <c r="D46" s="271">
        <f>D45/(COUNT(B29:C37,B21:C24,B39:C41)*2)</f>
        <v>0.84375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79" t="s">
        <v>124</v>
      </c>
      <c r="B48" s="279"/>
      <c r="C48" s="279"/>
      <c r="D48" s="279"/>
      <c r="E48" s="279"/>
      <c r="F48" s="280"/>
    </row>
    <row r="49" spans="1:7" x14ac:dyDescent="0.3">
      <c r="A49" s="118">
        <f>B11</f>
        <v>43215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6" t="s">
        <v>34</v>
      </c>
      <c r="C51" s="246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7" t="s">
        <v>36</v>
      </c>
      <c r="B61" s="247"/>
      <c r="C61" s="247"/>
      <c r="D61" s="247">
        <f>SUM(B53:C60)</f>
        <v>0</v>
      </c>
    </row>
    <row r="62" spans="1:7" x14ac:dyDescent="0.3">
      <c r="A62" s="247" t="s">
        <v>35</v>
      </c>
      <c r="B62" s="248"/>
      <c r="C62" s="249"/>
      <c r="D62" s="250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3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3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3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7" t="s">
        <v>36</v>
      </c>
      <c r="B84" s="247"/>
      <c r="C84" s="247"/>
      <c r="D84" s="251">
        <f>SUM(B65:C83)</f>
        <v>0</v>
      </c>
    </row>
    <row r="85" spans="1:7" x14ac:dyDescent="0.3">
      <c r="A85" s="247" t="s">
        <v>35</v>
      </c>
      <c r="B85" s="248"/>
      <c r="C85" s="249"/>
      <c r="D85" s="250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7" t="s">
        <v>36</v>
      </c>
      <c r="B100" s="247"/>
      <c r="C100" s="247"/>
      <c r="D100" s="247">
        <f>SUM(B88:C93,B95:C99)</f>
        <v>0</v>
      </c>
    </row>
    <row r="101" spans="1:7" x14ac:dyDescent="0.3">
      <c r="A101" s="247" t="s">
        <v>35</v>
      </c>
      <c r="B101" s="248"/>
      <c r="C101" s="249"/>
      <c r="D101" s="250" t="e">
        <f>D100/(COUNT(B88:C93,B95:C99)*2)</f>
        <v>#DIV/0!</v>
      </c>
    </row>
    <row r="102" spans="1:7" ht="18" x14ac:dyDescent="0.35">
      <c r="A102" s="267" t="s">
        <v>61</v>
      </c>
      <c r="B102" s="268"/>
      <c r="C102" s="269"/>
      <c r="D102" s="270">
        <f>SUM(D84,D100,D61)</f>
        <v>0</v>
      </c>
    </row>
    <row r="103" spans="1:7" ht="18" x14ac:dyDescent="0.35">
      <c r="A103" s="267" t="s">
        <v>199</v>
      </c>
      <c r="B103" s="268"/>
      <c r="C103" s="269"/>
      <c r="D103" s="271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79" t="s">
        <v>116</v>
      </c>
      <c r="B105" s="279"/>
      <c r="C105" s="279"/>
      <c r="D105" s="279"/>
      <c r="E105" s="279"/>
      <c r="F105" s="280"/>
    </row>
    <row r="106" spans="1:7" x14ac:dyDescent="0.3">
      <c r="A106" s="118">
        <f>B11</f>
        <v>43215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6" t="s">
        <v>34</v>
      </c>
      <c r="C108" s="246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7" t="s">
        <v>36</v>
      </c>
      <c r="B117" s="247"/>
      <c r="C117" s="247"/>
      <c r="D117" s="247">
        <f>SUM(B110:C116)</f>
        <v>0</v>
      </c>
    </row>
    <row r="118" spans="1:6" x14ac:dyDescent="0.3">
      <c r="A118" s="247" t="s">
        <v>35</v>
      </c>
      <c r="B118" s="248"/>
      <c r="C118" s="249"/>
      <c r="D118" s="250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5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5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7" t="s">
        <v>36</v>
      </c>
      <c r="B139" s="247"/>
      <c r="C139" s="247"/>
      <c r="D139" s="251">
        <f>SUM(B121:C138)</f>
        <v>0</v>
      </c>
    </row>
    <row r="140" spans="1:7" x14ac:dyDescent="0.3">
      <c r="A140" s="247" t="s">
        <v>35</v>
      </c>
      <c r="B140" s="248"/>
      <c r="C140" s="249"/>
      <c r="D140" s="250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7" t="s">
        <v>36</v>
      </c>
      <c r="B154" s="247"/>
      <c r="C154" s="247"/>
      <c r="D154" s="247">
        <f>SUM(B143:C147,B149:C153)</f>
        <v>0</v>
      </c>
    </row>
    <row r="155" spans="1:7" x14ac:dyDescent="0.3">
      <c r="A155" s="247" t="s">
        <v>35</v>
      </c>
      <c r="B155" s="248"/>
      <c r="C155" s="249"/>
      <c r="D155" s="250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7" t="s">
        <v>125</v>
      </c>
      <c r="B157" s="268"/>
      <c r="C157" s="269"/>
      <c r="D157" s="270">
        <f>SUM(D154,D117,D139)</f>
        <v>0</v>
      </c>
    </row>
    <row r="158" spans="1:7" ht="18" x14ac:dyDescent="0.35">
      <c r="A158" s="267" t="s">
        <v>200</v>
      </c>
      <c r="B158" s="268"/>
      <c r="C158" s="269"/>
      <c r="D158" s="271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79" t="s">
        <v>117</v>
      </c>
      <c r="B160" s="279"/>
      <c r="C160" s="279"/>
      <c r="D160" s="279"/>
      <c r="E160" s="279"/>
      <c r="F160" s="280"/>
    </row>
    <row r="161" spans="1:7" x14ac:dyDescent="0.3">
      <c r="A161" s="118">
        <f>B11</f>
        <v>43215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6" t="s">
        <v>34</v>
      </c>
      <c r="C163" s="246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7" t="s">
        <v>36</v>
      </c>
      <c r="B172" s="247"/>
      <c r="C172" s="247"/>
      <c r="D172" s="247">
        <f>SUM(B165:C171)</f>
        <v>0</v>
      </c>
    </row>
    <row r="173" spans="1:7" x14ac:dyDescent="0.3">
      <c r="A173" s="247" t="s">
        <v>35</v>
      </c>
      <c r="B173" s="248"/>
      <c r="C173" s="249"/>
      <c r="D173" s="250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1" t="s">
        <v>36</v>
      </c>
      <c r="B201" s="251"/>
      <c r="C201" s="251"/>
      <c r="D201" s="251">
        <f>SUM(B176:C194,B196:C200)</f>
        <v>0</v>
      </c>
    </row>
    <row r="202" spans="1:7" x14ac:dyDescent="0.3">
      <c r="A202" s="247" t="s">
        <v>35</v>
      </c>
      <c r="B202" s="248"/>
      <c r="C202" s="249"/>
      <c r="D202" s="250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7" t="s">
        <v>126</v>
      </c>
      <c r="B204" s="268"/>
      <c r="C204" s="269"/>
      <c r="D204" s="270">
        <f>SUM(D172,D201)</f>
        <v>0</v>
      </c>
    </row>
    <row r="205" spans="1:7" ht="18" x14ac:dyDescent="0.35">
      <c r="A205" s="267" t="s">
        <v>201</v>
      </c>
      <c r="B205" s="268"/>
      <c r="C205" s="269"/>
      <c r="D205" s="271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79" t="s">
        <v>154</v>
      </c>
      <c r="B207" s="279"/>
      <c r="C207" s="279"/>
      <c r="D207" s="279"/>
      <c r="E207" s="279"/>
      <c r="F207" s="280"/>
    </row>
    <row r="208" spans="1:7" x14ac:dyDescent="0.3">
      <c r="A208" s="128">
        <f>B11</f>
        <v>43215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6" t="s">
        <v>34</v>
      </c>
      <c r="C210" s="246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7" t="s">
        <v>36</v>
      </c>
      <c r="B222" s="247"/>
      <c r="C222" s="247"/>
      <c r="D222" s="247">
        <f>SUM(B212:C221)</f>
        <v>0</v>
      </c>
    </row>
    <row r="223" spans="1:7" x14ac:dyDescent="0.3">
      <c r="A223" s="247" t="s">
        <v>35</v>
      </c>
      <c r="B223" s="248"/>
      <c r="C223" s="249"/>
      <c r="D223" s="250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7" t="s">
        <v>36</v>
      </c>
      <c r="B244" s="247"/>
      <c r="C244" s="247"/>
      <c r="D244" s="247">
        <f>SUM(B226:C243)</f>
        <v>0</v>
      </c>
    </row>
    <row r="245" spans="1:7" x14ac:dyDescent="0.3">
      <c r="A245" s="247" t="s">
        <v>35</v>
      </c>
      <c r="B245" s="248"/>
      <c r="C245" s="249"/>
      <c r="D245" s="250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7" t="s">
        <v>36</v>
      </c>
      <c r="B262" s="247"/>
      <c r="C262" s="247"/>
      <c r="D262" s="247">
        <f>SUM(B248:C255,B257:C261)</f>
        <v>0</v>
      </c>
    </row>
    <row r="263" spans="1:7" x14ac:dyDescent="0.3">
      <c r="A263" s="247" t="s">
        <v>35</v>
      </c>
      <c r="B263" s="248"/>
      <c r="C263" s="249"/>
      <c r="D263" s="250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7" t="s">
        <v>70</v>
      </c>
      <c r="B265" s="268"/>
      <c r="C265" s="269"/>
      <c r="D265" s="270">
        <f>SUM(D262,D222,D244)</f>
        <v>0</v>
      </c>
    </row>
    <row r="266" spans="1:7" ht="18" x14ac:dyDescent="0.35">
      <c r="A266" s="273" t="s">
        <v>202</v>
      </c>
      <c r="B266" s="274"/>
      <c r="C266" s="275"/>
      <c r="D266" s="276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79" t="s">
        <v>71</v>
      </c>
      <c r="B268" s="279"/>
      <c r="C268" s="279"/>
      <c r="D268" s="279"/>
      <c r="E268" s="279"/>
      <c r="F268" s="280"/>
      <c r="G268" s="168"/>
    </row>
    <row r="269" spans="1:7" s="13" customFormat="1" x14ac:dyDescent="0.3">
      <c r="A269" s="118">
        <f>B11</f>
        <v>43215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6" t="s">
        <v>34</v>
      </c>
      <c r="C271" s="246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7" t="s">
        <v>36</v>
      </c>
      <c r="B285" s="247"/>
      <c r="C285" s="247"/>
      <c r="D285" s="247">
        <f>SUM(B273:C284)</f>
        <v>0</v>
      </c>
      <c r="F285" s="160"/>
      <c r="G285" s="168"/>
    </row>
    <row r="286" spans="1:7" s="13" customFormat="1" x14ac:dyDescent="0.3">
      <c r="A286" s="247" t="s">
        <v>35</v>
      </c>
      <c r="B286" s="248"/>
      <c r="C286" s="249"/>
      <c r="D286" s="250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7" t="s">
        <v>36</v>
      </c>
      <c r="B314" s="247"/>
      <c r="C314" s="247"/>
      <c r="D314" s="247">
        <f>SUM(B289:C307,B309:C313)</f>
        <v>0</v>
      </c>
      <c r="F314" s="160"/>
      <c r="G314" s="168"/>
    </row>
    <row r="315" spans="1:7" s="13" customFormat="1" x14ac:dyDescent="0.3">
      <c r="A315" s="247" t="s">
        <v>35</v>
      </c>
      <c r="B315" s="248"/>
      <c r="C315" s="249"/>
      <c r="D315" s="250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7" t="s">
        <v>74</v>
      </c>
      <c r="B317" s="268"/>
      <c r="C317" s="269"/>
      <c r="D317" s="270">
        <f>SUM(D314,D285)</f>
        <v>0</v>
      </c>
      <c r="F317" s="160"/>
      <c r="G317" s="168"/>
    </row>
    <row r="318" spans="1:7" s="13" customFormat="1" ht="18" x14ac:dyDescent="0.35">
      <c r="A318" s="267" t="s">
        <v>203</v>
      </c>
      <c r="B318" s="268"/>
      <c r="C318" s="269"/>
      <c r="D318" s="271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79" t="s">
        <v>4</v>
      </c>
      <c r="B320" s="279"/>
      <c r="C320" s="279"/>
      <c r="D320" s="279"/>
      <c r="E320" s="279"/>
      <c r="F320" s="280"/>
    </row>
    <row r="321" spans="1:7" x14ac:dyDescent="0.3">
      <c r="A321" s="55">
        <f>B11</f>
        <v>43215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6" t="s">
        <v>34</v>
      </c>
      <c r="C323" s="246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 t="s">
        <v>416</v>
      </c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7" t="s">
        <v>36</v>
      </c>
      <c r="B333" s="247"/>
      <c r="C333" s="247"/>
      <c r="D333" s="247">
        <f>SUM(B325:C332)</f>
        <v>0</v>
      </c>
    </row>
    <row r="334" spans="1:7" x14ac:dyDescent="0.3">
      <c r="A334" s="247" t="s">
        <v>35</v>
      </c>
      <c r="B334" s="248"/>
      <c r="C334" s="249"/>
      <c r="D334" s="250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ht="49.5" x14ac:dyDescent="0.3">
      <c r="A339" s="4" t="s">
        <v>5</v>
      </c>
      <c r="B339" s="109">
        <v>1</v>
      </c>
      <c r="C339" s="109"/>
      <c r="D339" s="108" t="s">
        <v>417</v>
      </c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60.75" customHeight="1" x14ac:dyDescent="0.3">
      <c r="A350" s="41" t="s">
        <v>360</v>
      </c>
      <c r="B350" s="109">
        <v>0</v>
      </c>
      <c r="C350" s="181"/>
      <c r="D350" s="119" t="s">
        <v>418</v>
      </c>
      <c r="E350" s="119" t="s">
        <v>441</v>
      </c>
      <c r="F350" s="158"/>
      <c r="G350" s="106"/>
    </row>
    <row r="351" spans="1:7" s="91" customFormat="1" x14ac:dyDescent="0.3">
      <c r="A351" s="173" t="s">
        <v>390</v>
      </c>
      <c r="B351" s="109">
        <v>1</v>
      </c>
      <c r="C351" s="122"/>
      <c r="D351" s="177" t="s">
        <v>419</v>
      </c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7" t="s">
        <v>36</v>
      </c>
      <c r="B354" s="251"/>
      <c r="C354" s="251"/>
      <c r="D354" s="252">
        <f>SUM(B337:C348,B350:C353)</f>
        <v>28</v>
      </c>
    </row>
    <row r="355" spans="1:7" x14ac:dyDescent="0.3">
      <c r="A355" s="247" t="s">
        <v>35</v>
      </c>
      <c r="B355" s="248"/>
      <c r="C355" s="249"/>
      <c r="D355" s="250">
        <f>D354/(COUNT(B337:C348,B350:C353)*2)</f>
        <v>0.875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7" t="s">
        <v>39</v>
      </c>
      <c r="B357" s="268"/>
      <c r="C357" s="269"/>
      <c r="D357" s="270">
        <f>SUM(D354,D333)</f>
        <v>28</v>
      </c>
    </row>
    <row r="358" spans="1:7" ht="18" x14ac:dyDescent="0.35">
      <c r="A358" s="267" t="s">
        <v>204</v>
      </c>
      <c r="B358" s="268"/>
      <c r="C358" s="269"/>
      <c r="D358" s="271">
        <f>D357/(COUNT(B337:C348,B325:C332,B350:C353)*2)</f>
        <v>0.875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79" t="s">
        <v>21</v>
      </c>
      <c r="B360" s="279"/>
      <c r="C360" s="279"/>
      <c r="D360" s="279"/>
      <c r="E360" s="279"/>
      <c r="F360" s="280"/>
    </row>
    <row r="361" spans="1:7" x14ac:dyDescent="0.3">
      <c r="A361" s="56">
        <f>B11</f>
        <v>43215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6" t="s">
        <v>34</v>
      </c>
      <c r="C363" s="246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 t="s">
        <v>32</v>
      </c>
      <c r="C365" s="109"/>
      <c r="D365" s="92" t="s">
        <v>420</v>
      </c>
      <c r="E365" s="73"/>
      <c r="F365" s="158"/>
    </row>
    <row r="366" spans="1:7" x14ac:dyDescent="0.3">
      <c r="A366" s="53" t="s">
        <v>49</v>
      </c>
      <c r="B366" s="109" t="s">
        <v>32</v>
      </c>
      <c r="C366" s="109"/>
      <c r="E366" s="73"/>
      <c r="F366" s="158"/>
    </row>
    <row r="367" spans="1:7" x14ac:dyDescent="0.3">
      <c r="A367" s="53" t="s">
        <v>91</v>
      </c>
      <c r="B367" s="109" t="s">
        <v>32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 t="s">
        <v>32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7" t="s">
        <v>36</v>
      </c>
      <c r="B373" s="247"/>
      <c r="C373" s="247"/>
      <c r="D373" s="251">
        <f>SUM(B365:C372)</f>
        <v>0</v>
      </c>
      <c r="G373" s="106"/>
    </row>
    <row r="374" spans="1:7" x14ac:dyDescent="0.3">
      <c r="A374" s="247" t="s">
        <v>35</v>
      </c>
      <c r="B374" s="248"/>
      <c r="C374" s="249"/>
      <c r="D374" s="250" t="e">
        <f>D373/(COUNT(B365:C372)*2)</f>
        <v>#DIV/0!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99" x14ac:dyDescent="0.3">
      <c r="A377" s="53" t="s">
        <v>100</v>
      </c>
      <c r="B377" s="109">
        <v>1</v>
      </c>
      <c r="C377" s="109"/>
      <c r="D377" s="74" t="s">
        <v>442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 t="s">
        <v>421</v>
      </c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6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59.25" customHeight="1" x14ac:dyDescent="0.3">
      <c r="A384" s="53" t="s">
        <v>360</v>
      </c>
      <c r="B384" s="109">
        <v>0</v>
      </c>
      <c r="C384" s="109"/>
      <c r="D384" s="121" t="s">
        <v>422</v>
      </c>
      <c r="E384" s="378" t="s">
        <v>443</v>
      </c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1" t="s">
        <v>36</v>
      </c>
      <c r="B387" s="251"/>
      <c r="C387" s="251"/>
      <c r="D387" s="251">
        <f>SUM(B377:C382,B384:C386)</f>
        <v>15</v>
      </c>
      <c r="G387" s="106"/>
    </row>
    <row r="388" spans="1:7" x14ac:dyDescent="0.3">
      <c r="A388" s="247" t="s">
        <v>35</v>
      </c>
      <c r="B388" s="248"/>
      <c r="C388" s="249"/>
      <c r="D388" s="250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7" t="s">
        <v>40</v>
      </c>
      <c r="B390" s="268"/>
      <c r="C390" s="269"/>
      <c r="D390" s="270">
        <f>SUM(D387,D373)</f>
        <v>15</v>
      </c>
      <c r="G390" s="106"/>
    </row>
    <row r="391" spans="1:7" ht="18" x14ac:dyDescent="0.35">
      <c r="A391" s="267" t="s">
        <v>205</v>
      </c>
      <c r="B391" s="268"/>
      <c r="C391" s="269"/>
      <c r="D391" s="272">
        <f>D390/(COUNT(B377:C382,B365:C372,B384:C386)*2)</f>
        <v>0.83333333333333337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79" t="s">
        <v>8</v>
      </c>
      <c r="B393" s="279"/>
      <c r="C393" s="279"/>
      <c r="D393" s="279"/>
      <c r="E393" s="279"/>
      <c r="F393" s="280"/>
      <c r="G393" s="106"/>
    </row>
    <row r="394" spans="1:7" x14ac:dyDescent="0.3">
      <c r="A394" s="118">
        <f>B11</f>
        <v>43215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6" t="s">
        <v>34</v>
      </c>
      <c r="C396" s="246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6" customHeight="1" x14ac:dyDescent="0.3">
      <c r="A398" s="15" t="s">
        <v>102</v>
      </c>
      <c r="B398" s="109" t="s">
        <v>32</v>
      </c>
      <c r="C398" s="109"/>
      <c r="D398" s="74" t="s">
        <v>423</v>
      </c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 t="s">
        <v>32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1" t="s">
        <v>36</v>
      </c>
      <c r="B406" s="251"/>
      <c r="C406" s="251"/>
      <c r="D406" s="251">
        <f>SUM(B398:C405)</f>
        <v>0</v>
      </c>
      <c r="G406" s="106"/>
    </row>
    <row r="407" spans="1:7" x14ac:dyDescent="0.3">
      <c r="A407" s="247" t="s">
        <v>35</v>
      </c>
      <c r="B407" s="248"/>
      <c r="C407" s="249"/>
      <c r="D407" s="250" t="e">
        <f>D406/(COUNT(B398:C405)*2)</f>
        <v>#DIV/0!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82.5" x14ac:dyDescent="0.3">
      <c r="A410" s="4" t="s">
        <v>96</v>
      </c>
      <c r="B410" s="109">
        <v>1</v>
      </c>
      <c r="C410" s="109"/>
      <c r="D410" s="92" t="s">
        <v>424</v>
      </c>
      <c r="E410" s="73"/>
      <c r="F410" s="158"/>
      <c r="G410" s="106"/>
    </row>
    <row r="411" spans="1:7" ht="50.25" x14ac:dyDescent="0.35">
      <c r="A411" s="206" t="s">
        <v>55</v>
      </c>
      <c r="B411" s="109">
        <v>1</v>
      </c>
      <c r="C411" s="112">
        <f>IF(B411=0, -10, IF(B411=1, -5, "0"))</f>
        <v>-5</v>
      </c>
      <c r="D411" s="74" t="s">
        <v>425</v>
      </c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7" t="s">
        <v>36</v>
      </c>
      <c r="B417" s="247"/>
      <c r="C417" s="247"/>
      <c r="D417" s="247">
        <f>SUM(B410:C416)</f>
        <v>7</v>
      </c>
    </row>
    <row r="418" spans="1:16382" x14ac:dyDescent="0.3">
      <c r="A418" s="247" t="s">
        <v>35</v>
      </c>
      <c r="B418" s="248"/>
      <c r="C418" s="248"/>
      <c r="D418" s="253">
        <f>D417/(COUNT(B410:C416)*2)</f>
        <v>0.4375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4" t="s">
        <v>36</v>
      </c>
      <c r="B426" s="254"/>
      <c r="C426" s="254"/>
      <c r="D426" s="254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1" t="s">
        <v>35</v>
      </c>
      <c r="B427" s="255"/>
      <c r="C427" s="255"/>
      <c r="D427" s="256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54.75" customHeight="1" x14ac:dyDescent="0.3">
      <c r="A436" s="53" t="s">
        <v>360</v>
      </c>
      <c r="B436" s="109">
        <v>0</v>
      </c>
      <c r="C436" s="109"/>
      <c r="D436" s="108" t="s">
        <v>422</v>
      </c>
      <c r="E436" s="74" t="s">
        <v>443</v>
      </c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39" t="s">
        <v>391</v>
      </c>
      <c r="B438" s="109">
        <v>1</v>
      </c>
      <c r="C438" s="122" t="str">
        <f>IF(B438=0, -5, "0")</f>
        <v>0</v>
      </c>
      <c r="D438" s="108" t="s">
        <v>426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1" t="s">
        <v>36</v>
      </c>
      <c r="B440" s="251"/>
      <c r="C440" s="251"/>
      <c r="D440" s="251">
        <f>SUM(B430:C434,B436:C439)</f>
        <v>15</v>
      </c>
    </row>
    <row r="441" spans="1:7" x14ac:dyDescent="0.3">
      <c r="A441" s="247" t="s">
        <v>35</v>
      </c>
      <c r="B441" s="248"/>
      <c r="C441" s="249"/>
      <c r="D441" s="250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7" t="s">
        <v>41</v>
      </c>
      <c r="B443" s="268"/>
      <c r="C443" s="269"/>
      <c r="D443" s="270">
        <f>SUM(D440,D417,D426,D406)</f>
        <v>32</v>
      </c>
    </row>
    <row r="444" spans="1:7" ht="18" x14ac:dyDescent="0.35">
      <c r="A444" s="267" t="s">
        <v>206</v>
      </c>
      <c r="B444" s="268"/>
      <c r="C444" s="269"/>
      <c r="D444" s="271">
        <f>D443/(COUNT(B430:C434,B410:C416,B421:C425,B398:C405,B436:C439)*2)</f>
        <v>0.72727272727272729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79" t="s">
        <v>112</v>
      </c>
      <c r="B446" s="279"/>
      <c r="C446" s="279"/>
      <c r="D446" s="279"/>
      <c r="E446" s="279"/>
      <c r="F446" s="280"/>
      <c r="G446" s="106"/>
    </row>
    <row r="447" spans="1:7" x14ac:dyDescent="0.3">
      <c r="A447" s="55">
        <f>B11</f>
        <v>43215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6" t="s">
        <v>34</v>
      </c>
      <c r="C449" s="246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7" t="s">
        <v>36</v>
      </c>
      <c r="B457" s="247"/>
      <c r="C457" s="247"/>
      <c r="D457" s="247">
        <f>SUM(B451:C456)</f>
        <v>0</v>
      </c>
    </row>
    <row r="458" spans="1:6" x14ac:dyDescent="0.3">
      <c r="A458" s="247" t="s">
        <v>35</v>
      </c>
      <c r="B458" s="248"/>
      <c r="C458" s="249"/>
      <c r="D458" s="250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7" t="s">
        <v>36</v>
      </c>
      <c r="B477" s="247"/>
      <c r="C477" s="247"/>
      <c r="D477" s="257">
        <f>SUM(B461:C470,B472:C476)</f>
        <v>0</v>
      </c>
    </row>
    <row r="478" spans="1:7" x14ac:dyDescent="0.3">
      <c r="A478" s="247" t="s">
        <v>35</v>
      </c>
      <c r="B478" s="248"/>
      <c r="C478" s="249"/>
      <c r="D478" s="250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7" t="s">
        <v>115</v>
      </c>
      <c r="B480" s="268"/>
      <c r="C480" s="269"/>
      <c r="D480" s="270">
        <f>SUM(D477,D457)</f>
        <v>0</v>
      </c>
    </row>
    <row r="481" spans="1:7" ht="18" x14ac:dyDescent="0.35">
      <c r="A481" s="267" t="s">
        <v>207</v>
      </c>
      <c r="B481" s="268"/>
      <c r="C481" s="269"/>
      <c r="D481" s="271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79"/>
      <c r="F483" s="280"/>
    </row>
    <row r="484" spans="1:7" x14ac:dyDescent="0.3">
      <c r="A484" s="57">
        <f>B11</f>
        <v>43215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6" t="s">
        <v>34</v>
      </c>
      <c r="C486" s="246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2</v>
      </c>
      <c r="C488" s="109"/>
      <c r="D488" s="74" t="s">
        <v>427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7" t="s">
        <v>36</v>
      </c>
      <c r="B493" s="247"/>
      <c r="C493" s="247"/>
      <c r="D493" s="258">
        <f>SUM(B488:C492)</f>
        <v>10</v>
      </c>
    </row>
    <row r="494" spans="1:7" x14ac:dyDescent="0.3">
      <c r="A494" s="247" t="s">
        <v>35</v>
      </c>
      <c r="B494" s="248"/>
      <c r="C494" s="249"/>
      <c r="D494" s="250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7" t="s">
        <v>36</v>
      </c>
      <c r="B499" s="247"/>
      <c r="C499" s="247"/>
      <c r="D499" s="257">
        <f>SUM(B496:C498)</f>
        <v>6</v>
      </c>
    </row>
    <row r="500" spans="1:7" x14ac:dyDescent="0.3">
      <c r="A500" s="247" t="s">
        <v>35</v>
      </c>
      <c r="B500" s="248"/>
      <c r="C500" s="249"/>
      <c r="D500" s="250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7" t="s">
        <v>76</v>
      </c>
      <c r="B502" s="268"/>
      <c r="C502" s="269"/>
      <c r="D502" s="270">
        <f>SUM(D499,D493)</f>
        <v>16</v>
      </c>
    </row>
    <row r="503" spans="1:7" ht="18" x14ac:dyDescent="0.35">
      <c r="A503" s="267" t="s">
        <v>208</v>
      </c>
      <c r="B503" s="268"/>
      <c r="C503" s="269"/>
      <c r="D503" s="271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79" t="s">
        <v>163</v>
      </c>
      <c r="B505" s="279"/>
      <c r="C505" s="279"/>
      <c r="D505" s="279"/>
      <c r="E505" s="279"/>
      <c r="F505" s="280"/>
    </row>
    <row r="506" spans="1:7" x14ac:dyDescent="0.3">
      <c r="A506" s="141">
        <f>B11</f>
        <v>43215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6" t="s">
        <v>34</v>
      </c>
      <c r="C508" s="246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33" x14ac:dyDescent="0.3">
      <c r="A510" s="8" t="s">
        <v>218</v>
      </c>
      <c r="B510" s="109">
        <v>1</v>
      </c>
      <c r="C510" s="109"/>
      <c r="D510" s="114" t="s">
        <v>428</v>
      </c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7" t="s">
        <v>36</v>
      </c>
      <c r="B513" s="247"/>
      <c r="C513" s="247"/>
      <c r="D513" s="251">
        <f>SUM(B509:C512)</f>
        <v>7</v>
      </c>
    </row>
    <row r="514" spans="1:7" x14ac:dyDescent="0.3">
      <c r="A514" s="247" t="s">
        <v>35</v>
      </c>
      <c r="B514" s="248"/>
      <c r="C514" s="249"/>
      <c r="D514" s="250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79" t="s">
        <v>138</v>
      </c>
      <c r="B516" s="279"/>
      <c r="C516" s="279"/>
      <c r="D516" s="279"/>
      <c r="E516" s="279"/>
      <c r="F516" s="280"/>
    </row>
    <row r="517" spans="1:7" x14ac:dyDescent="0.3">
      <c r="A517" s="142">
        <f>B11</f>
        <v>43215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6" t="s">
        <v>34</v>
      </c>
      <c r="C519" s="246" t="s">
        <v>33</v>
      </c>
      <c r="D519" s="329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 t="s">
        <v>430</v>
      </c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3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 t="s">
        <v>429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/>
      <c r="E532" s="200"/>
      <c r="F532" s="201"/>
    </row>
    <row r="533" spans="1:7" x14ac:dyDescent="0.3">
      <c r="A533" s="247" t="s">
        <v>36</v>
      </c>
      <c r="B533" s="247"/>
      <c r="C533" s="247"/>
      <c r="D533" s="247">
        <f>SUM(B520:C532)</f>
        <v>4</v>
      </c>
    </row>
    <row r="534" spans="1:7" x14ac:dyDescent="0.3">
      <c r="A534" s="247" t="s">
        <v>35</v>
      </c>
      <c r="B534" s="248"/>
      <c r="C534" s="249"/>
      <c r="D534" s="250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79" t="s">
        <v>139</v>
      </c>
      <c r="B536" s="279"/>
      <c r="C536" s="279"/>
      <c r="D536" s="279"/>
      <c r="E536" s="279"/>
      <c r="F536" s="280"/>
      <c r="G536" s="106"/>
    </row>
    <row r="537" spans="1:7" x14ac:dyDescent="0.3">
      <c r="A537" s="118">
        <f>B11</f>
        <v>43215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6" t="s">
        <v>34</v>
      </c>
      <c r="C539" s="246" t="s">
        <v>33</v>
      </c>
      <c r="D539" s="329"/>
      <c r="E539" s="330"/>
      <c r="F539" s="330"/>
      <c r="G539" s="106"/>
    </row>
    <row r="540" spans="1:7" x14ac:dyDescent="0.3">
      <c r="A540" s="53" t="s">
        <v>372</v>
      </c>
      <c r="B540" s="109" t="s">
        <v>32</v>
      </c>
      <c r="C540" s="109"/>
      <c r="D540" s="114" t="s">
        <v>430</v>
      </c>
      <c r="E540" s="73"/>
      <c r="F540" s="158"/>
    </row>
    <row r="541" spans="1:7" x14ac:dyDescent="0.3">
      <c r="A541" s="4" t="s">
        <v>54</v>
      </c>
      <c r="B541" s="109" t="s">
        <v>32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199"/>
      <c r="E543" s="200"/>
      <c r="F543" s="201"/>
    </row>
    <row r="544" spans="1:7" x14ac:dyDescent="0.3">
      <c r="A544" s="247" t="s">
        <v>36</v>
      </c>
      <c r="B544" s="247"/>
      <c r="C544" s="259"/>
      <c r="D544" s="247">
        <f>SUM(B540:C543)</f>
        <v>0</v>
      </c>
    </row>
    <row r="545" spans="1:4" x14ac:dyDescent="0.3">
      <c r="A545" s="247" t="s">
        <v>35</v>
      </c>
      <c r="B545" s="259"/>
      <c r="C545" s="260"/>
      <c r="D545" s="261" t="e">
        <f>D544/(COUNT(B540:C543)*2)</f>
        <v>#DIV/0!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2" t="s">
        <v>45</v>
      </c>
      <c r="B548" s="263"/>
      <c r="C548" s="264"/>
      <c r="D548" s="265">
        <f>SUM(D544,D533,D513,D502,D443,D390,D357,D45,D317,D265,D157,D480,D204,D102)</f>
        <v>129</v>
      </c>
    </row>
    <row r="549" spans="1:4" ht="22.5" x14ac:dyDescent="0.45">
      <c r="A549" s="262" t="s">
        <v>209</v>
      </c>
      <c r="B549" s="263"/>
      <c r="C549" s="264"/>
      <c r="D549" s="266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0.83766233766233766</v>
      </c>
    </row>
  </sheetData>
  <sheetProtection algorithmName="SHA-512" hashValue="7McsFqOUZI8lhNeJFYM5SdRm6iIYD/h/5E+p+gDQ3jvlI2emIRfodA/zSOjK4nrNd6iUOsrdb+S40EJoaE8+Lw==" saltValue="uo0uw3FEYlCR9war5Vk2N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9" orientation="portrait" r:id="rId1"/>
  <rowBreaks count="5" manualBreakCount="5">
    <brk id="85" max="6" man="1"/>
    <brk id="205" max="6" man="1"/>
    <brk id="267" max="6" man="1"/>
    <brk id="391" max="6" man="1"/>
    <brk id="51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" zoomScale="89" zoomScaleNormal="90" zoomScaleSheetLayoutView="89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'A1 Exploitation'!A8:F8</f>
        <v>Bizerte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4" t="s">
        <v>42</v>
      </c>
      <c r="B8" s="346" t="str">
        <f>'A1 Exploitation'!B9:F9</f>
        <v>Dr Raja Bouhalfaya</v>
      </c>
      <c r="C8" s="346"/>
      <c r="D8" s="346"/>
      <c r="E8" s="346"/>
      <c r="F8" s="346"/>
      <c r="G8" s="104"/>
    </row>
    <row r="9" spans="1:7" s="11" customFormat="1" ht="24" x14ac:dyDescent="0.45">
      <c r="A9" s="245" t="s">
        <v>44</v>
      </c>
      <c r="B9" s="347" t="str">
        <f>'A1 Exploitation'!B10:F10</f>
        <v>Caissier central (Mr Samir)</v>
      </c>
      <c r="C9" s="347"/>
      <c r="D9" s="347"/>
      <c r="E9" s="347"/>
      <c r="F9" s="347"/>
      <c r="G9" s="104"/>
    </row>
    <row r="10" spans="1:7" s="11" customFormat="1" ht="24" x14ac:dyDescent="0.45">
      <c r="A10" s="244" t="s">
        <v>43</v>
      </c>
      <c r="B10" s="344">
        <f>'A1 Exploitation'!B11:F11</f>
        <v>43215</v>
      </c>
      <c r="C10" s="344"/>
      <c r="D10" s="344"/>
      <c r="E10" s="344"/>
      <c r="F10" s="344"/>
      <c r="G10" s="104"/>
    </row>
    <row r="11" spans="1:7" s="11" customFormat="1" ht="24" x14ac:dyDescent="0.45">
      <c r="A11" s="244" t="s">
        <v>294</v>
      </c>
      <c r="B11" s="348">
        <f>D199</f>
        <v>0.79069767441860461</v>
      </c>
      <c r="C11" s="348"/>
      <c r="D11" s="348"/>
      <c r="E11" s="348"/>
      <c r="F11" s="348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6" t="s">
        <v>34</v>
      </c>
      <c r="C14" s="246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ht="66" x14ac:dyDescent="0.3">
      <c r="A17" s="14" t="s">
        <v>269</v>
      </c>
      <c r="B17" s="73">
        <v>1</v>
      </c>
      <c r="C17" s="73"/>
      <c r="D17" s="74" t="s">
        <v>445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89">
        <f>SUM(B17:C21)</f>
        <v>9</v>
      </c>
    </row>
    <row r="23" spans="1:7" x14ac:dyDescent="0.3">
      <c r="A23" s="349" t="s">
        <v>295</v>
      </c>
      <c r="B23" s="350"/>
      <c r="C23" s="351"/>
      <c r="D23" s="287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8">
        <f>SUM(B26:C32)</f>
        <v>10</v>
      </c>
    </row>
    <row r="34" spans="1:7" x14ac:dyDescent="0.3">
      <c r="A34" s="349" t="s">
        <v>295</v>
      </c>
      <c r="B34" s="350"/>
      <c r="C34" s="351"/>
      <c r="D34" s="287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8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7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ht="33" x14ac:dyDescent="0.3">
      <c r="A46" s="14" t="s">
        <v>270</v>
      </c>
      <c r="B46" s="73">
        <v>1</v>
      </c>
      <c r="C46" s="73"/>
      <c r="D46" s="74" t="s">
        <v>437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 t="s">
        <v>32</v>
      </c>
      <c r="C50" s="73"/>
      <c r="D50" s="74" t="s">
        <v>420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8">
        <f>SUM(B46:C51)</f>
        <v>9</v>
      </c>
    </row>
    <row r="53" spans="1:7" x14ac:dyDescent="0.3">
      <c r="A53" s="349" t="s">
        <v>295</v>
      </c>
      <c r="B53" s="350"/>
      <c r="C53" s="351"/>
      <c r="D53" s="287">
        <f>D52/(COUNT(B46:C51)*2)</f>
        <v>0.9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ht="33" x14ac:dyDescent="0.3">
      <c r="A57" s="18" t="s">
        <v>168</v>
      </c>
      <c r="B57" s="73">
        <v>1</v>
      </c>
      <c r="C57" s="73"/>
      <c r="D57" s="74" t="s">
        <v>431</v>
      </c>
      <c r="E57" s="78"/>
      <c r="F57" s="73"/>
    </row>
    <row r="58" spans="1:7" ht="33" x14ac:dyDescent="0.3">
      <c r="A58" s="20" t="s">
        <v>244</v>
      </c>
      <c r="B58" s="73">
        <v>0</v>
      </c>
      <c r="C58" s="73"/>
      <c r="D58" s="74" t="s">
        <v>432</v>
      </c>
      <c r="E58" s="74" t="s">
        <v>433</v>
      </c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50.25" x14ac:dyDescent="0.35">
      <c r="A60" s="30" t="s">
        <v>221</v>
      </c>
      <c r="B60" s="73">
        <v>2</v>
      </c>
      <c r="C60" s="99" t="str">
        <f>IF(B60=0, -5, "0")</f>
        <v>0</v>
      </c>
      <c r="D60" s="74" t="s">
        <v>434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8">
        <f>SUM(B56:C62)</f>
        <v>9</v>
      </c>
    </row>
    <row r="64" spans="1:7" x14ac:dyDescent="0.3">
      <c r="A64" s="349" t="s">
        <v>295</v>
      </c>
      <c r="B64" s="350"/>
      <c r="C64" s="351"/>
      <c r="D64" s="287">
        <f>D63/(COUNT(B56:C62)*2)</f>
        <v>0.75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8">
        <f>SUM(B67:C83)</f>
        <v>0</v>
      </c>
    </row>
    <row r="85" spans="1:7" x14ac:dyDescent="0.3">
      <c r="A85" s="349" t="s">
        <v>295</v>
      </c>
      <c r="B85" s="350"/>
      <c r="C85" s="351"/>
      <c r="D85" s="287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8">
        <f>SUM(B88:C101)</f>
        <v>0</v>
      </c>
    </row>
    <row r="103" spans="1:7" x14ac:dyDescent="0.3">
      <c r="A103" s="349" t="s">
        <v>295</v>
      </c>
      <c r="B103" s="350"/>
      <c r="C103" s="351"/>
      <c r="D103" s="287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8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7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8">
        <f>SUM(B122:C132)</f>
        <v>0</v>
      </c>
    </row>
    <row r="134" spans="1:7" x14ac:dyDescent="0.3">
      <c r="A134" s="349" t="s">
        <v>295</v>
      </c>
      <c r="B134" s="350"/>
      <c r="C134" s="351"/>
      <c r="D134" s="290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8">
        <f>SUM(B137:C148)</f>
        <v>0</v>
      </c>
    </row>
    <row r="150" spans="1:7" x14ac:dyDescent="0.3">
      <c r="A150" s="349" t="s">
        <v>295</v>
      </c>
      <c r="B150" s="350"/>
      <c r="C150" s="351"/>
      <c r="D150" s="287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0</v>
      </c>
      <c r="C155" s="99">
        <f>IF(B155=0, -5, "0")</f>
        <v>-5</v>
      </c>
      <c r="D155" s="74" t="s">
        <v>435</v>
      </c>
      <c r="E155" s="73" t="s">
        <v>444</v>
      </c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1</v>
      </c>
      <c r="C159" s="73"/>
      <c r="D159" s="74" t="s">
        <v>436</v>
      </c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89">
        <f>SUM(B153:C160)</f>
        <v>8</v>
      </c>
    </row>
    <row r="162" spans="1:7" x14ac:dyDescent="0.3">
      <c r="A162" s="349" t="s">
        <v>295</v>
      </c>
      <c r="B162" s="350"/>
      <c r="C162" s="351"/>
      <c r="D162" s="287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8">
        <f>SUM(B165:C168)</f>
        <v>4</v>
      </c>
    </row>
    <row r="170" spans="1:7" x14ac:dyDescent="0.3">
      <c r="A170" s="349" t="s">
        <v>295</v>
      </c>
      <c r="B170" s="350"/>
      <c r="C170" s="351"/>
      <c r="D170" s="287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ht="82.5" x14ac:dyDescent="0.3">
      <c r="A174" s="14" t="s">
        <v>87</v>
      </c>
      <c r="B174" s="73">
        <v>0</v>
      </c>
      <c r="C174" s="73"/>
      <c r="D174" s="74" t="s">
        <v>439</v>
      </c>
      <c r="E174" s="74" t="s">
        <v>438</v>
      </c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8">
        <f>SUM(B173:C176)</f>
        <v>6</v>
      </c>
    </row>
    <row r="178" spans="1:7" x14ac:dyDescent="0.3">
      <c r="A178" s="349" t="s">
        <v>295</v>
      </c>
      <c r="B178" s="350"/>
      <c r="C178" s="351"/>
      <c r="D178" s="287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1</v>
      </c>
      <c r="C181" s="73"/>
      <c r="D181" s="74" t="s">
        <v>429</v>
      </c>
      <c r="E181" s="74"/>
      <c r="F181" s="73"/>
    </row>
    <row r="182" spans="1:7" x14ac:dyDescent="0.3">
      <c r="A182" s="39" t="s">
        <v>220</v>
      </c>
      <c r="B182" s="73" t="s">
        <v>32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8">
        <f>SUM(B181:C185)</f>
        <v>7</v>
      </c>
    </row>
    <row r="187" spans="1:7" x14ac:dyDescent="0.3">
      <c r="A187" s="349" t="s">
        <v>295</v>
      </c>
      <c r="B187" s="350"/>
      <c r="C187" s="351"/>
      <c r="D187" s="287">
        <f>D186/(COUNT(B181:C185)*2)</f>
        <v>0.875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8">
        <f>SUM(B190:C193)</f>
        <v>6</v>
      </c>
    </row>
    <row r="195" spans="1:6" x14ac:dyDescent="0.3">
      <c r="A195" s="349" t="s">
        <v>295</v>
      </c>
      <c r="B195" s="350"/>
      <c r="C195" s="351"/>
      <c r="D195" s="287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7">
        <v>0.5</v>
      </c>
      <c r="E197" s="231"/>
      <c r="F197" s="232"/>
    </row>
    <row r="198" spans="1:6" ht="22.5" x14ac:dyDescent="0.3">
      <c r="A198" s="262" t="s">
        <v>322</v>
      </c>
      <c r="B198" s="283"/>
      <c r="C198" s="284"/>
      <c r="D198" s="285">
        <f>SUM(D194,D186,D177,D169,D161,D63,D52,D33,D22,D118,D149,D133,D102,D84,D42)</f>
        <v>68</v>
      </c>
    </row>
    <row r="199" spans="1:6" ht="22.5" x14ac:dyDescent="0.3">
      <c r="A199" s="262" t="s">
        <v>323</v>
      </c>
      <c r="B199" s="283"/>
      <c r="C199" s="284"/>
      <c r="D199" s="286">
        <f>D198/(COUNT(B190:C193,B181:C185,B173:C176,B165:C168,B153:C160,B56:C62,B46:C51,B26:C32,B17:C21,B107:C117,B137:C148,B122:C132,B88:C101,B67:C83,B37:C41)*2)</f>
        <v>0.79069767441860461</v>
      </c>
    </row>
  </sheetData>
  <sheetProtection algorithmName="SHA-512" hashValue="rL57jyVQgKjYfxiHwP3KrMLlfO+/wmp0SMUepSJDJM4Zk13FfP9eNka1eEKx5gnn8UFoZEZO/XQytPnMQZ1htQ==" saltValue="8J0xKpV+NBPloZhJGoiN4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0" orientation="portrait" r:id="rId1"/>
  <rowBreaks count="2" manualBreakCount="2">
    <brk id="85" max="5" man="1"/>
    <brk id="178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Bizerte</v>
      </c>
      <c r="B8" s="323"/>
      <c r="C8" s="323"/>
      <c r="D8" s="323"/>
      <c r="E8" s="323"/>
      <c r="F8" s="323"/>
      <c r="G8" s="104"/>
    </row>
    <row r="9" spans="1:7" ht="24" x14ac:dyDescent="0.45">
      <c r="A9" s="244" t="s">
        <v>42</v>
      </c>
      <c r="B9" s="324"/>
      <c r="C9" s="324"/>
      <c r="D9" s="324"/>
      <c r="E9" s="324"/>
      <c r="F9" s="324"/>
      <c r="G9" s="104"/>
    </row>
    <row r="10" spans="1:7" ht="24" x14ac:dyDescent="0.45">
      <c r="A10" s="245" t="s">
        <v>44</v>
      </c>
      <c r="B10" s="325"/>
      <c r="C10" s="325"/>
      <c r="D10" s="325"/>
      <c r="E10" s="325"/>
      <c r="F10" s="325"/>
      <c r="G10" s="104"/>
    </row>
    <row r="11" spans="1:7" ht="24" x14ac:dyDescent="0.45">
      <c r="A11" s="244" t="s">
        <v>43</v>
      </c>
      <c r="B11" s="320"/>
      <c r="C11" s="320"/>
      <c r="D11" s="320"/>
      <c r="E11" s="320"/>
      <c r="F11" s="320"/>
      <c r="G11" s="104"/>
    </row>
    <row r="12" spans="1:7" ht="24" x14ac:dyDescent="0.45">
      <c r="A12" s="244" t="s">
        <v>239</v>
      </c>
      <c r="B12" s="326">
        <f>D549</f>
        <v>0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79" t="s">
        <v>0</v>
      </c>
      <c r="B15" s="279"/>
      <c r="C15" s="279"/>
      <c r="D15" s="279"/>
      <c r="E15" s="279"/>
      <c r="F15" s="280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6" t="s">
        <v>34</v>
      </c>
      <c r="C18" s="246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7" t="s">
        <v>36</v>
      </c>
      <c r="B25" s="247"/>
      <c r="C25" s="247"/>
      <c r="D25" s="247">
        <f>SUM(B21:C24)</f>
        <v>0</v>
      </c>
    </row>
    <row r="26" spans="1:8" x14ac:dyDescent="0.3">
      <c r="A26" s="247" t="s">
        <v>35</v>
      </c>
      <c r="B26" s="248"/>
      <c r="C26" s="249"/>
      <c r="D26" s="250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1" t="s">
        <v>36</v>
      </c>
      <c r="B42" s="251"/>
      <c r="C42" s="251"/>
      <c r="D42" s="251">
        <f>SUM(B29:C37,B39:C41)</f>
        <v>0</v>
      </c>
    </row>
    <row r="43" spans="1:7" x14ac:dyDescent="0.3">
      <c r="A43" s="247" t="s">
        <v>35</v>
      </c>
      <c r="B43" s="248"/>
      <c r="C43" s="249"/>
      <c r="D43" s="250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7" t="s">
        <v>38</v>
      </c>
      <c r="B45" s="277"/>
      <c r="C45" s="278"/>
      <c r="D45" s="270">
        <f>SUM(D42,D25)</f>
        <v>0</v>
      </c>
    </row>
    <row r="46" spans="1:7" ht="18" x14ac:dyDescent="0.35">
      <c r="A46" s="267" t="s">
        <v>198</v>
      </c>
      <c r="B46" s="277"/>
      <c r="C46" s="278"/>
      <c r="D46" s="271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79" t="s">
        <v>124</v>
      </c>
      <c r="B48" s="279"/>
      <c r="C48" s="279"/>
      <c r="D48" s="279"/>
      <c r="E48" s="279"/>
      <c r="F48" s="280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6" t="s">
        <v>34</v>
      </c>
      <c r="C51" s="246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7" t="s">
        <v>36</v>
      </c>
      <c r="B61" s="247"/>
      <c r="C61" s="247"/>
      <c r="D61" s="247">
        <f>SUM(B53:C60)</f>
        <v>0</v>
      </c>
    </row>
    <row r="62" spans="1:7" x14ac:dyDescent="0.3">
      <c r="A62" s="247" t="s">
        <v>35</v>
      </c>
      <c r="B62" s="248"/>
      <c r="C62" s="249"/>
      <c r="D62" s="250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7" t="s">
        <v>36</v>
      </c>
      <c r="B84" s="247"/>
      <c r="C84" s="247"/>
      <c r="D84" s="251">
        <f>SUM(B65:C83)</f>
        <v>0</v>
      </c>
    </row>
    <row r="85" spans="1:7" x14ac:dyDescent="0.3">
      <c r="A85" s="247" t="s">
        <v>35</v>
      </c>
      <c r="B85" s="248"/>
      <c r="C85" s="249"/>
      <c r="D85" s="250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7" t="s">
        <v>36</v>
      </c>
      <c r="B100" s="247"/>
      <c r="C100" s="247"/>
      <c r="D100" s="247">
        <f>SUM(B88:C93,B95:C99)</f>
        <v>0</v>
      </c>
    </row>
    <row r="101" spans="1:7" x14ac:dyDescent="0.3">
      <c r="A101" s="247" t="s">
        <v>35</v>
      </c>
      <c r="B101" s="248"/>
      <c r="C101" s="249"/>
      <c r="D101" s="250">
        <f>D100/(COUNT(B88:C93,B95:C99)*2)</f>
        <v>0</v>
      </c>
    </row>
    <row r="102" spans="1:7" ht="18" x14ac:dyDescent="0.35">
      <c r="A102" s="267" t="s">
        <v>61</v>
      </c>
      <c r="B102" s="268"/>
      <c r="C102" s="269"/>
      <c r="D102" s="270">
        <f>SUM(D84,D100,D61)</f>
        <v>0</v>
      </c>
    </row>
    <row r="103" spans="1:7" ht="18" x14ac:dyDescent="0.35">
      <c r="A103" s="267" t="s">
        <v>199</v>
      </c>
      <c r="B103" s="268"/>
      <c r="C103" s="269"/>
      <c r="D103" s="271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79" t="s">
        <v>116</v>
      </c>
      <c r="B105" s="279"/>
      <c r="C105" s="279"/>
      <c r="D105" s="279"/>
      <c r="E105" s="279"/>
      <c r="F105" s="280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6" t="s">
        <v>34</v>
      </c>
      <c r="C108" s="246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7" t="s">
        <v>36</v>
      </c>
      <c r="B117" s="247"/>
      <c r="C117" s="247"/>
      <c r="D117" s="247">
        <f>SUM(B110:C116)</f>
        <v>0</v>
      </c>
    </row>
    <row r="118" spans="1:6" x14ac:dyDescent="0.3">
      <c r="A118" s="247" t="s">
        <v>35</v>
      </c>
      <c r="B118" s="248"/>
      <c r="C118" s="249"/>
      <c r="D118" s="250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7" t="s">
        <v>36</v>
      </c>
      <c r="B139" s="247"/>
      <c r="C139" s="247"/>
      <c r="D139" s="251">
        <f>SUM(B121:C138)</f>
        <v>0</v>
      </c>
    </row>
    <row r="140" spans="1:7" x14ac:dyDescent="0.3">
      <c r="A140" s="247" t="s">
        <v>35</v>
      </c>
      <c r="B140" s="248"/>
      <c r="C140" s="249"/>
      <c r="D140" s="250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7" t="s">
        <v>36</v>
      </c>
      <c r="B154" s="247"/>
      <c r="C154" s="247"/>
      <c r="D154" s="247">
        <f>SUM(B143:C147,B149:C153)</f>
        <v>0</v>
      </c>
    </row>
    <row r="155" spans="1:7" x14ac:dyDescent="0.3">
      <c r="A155" s="247" t="s">
        <v>35</v>
      </c>
      <c r="B155" s="248"/>
      <c r="C155" s="249"/>
      <c r="D155" s="250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7" t="s">
        <v>125</v>
      </c>
      <c r="B157" s="268"/>
      <c r="C157" s="269"/>
      <c r="D157" s="270">
        <f>SUM(D154,D117,D139)</f>
        <v>0</v>
      </c>
    </row>
    <row r="158" spans="1:7" ht="18" x14ac:dyDescent="0.35">
      <c r="A158" s="267" t="s">
        <v>200</v>
      </c>
      <c r="B158" s="268"/>
      <c r="C158" s="269"/>
      <c r="D158" s="271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79" t="s">
        <v>117</v>
      </c>
      <c r="B160" s="279"/>
      <c r="C160" s="279"/>
      <c r="D160" s="279"/>
      <c r="E160" s="279"/>
      <c r="F160" s="280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6" t="s">
        <v>34</v>
      </c>
      <c r="C163" s="246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7" t="s">
        <v>36</v>
      </c>
      <c r="B172" s="247"/>
      <c r="C172" s="247"/>
      <c r="D172" s="247">
        <f>SUM(B165:C171)</f>
        <v>0</v>
      </c>
    </row>
    <row r="173" spans="1:7" x14ac:dyDescent="0.3">
      <c r="A173" s="247" t="s">
        <v>35</v>
      </c>
      <c r="B173" s="248"/>
      <c r="C173" s="249"/>
      <c r="D173" s="250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1" t="s">
        <v>36</v>
      </c>
      <c r="B201" s="251"/>
      <c r="C201" s="251"/>
      <c r="D201" s="251">
        <f>SUM(B176:C194,B196:C200)</f>
        <v>0</v>
      </c>
    </row>
    <row r="202" spans="1:7" x14ac:dyDescent="0.3">
      <c r="A202" s="247" t="s">
        <v>35</v>
      </c>
      <c r="B202" s="248"/>
      <c r="C202" s="249"/>
      <c r="D202" s="250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7" t="s">
        <v>126</v>
      </c>
      <c r="B204" s="268"/>
      <c r="C204" s="269"/>
      <c r="D204" s="270">
        <f>SUM(D172,D201)</f>
        <v>0</v>
      </c>
    </row>
    <row r="205" spans="1:7" ht="18" x14ac:dyDescent="0.35">
      <c r="A205" s="267" t="s">
        <v>201</v>
      </c>
      <c r="B205" s="268"/>
      <c r="C205" s="269"/>
      <c r="D205" s="271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79" t="s">
        <v>154</v>
      </c>
      <c r="B207" s="279"/>
      <c r="C207" s="279"/>
      <c r="D207" s="279"/>
      <c r="E207" s="279"/>
      <c r="F207" s="280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6" t="s">
        <v>34</v>
      </c>
      <c r="C210" s="246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7" t="s">
        <v>36</v>
      </c>
      <c r="B222" s="247"/>
      <c r="C222" s="247"/>
      <c r="D222" s="247">
        <f>SUM(B212:C221)</f>
        <v>0</v>
      </c>
    </row>
    <row r="223" spans="1:7" x14ac:dyDescent="0.3">
      <c r="A223" s="247" t="s">
        <v>35</v>
      </c>
      <c r="B223" s="248"/>
      <c r="C223" s="249"/>
      <c r="D223" s="250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1">
        <v>0</v>
      </c>
      <c r="C242" s="291"/>
      <c r="D242" s="292"/>
      <c r="E242" s="293"/>
      <c r="F242" s="158"/>
      <c r="G242" s="106"/>
    </row>
    <row r="243" spans="1:7" s="91" customFormat="1" x14ac:dyDescent="0.3">
      <c r="A243" s="41" t="s">
        <v>382</v>
      </c>
      <c r="B243" s="291">
        <v>0</v>
      </c>
      <c r="C243" s="291"/>
      <c r="D243" s="294"/>
      <c r="E243" s="293"/>
      <c r="F243" s="158"/>
      <c r="G243" s="106"/>
    </row>
    <row r="244" spans="1:7" x14ac:dyDescent="0.3">
      <c r="A244" s="247" t="s">
        <v>36</v>
      </c>
      <c r="B244" s="247"/>
      <c r="C244" s="247"/>
      <c r="D244" s="247">
        <f>SUM(B226:C243)</f>
        <v>0</v>
      </c>
    </row>
    <row r="245" spans="1:7" x14ac:dyDescent="0.3">
      <c r="A245" s="247" t="s">
        <v>35</v>
      </c>
      <c r="B245" s="248"/>
      <c r="C245" s="249"/>
      <c r="D245" s="250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7" t="s">
        <v>36</v>
      </c>
      <c r="B262" s="247"/>
      <c r="C262" s="247"/>
      <c r="D262" s="247">
        <f>SUM(B248:C255,B257:C261)</f>
        <v>0</v>
      </c>
    </row>
    <row r="263" spans="1:7" x14ac:dyDescent="0.3">
      <c r="A263" s="247" t="s">
        <v>35</v>
      </c>
      <c r="B263" s="248"/>
      <c r="C263" s="249"/>
      <c r="D263" s="250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7" t="s">
        <v>70</v>
      </c>
      <c r="B265" s="268"/>
      <c r="C265" s="269"/>
      <c r="D265" s="270">
        <f>SUM(D262,D222,D244)</f>
        <v>0</v>
      </c>
    </row>
    <row r="266" spans="1:7" ht="18" x14ac:dyDescent="0.35">
      <c r="A266" s="273" t="s">
        <v>202</v>
      </c>
      <c r="B266" s="274"/>
      <c r="C266" s="275"/>
      <c r="D266" s="276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79" t="s">
        <v>71</v>
      </c>
      <c r="B268" s="279"/>
      <c r="C268" s="279"/>
      <c r="D268" s="279"/>
      <c r="E268" s="279"/>
      <c r="F268" s="280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6" t="s">
        <v>34</v>
      </c>
      <c r="C271" s="246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7" t="s">
        <v>36</v>
      </c>
      <c r="B285" s="247"/>
      <c r="C285" s="247"/>
      <c r="D285" s="247">
        <f>SUM(B273:C284)</f>
        <v>0</v>
      </c>
      <c r="F285" s="160"/>
      <c r="G285" s="168"/>
    </row>
    <row r="286" spans="1:7" s="13" customFormat="1" x14ac:dyDescent="0.3">
      <c r="A286" s="247" t="s">
        <v>35</v>
      </c>
      <c r="B286" s="248"/>
      <c r="C286" s="249"/>
      <c r="D286" s="250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7" t="s">
        <v>36</v>
      </c>
      <c r="B314" s="247"/>
      <c r="C314" s="247"/>
      <c r="D314" s="247">
        <f>SUM(B289:C307,B309:C313)</f>
        <v>0</v>
      </c>
      <c r="F314" s="160"/>
      <c r="G314" s="168"/>
    </row>
    <row r="315" spans="1:7" s="13" customFormat="1" x14ac:dyDescent="0.3">
      <c r="A315" s="247" t="s">
        <v>35</v>
      </c>
      <c r="B315" s="248"/>
      <c r="C315" s="249"/>
      <c r="D315" s="250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7" t="s">
        <v>74</v>
      </c>
      <c r="B317" s="268"/>
      <c r="C317" s="269"/>
      <c r="D317" s="270">
        <f>SUM(D314,D285)</f>
        <v>0</v>
      </c>
      <c r="F317" s="160"/>
      <c r="G317" s="168"/>
    </row>
    <row r="318" spans="1:7" s="13" customFormat="1" ht="18" x14ac:dyDescent="0.35">
      <c r="A318" s="267" t="s">
        <v>203</v>
      </c>
      <c r="B318" s="268"/>
      <c r="C318" s="269"/>
      <c r="D318" s="271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79" t="s">
        <v>4</v>
      </c>
      <c r="B320" s="279"/>
      <c r="C320" s="279"/>
      <c r="D320" s="279"/>
      <c r="E320" s="279"/>
      <c r="F320" s="280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6" t="s">
        <v>34</v>
      </c>
      <c r="C323" s="246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7" t="s">
        <v>36</v>
      </c>
      <c r="B333" s="247"/>
      <c r="C333" s="247"/>
      <c r="D333" s="247">
        <f>SUM(B325:C332)</f>
        <v>0</v>
      </c>
    </row>
    <row r="334" spans="1:7" x14ac:dyDescent="0.3">
      <c r="A334" s="247" t="s">
        <v>35</v>
      </c>
      <c r="B334" s="248"/>
      <c r="C334" s="249"/>
      <c r="D334" s="250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7" t="s">
        <v>36</v>
      </c>
      <c r="B354" s="251"/>
      <c r="C354" s="251"/>
      <c r="D354" s="252">
        <f>SUM(B337:C348,B350:C353)</f>
        <v>0</v>
      </c>
    </row>
    <row r="355" spans="1:7" x14ac:dyDescent="0.3">
      <c r="A355" s="247" t="s">
        <v>35</v>
      </c>
      <c r="B355" s="248"/>
      <c r="C355" s="249"/>
      <c r="D355" s="250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7" t="s">
        <v>39</v>
      </c>
      <c r="B357" s="268"/>
      <c r="C357" s="269"/>
      <c r="D357" s="270">
        <f>SUM(D354,D333)</f>
        <v>0</v>
      </c>
    </row>
    <row r="358" spans="1:7" ht="18" x14ac:dyDescent="0.35">
      <c r="A358" s="267" t="s">
        <v>204</v>
      </c>
      <c r="B358" s="268"/>
      <c r="C358" s="269"/>
      <c r="D358" s="271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79" t="s">
        <v>21</v>
      </c>
      <c r="B360" s="279"/>
      <c r="C360" s="279"/>
      <c r="D360" s="279"/>
      <c r="E360" s="279"/>
      <c r="F360" s="280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6" t="s">
        <v>34</v>
      </c>
      <c r="C363" s="246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7" t="s">
        <v>36</v>
      </c>
      <c r="B373" s="247"/>
      <c r="C373" s="247"/>
      <c r="D373" s="251">
        <f>SUM(B365:C372)</f>
        <v>0</v>
      </c>
      <c r="G373" s="106"/>
    </row>
    <row r="374" spans="1:7" x14ac:dyDescent="0.3">
      <c r="A374" s="247" t="s">
        <v>35</v>
      </c>
      <c r="B374" s="248"/>
      <c r="C374" s="249"/>
      <c r="D374" s="250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1" t="s">
        <v>36</v>
      </c>
      <c r="B387" s="251"/>
      <c r="C387" s="251"/>
      <c r="D387" s="251">
        <f>SUM(B377:C382,B384:C386)</f>
        <v>0</v>
      </c>
      <c r="G387" s="106"/>
    </row>
    <row r="388" spans="1:7" x14ac:dyDescent="0.3">
      <c r="A388" s="247" t="s">
        <v>35</v>
      </c>
      <c r="B388" s="248"/>
      <c r="C388" s="249"/>
      <c r="D388" s="250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7" t="s">
        <v>40</v>
      </c>
      <c r="B390" s="268"/>
      <c r="C390" s="269"/>
      <c r="D390" s="270">
        <f>SUM(D387,D373)</f>
        <v>0</v>
      </c>
      <c r="G390" s="106"/>
    </row>
    <row r="391" spans="1:7" ht="18" x14ac:dyDescent="0.35">
      <c r="A391" s="267" t="s">
        <v>205</v>
      </c>
      <c r="B391" s="268"/>
      <c r="C391" s="269"/>
      <c r="D391" s="272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79" t="s">
        <v>8</v>
      </c>
      <c r="B393" s="279"/>
      <c r="C393" s="279"/>
      <c r="D393" s="279"/>
      <c r="E393" s="279"/>
      <c r="F393" s="280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6" t="s">
        <v>34</v>
      </c>
      <c r="C396" s="246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1" t="s">
        <v>36</v>
      </c>
      <c r="B406" s="251"/>
      <c r="C406" s="251"/>
      <c r="D406" s="251">
        <f>SUM(B398:C405)</f>
        <v>0</v>
      </c>
      <c r="G406" s="106"/>
    </row>
    <row r="407" spans="1:7" x14ac:dyDescent="0.3">
      <c r="A407" s="247" t="s">
        <v>35</v>
      </c>
      <c r="B407" s="248"/>
      <c r="C407" s="249"/>
      <c r="D407" s="250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7" t="s">
        <v>36</v>
      </c>
      <c r="B417" s="247"/>
      <c r="C417" s="247"/>
      <c r="D417" s="247">
        <f>SUM(B410:C416)</f>
        <v>0</v>
      </c>
    </row>
    <row r="418" spans="1:16382" x14ac:dyDescent="0.3">
      <c r="A418" s="247" t="s">
        <v>35</v>
      </c>
      <c r="B418" s="248"/>
      <c r="C418" s="248"/>
      <c r="D418" s="253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4" t="s">
        <v>36</v>
      </c>
      <c r="B426" s="254"/>
      <c r="C426" s="254"/>
      <c r="D426" s="254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1" t="s">
        <v>35</v>
      </c>
      <c r="B427" s="255"/>
      <c r="C427" s="255"/>
      <c r="D427" s="256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1" t="s">
        <v>36</v>
      </c>
      <c r="B440" s="251"/>
      <c r="C440" s="251"/>
      <c r="D440" s="251">
        <f>SUM(B430:C434,B436:C439)</f>
        <v>0</v>
      </c>
    </row>
    <row r="441" spans="1:7" x14ac:dyDescent="0.3">
      <c r="A441" s="247" t="s">
        <v>35</v>
      </c>
      <c r="B441" s="248"/>
      <c r="C441" s="249"/>
      <c r="D441" s="250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7" t="s">
        <v>41</v>
      </c>
      <c r="B443" s="268"/>
      <c r="C443" s="269"/>
      <c r="D443" s="270">
        <f>SUM(D440,D417,D426,D406)</f>
        <v>0</v>
      </c>
    </row>
    <row r="444" spans="1:7" ht="18" x14ac:dyDescent="0.35">
      <c r="A444" s="267" t="s">
        <v>206</v>
      </c>
      <c r="B444" s="268"/>
      <c r="C444" s="269"/>
      <c r="D444" s="271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79" t="s">
        <v>112</v>
      </c>
      <c r="B446" s="279"/>
      <c r="C446" s="279"/>
      <c r="D446" s="279"/>
      <c r="E446" s="279"/>
      <c r="F446" s="280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6" t="s">
        <v>34</v>
      </c>
      <c r="C449" s="246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7" t="s">
        <v>36</v>
      </c>
      <c r="B457" s="247"/>
      <c r="C457" s="247"/>
      <c r="D457" s="247">
        <f>SUM(B451:C456)</f>
        <v>0</v>
      </c>
    </row>
    <row r="458" spans="1:6" x14ac:dyDescent="0.3">
      <c r="A458" s="247" t="s">
        <v>35</v>
      </c>
      <c r="B458" s="248"/>
      <c r="C458" s="249"/>
      <c r="D458" s="250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7" t="s">
        <v>36</v>
      </c>
      <c r="B477" s="247"/>
      <c r="C477" s="247"/>
      <c r="D477" s="257">
        <f>SUM(B461:C470,B472:C476)</f>
        <v>0</v>
      </c>
    </row>
    <row r="478" spans="1:7" x14ac:dyDescent="0.3">
      <c r="A478" s="247" t="s">
        <v>35</v>
      </c>
      <c r="B478" s="248"/>
      <c r="C478" s="249"/>
      <c r="D478" s="250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7" t="s">
        <v>115</v>
      </c>
      <c r="B480" s="268"/>
      <c r="C480" s="269"/>
      <c r="D480" s="270">
        <f>SUM(D477,D457)</f>
        <v>0</v>
      </c>
    </row>
    <row r="481" spans="1:7" ht="18" x14ac:dyDescent="0.35">
      <c r="A481" s="267" t="s">
        <v>207</v>
      </c>
      <c r="B481" s="268"/>
      <c r="C481" s="269"/>
      <c r="D481" s="271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79"/>
      <c r="F483" s="280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6" t="s">
        <v>34</v>
      </c>
      <c r="C486" s="246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7" t="s">
        <v>36</v>
      </c>
      <c r="B493" s="247"/>
      <c r="C493" s="247"/>
      <c r="D493" s="258">
        <f>SUM(B488:C492)</f>
        <v>0</v>
      </c>
    </row>
    <row r="494" spans="1:7" x14ac:dyDescent="0.3">
      <c r="A494" s="247" t="s">
        <v>35</v>
      </c>
      <c r="B494" s="248"/>
      <c r="C494" s="249"/>
      <c r="D494" s="250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7" t="s">
        <v>36</v>
      </c>
      <c r="B499" s="247"/>
      <c r="C499" s="247"/>
      <c r="D499" s="257">
        <f>SUM(B496:C498)</f>
        <v>0</v>
      </c>
    </row>
    <row r="500" spans="1:7" x14ac:dyDescent="0.3">
      <c r="A500" s="247" t="s">
        <v>35</v>
      </c>
      <c r="B500" s="248"/>
      <c r="C500" s="249"/>
      <c r="D500" s="250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7" t="s">
        <v>76</v>
      </c>
      <c r="B502" s="268"/>
      <c r="C502" s="269"/>
      <c r="D502" s="270">
        <f>SUM(D499,D493)</f>
        <v>0</v>
      </c>
    </row>
    <row r="503" spans="1:7" ht="18" x14ac:dyDescent="0.35">
      <c r="A503" s="267" t="s">
        <v>208</v>
      </c>
      <c r="B503" s="268"/>
      <c r="C503" s="269"/>
      <c r="D503" s="271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79" t="s">
        <v>163</v>
      </c>
      <c r="B505" s="279"/>
      <c r="C505" s="279"/>
      <c r="D505" s="279"/>
      <c r="E505" s="279"/>
      <c r="F505" s="280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6" t="s">
        <v>34</v>
      </c>
      <c r="C508" s="246" t="s">
        <v>33</v>
      </c>
      <c r="D508" s="363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7" t="s">
        <v>36</v>
      </c>
      <c r="B513" s="247"/>
      <c r="C513" s="247"/>
      <c r="D513" s="251">
        <f>SUM(B509:C512)</f>
        <v>0</v>
      </c>
    </row>
    <row r="514" spans="1:7" x14ac:dyDescent="0.3">
      <c r="A514" s="247" t="s">
        <v>35</v>
      </c>
      <c r="B514" s="248"/>
      <c r="C514" s="249"/>
      <c r="D514" s="250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79" t="s">
        <v>138</v>
      </c>
      <c r="B516" s="279"/>
      <c r="C516" s="279"/>
      <c r="D516" s="279"/>
      <c r="E516" s="279"/>
      <c r="F516" s="280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6" t="s">
        <v>34</v>
      </c>
      <c r="C519" s="246" t="s">
        <v>33</v>
      </c>
      <c r="D519" s="363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3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7" t="s">
        <v>36</v>
      </c>
      <c r="B533" s="247"/>
      <c r="C533" s="247"/>
      <c r="D533" s="247">
        <f>SUM(B520:C532)</f>
        <v>0</v>
      </c>
    </row>
    <row r="534" spans="1:7" x14ac:dyDescent="0.3">
      <c r="A534" s="247" t="s">
        <v>35</v>
      </c>
      <c r="B534" s="248"/>
      <c r="C534" s="249"/>
      <c r="D534" s="250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79" t="s">
        <v>139</v>
      </c>
      <c r="B536" s="279"/>
      <c r="C536" s="279"/>
      <c r="D536" s="279"/>
      <c r="E536" s="279"/>
      <c r="F536" s="280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6" t="s">
        <v>34</v>
      </c>
      <c r="C539" s="246" t="s">
        <v>33</v>
      </c>
      <c r="D539" s="363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7" t="s">
        <v>36</v>
      </c>
      <c r="B544" s="247"/>
      <c r="C544" s="259"/>
      <c r="D544" s="247">
        <f>SUM(B540:C543)</f>
        <v>0</v>
      </c>
    </row>
    <row r="545" spans="1:4" x14ac:dyDescent="0.3">
      <c r="A545" s="247" t="s">
        <v>35</v>
      </c>
      <c r="B545" s="259"/>
      <c r="C545" s="260"/>
      <c r="D545" s="261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2" t="s">
        <v>45</v>
      </c>
      <c r="B548" s="263"/>
      <c r="C548" s="264"/>
      <c r="D548" s="265">
        <f>SUM(D544,D533,D513,D502,D443,D390,D357,D45,D317,D265,D157,D480,D204,D102)</f>
        <v>0</v>
      </c>
    </row>
    <row r="549" spans="1:4" ht="22.5" x14ac:dyDescent="0.45">
      <c r="A549" s="262" t="s">
        <v>209</v>
      </c>
      <c r="B549" s="263"/>
      <c r="C549" s="264"/>
      <c r="D549" s="266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66" t="str">
        <f>'A2 Exploitation'!A8:F8</f>
        <v>Bizerte</v>
      </c>
      <c r="B7" s="366"/>
      <c r="C7" s="366"/>
      <c r="D7" s="366"/>
      <c r="E7" s="366"/>
      <c r="F7" s="366"/>
      <c r="G7" s="104"/>
    </row>
    <row r="8" spans="1:7" s="11" customFormat="1" ht="24" x14ac:dyDescent="0.45">
      <c r="A8" s="242" t="s">
        <v>42</v>
      </c>
      <c r="B8" s="367">
        <f>'A2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3" t="s">
        <v>44</v>
      </c>
      <c r="B9" s="368">
        <f>'A2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2" t="s">
        <v>43</v>
      </c>
      <c r="B10" s="364">
        <f>'A2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2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6" t="s">
        <v>34</v>
      </c>
      <c r="C14" s="246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89">
        <f>SUM(B17:C21)</f>
        <v>0</v>
      </c>
    </row>
    <row r="23" spans="1:7" x14ac:dyDescent="0.3">
      <c r="A23" s="349" t="s">
        <v>295</v>
      </c>
      <c r="B23" s="350"/>
      <c r="C23" s="351"/>
      <c r="D23" s="287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8">
        <f>SUM(B26:C32)</f>
        <v>0</v>
      </c>
    </row>
    <row r="34" spans="1:7" x14ac:dyDescent="0.3">
      <c r="A34" s="349" t="s">
        <v>295</v>
      </c>
      <c r="B34" s="350"/>
      <c r="C34" s="351"/>
      <c r="D34" s="287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8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7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8">
        <f>SUM(B46:C51)</f>
        <v>0</v>
      </c>
    </row>
    <row r="53" spans="1:7" x14ac:dyDescent="0.3">
      <c r="A53" s="349" t="s">
        <v>295</v>
      </c>
      <c r="B53" s="350"/>
      <c r="C53" s="351"/>
      <c r="D53" s="287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8">
        <f>SUM(B56:C62)</f>
        <v>0</v>
      </c>
    </row>
    <row r="64" spans="1:7" x14ac:dyDescent="0.3">
      <c r="A64" s="349" t="s">
        <v>295</v>
      </c>
      <c r="B64" s="350"/>
      <c r="C64" s="351"/>
      <c r="D64" s="287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8">
        <f>SUM(B67:C83)</f>
        <v>0</v>
      </c>
    </row>
    <row r="85" spans="1:7" x14ac:dyDescent="0.3">
      <c r="A85" s="349" t="s">
        <v>295</v>
      </c>
      <c r="B85" s="350"/>
      <c r="C85" s="351"/>
      <c r="D85" s="287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8">
        <f>SUM(B88:C101)</f>
        <v>0</v>
      </c>
    </row>
    <row r="103" spans="1:7" x14ac:dyDescent="0.3">
      <c r="A103" s="349" t="s">
        <v>295</v>
      </c>
      <c r="B103" s="350"/>
      <c r="C103" s="351"/>
      <c r="D103" s="287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8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7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8">
        <f>SUM(B122:C132)</f>
        <v>0</v>
      </c>
    </row>
    <row r="134" spans="1:7" x14ac:dyDescent="0.3">
      <c r="A134" s="349" t="s">
        <v>295</v>
      </c>
      <c r="B134" s="350"/>
      <c r="C134" s="351"/>
      <c r="D134" s="290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8">
        <f>SUM(B137:C148)</f>
        <v>0</v>
      </c>
    </row>
    <row r="150" spans="1:7" x14ac:dyDescent="0.3">
      <c r="A150" s="349" t="s">
        <v>295</v>
      </c>
      <c r="B150" s="350"/>
      <c r="C150" s="351"/>
      <c r="D150" s="287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89">
        <f>SUM(B153:C160)</f>
        <v>0</v>
      </c>
    </row>
    <row r="162" spans="1:7" x14ac:dyDescent="0.3">
      <c r="A162" s="349" t="s">
        <v>295</v>
      </c>
      <c r="B162" s="350"/>
      <c r="C162" s="351"/>
      <c r="D162" s="287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8">
        <f>SUM(B165:C168)</f>
        <v>0</v>
      </c>
    </row>
    <row r="170" spans="1:7" x14ac:dyDescent="0.3">
      <c r="A170" s="349" t="s">
        <v>295</v>
      </c>
      <c r="B170" s="350"/>
      <c r="C170" s="351"/>
      <c r="D170" s="287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8">
        <f>SUM(B173:C176)</f>
        <v>0</v>
      </c>
    </row>
    <row r="178" spans="1:7" x14ac:dyDescent="0.3">
      <c r="A178" s="349" t="s">
        <v>295</v>
      </c>
      <c r="B178" s="350"/>
      <c r="C178" s="351"/>
      <c r="D178" s="287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8">
        <f>SUM(B181:C185)</f>
        <v>0</v>
      </c>
    </row>
    <row r="187" spans="1:7" x14ac:dyDescent="0.3">
      <c r="A187" s="349" t="s">
        <v>295</v>
      </c>
      <c r="B187" s="350"/>
      <c r="C187" s="351"/>
      <c r="D187" s="287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8">
        <f>SUM(B190:C193)</f>
        <v>0</v>
      </c>
    </row>
    <row r="195" spans="1:6" x14ac:dyDescent="0.3">
      <c r="A195" s="349" t="s">
        <v>295</v>
      </c>
      <c r="B195" s="350"/>
      <c r="C195" s="351"/>
      <c r="D195" s="287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8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2" t="s">
        <v>322</v>
      </c>
      <c r="B198" s="283"/>
      <c r="C198" s="284"/>
      <c r="D198" s="285">
        <f>SUM(D194,D186,D177,D169,D161,D63,D52,D33,D22,D118,D149,D133,D102,D84,D42)</f>
        <v>0</v>
      </c>
    </row>
    <row r="199" spans="1:6" ht="22.5" x14ac:dyDescent="0.3">
      <c r="A199" s="262" t="s">
        <v>323</v>
      </c>
      <c r="B199" s="283"/>
      <c r="C199" s="284"/>
      <c r="D199" s="286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Bizerte</v>
      </c>
      <c r="B8" s="323"/>
      <c r="C8" s="323"/>
      <c r="D8" s="323"/>
      <c r="E8" s="323"/>
      <c r="F8" s="323"/>
      <c r="G8" s="104"/>
    </row>
    <row r="9" spans="1:7" ht="24" x14ac:dyDescent="0.45">
      <c r="A9" s="242" t="s">
        <v>42</v>
      </c>
      <c r="B9" s="371"/>
      <c r="C9" s="371"/>
      <c r="D9" s="371"/>
      <c r="E9" s="371"/>
      <c r="F9" s="371"/>
      <c r="G9" s="104"/>
    </row>
    <row r="10" spans="1:7" ht="24" x14ac:dyDescent="0.45">
      <c r="A10" s="243" t="s">
        <v>44</v>
      </c>
      <c r="B10" s="372"/>
      <c r="C10" s="372"/>
      <c r="D10" s="372"/>
      <c r="E10" s="372"/>
      <c r="F10" s="372"/>
      <c r="G10" s="104"/>
    </row>
    <row r="11" spans="1:7" ht="24" x14ac:dyDescent="0.45">
      <c r="A11" s="242" t="s">
        <v>43</v>
      </c>
      <c r="B11" s="370"/>
      <c r="C11" s="370"/>
      <c r="D11" s="370"/>
      <c r="E11" s="370"/>
      <c r="F11" s="370"/>
      <c r="G11" s="104"/>
    </row>
    <row r="12" spans="1:7" ht="24" x14ac:dyDescent="0.45">
      <c r="A12" s="242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1" t="s">
        <v>0</v>
      </c>
      <c r="B15" s="281"/>
      <c r="C15" s="281"/>
      <c r="D15" s="281"/>
      <c r="E15" s="281"/>
      <c r="F15" s="282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6" t="s">
        <v>34</v>
      </c>
      <c r="C18" s="246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7" t="s">
        <v>36</v>
      </c>
      <c r="B25" s="247"/>
      <c r="C25" s="247"/>
      <c r="D25" s="247">
        <f>SUM(B21:C24)</f>
        <v>0</v>
      </c>
    </row>
    <row r="26" spans="1:8" x14ac:dyDescent="0.3">
      <c r="A26" s="247" t="s">
        <v>35</v>
      </c>
      <c r="B26" s="248"/>
      <c r="C26" s="249"/>
      <c r="D26" s="250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0" t="s">
        <v>18</v>
      </c>
      <c r="B28" s="301"/>
      <c r="C28" s="301"/>
      <c r="D28" s="301"/>
      <c r="E28" s="301"/>
      <c r="F28" s="30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1" t="s">
        <v>36</v>
      </c>
      <c r="B42" s="251"/>
      <c r="C42" s="251"/>
      <c r="D42" s="251">
        <f>SUM(B29:C37,B39:C41)</f>
        <v>0</v>
      </c>
    </row>
    <row r="43" spans="1:7" x14ac:dyDescent="0.3">
      <c r="A43" s="247" t="s">
        <v>35</v>
      </c>
      <c r="B43" s="248"/>
      <c r="C43" s="249"/>
      <c r="D43" s="250">
        <f>D42/(COUNT(B29:C37,B39:C41)*2)</f>
        <v>0</v>
      </c>
    </row>
    <row r="44" spans="1:7" x14ac:dyDescent="0.3">
      <c r="A44" s="303"/>
      <c r="B44" s="304"/>
      <c r="C44" s="304"/>
      <c r="D44" s="304"/>
    </row>
    <row r="45" spans="1:7" ht="18" x14ac:dyDescent="0.35">
      <c r="A45" s="267" t="s">
        <v>38</v>
      </c>
      <c r="B45" s="277"/>
      <c r="C45" s="278"/>
      <c r="D45" s="270">
        <f>SUM(D42,D25)</f>
        <v>0</v>
      </c>
    </row>
    <row r="46" spans="1:7" ht="18" x14ac:dyDescent="0.35">
      <c r="A46" s="267" t="s">
        <v>198</v>
      </c>
      <c r="B46" s="277"/>
      <c r="C46" s="278"/>
      <c r="D46" s="271">
        <f>D45/(COUNT(B29:C37,B21:C24,B39:C41)*2)</f>
        <v>0</v>
      </c>
    </row>
    <row r="47" spans="1:7" x14ac:dyDescent="0.3">
      <c r="A47" s="295"/>
      <c r="B47" s="296"/>
      <c r="C47" s="297"/>
      <c r="D47" s="296"/>
      <c r="E47" s="298"/>
      <c r="F47" s="299"/>
    </row>
    <row r="48" spans="1:7" ht="18" x14ac:dyDescent="0.35">
      <c r="A48" s="279" t="s">
        <v>124</v>
      </c>
      <c r="B48" s="279"/>
      <c r="C48" s="279"/>
      <c r="D48" s="279"/>
      <c r="E48" s="279"/>
      <c r="F48" s="280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6" t="s">
        <v>34</v>
      </c>
      <c r="C51" s="246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7" t="s">
        <v>36</v>
      </c>
      <c r="B61" s="247"/>
      <c r="C61" s="247"/>
      <c r="D61" s="247">
        <f>SUM(B53:C60)</f>
        <v>0</v>
      </c>
    </row>
    <row r="62" spans="1:7" x14ac:dyDescent="0.3">
      <c r="A62" s="247" t="s">
        <v>35</v>
      </c>
      <c r="B62" s="248"/>
      <c r="C62" s="249"/>
      <c r="D62" s="250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7" t="s">
        <v>60</v>
      </c>
      <c r="B64" s="308"/>
      <c r="C64" s="308"/>
      <c r="D64" s="308"/>
      <c r="E64" s="308"/>
      <c r="F64" s="309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7" t="s">
        <v>36</v>
      </c>
      <c r="B84" s="247"/>
      <c r="C84" s="247"/>
      <c r="D84" s="251">
        <f>SUM(B65:C83)</f>
        <v>0</v>
      </c>
    </row>
    <row r="85" spans="1:7" x14ac:dyDescent="0.3">
      <c r="A85" s="247" t="s">
        <v>35</v>
      </c>
      <c r="B85" s="248"/>
      <c r="C85" s="249"/>
      <c r="D85" s="250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7" t="s">
        <v>25</v>
      </c>
      <c r="B87" s="308"/>
      <c r="C87" s="308"/>
      <c r="D87" s="308"/>
      <c r="E87" s="308"/>
      <c r="F87" s="309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7" t="s">
        <v>36</v>
      </c>
      <c r="B100" s="247"/>
      <c r="C100" s="247"/>
      <c r="D100" s="247">
        <f>SUM(B88:C93,B95:C99)</f>
        <v>0</v>
      </c>
    </row>
    <row r="101" spans="1:7" x14ac:dyDescent="0.3">
      <c r="A101" s="247" t="s">
        <v>35</v>
      </c>
      <c r="B101" s="248"/>
      <c r="C101" s="249"/>
      <c r="D101" s="250">
        <f>D100/(COUNT(B88:C93,B95:C99)*2)</f>
        <v>0</v>
      </c>
    </row>
    <row r="102" spans="1:7" ht="18" x14ac:dyDescent="0.35">
      <c r="A102" s="267" t="s">
        <v>61</v>
      </c>
      <c r="B102" s="268"/>
      <c r="C102" s="269"/>
      <c r="D102" s="270">
        <f>SUM(D84,D100,D61)</f>
        <v>0</v>
      </c>
    </row>
    <row r="103" spans="1:7" ht="18" x14ac:dyDescent="0.35">
      <c r="A103" s="267" t="s">
        <v>199</v>
      </c>
      <c r="B103" s="268"/>
      <c r="C103" s="269"/>
      <c r="D103" s="271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79" t="s">
        <v>116</v>
      </c>
      <c r="B105" s="279"/>
      <c r="C105" s="279"/>
      <c r="D105" s="279"/>
      <c r="E105" s="279"/>
      <c r="F105" s="280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6" t="s">
        <v>34</v>
      </c>
      <c r="C108" s="246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7" t="s">
        <v>36</v>
      </c>
      <c r="B117" s="247"/>
      <c r="C117" s="247"/>
      <c r="D117" s="247">
        <f>SUM(B110:C116)</f>
        <v>0</v>
      </c>
    </row>
    <row r="118" spans="1:6" x14ac:dyDescent="0.3">
      <c r="A118" s="247" t="s">
        <v>35</v>
      </c>
      <c r="B118" s="248"/>
      <c r="C118" s="249"/>
      <c r="D118" s="250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7" t="s">
        <v>36</v>
      </c>
      <c r="B139" s="247"/>
      <c r="C139" s="247"/>
      <c r="D139" s="251">
        <f>SUM(B121:C138)</f>
        <v>0</v>
      </c>
    </row>
    <row r="140" spans="1:7" x14ac:dyDescent="0.3">
      <c r="A140" s="247" t="s">
        <v>35</v>
      </c>
      <c r="B140" s="248"/>
      <c r="C140" s="249"/>
      <c r="D140" s="250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7" t="s">
        <v>36</v>
      </c>
      <c r="B154" s="247"/>
      <c r="C154" s="247"/>
      <c r="D154" s="247">
        <f>SUM(B143:C147,B149:C153)</f>
        <v>0</v>
      </c>
    </row>
    <row r="155" spans="1:7" x14ac:dyDescent="0.3">
      <c r="A155" s="247" t="s">
        <v>35</v>
      </c>
      <c r="B155" s="248"/>
      <c r="C155" s="249"/>
      <c r="D155" s="250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7" t="s">
        <v>125</v>
      </c>
      <c r="B157" s="268"/>
      <c r="C157" s="269"/>
      <c r="D157" s="270">
        <f>SUM(D154,D117,D139)</f>
        <v>0</v>
      </c>
    </row>
    <row r="158" spans="1:7" ht="18" x14ac:dyDescent="0.35">
      <c r="A158" s="267" t="s">
        <v>200</v>
      </c>
      <c r="B158" s="268"/>
      <c r="C158" s="269"/>
      <c r="D158" s="271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79" t="s">
        <v>117</v>
      </c>
      <c r="B160" s="279"/>
      <c r="C160" s="279"/>
      <c r="D160" s="279"/>
      <c r="E160" s="279"/>
      <c r="F160" s="280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6" t="s">
        <v>34</v>
      </c>
      <c r="C163" s="246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7" t="s">
        <v>36</v>
      </c>
      <c r="B172" s="247"/>
      <c r="C172" s="247"/>
      <c r="D172" s="247">
        <f>SUM(B165:C171)</f>
        <v>0</v>
      </c>
    </row>
    <row r="173" spans="1:7" x14ac:dyDescent="0.3">
      <c r="A173" s="247" t="s">
        <v>35</v>
      </c>
      <c r="B173" s="248"/>
      <c r="C173" s="249"/>
      <c r="D173" s="250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7" t="s">
        <v>121</v>
      </c>
      <c r="B175" s="308"/>
      <c r="C175" s="308"/>
      <c r="D175" s="308"/>
      <c r="E175" s="308"/>
      <c r="F175" s="309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1" t="s">
        <v>36</v>
      </c>
      <c r="B201" s="251"/>
      <c r="C201" s="251"/>
      <c r="D201" s="251">
        <f>SUM(B176:C194,B196:C200)</f>
        <v>0</v>
      </c>
    </row>
    <row r="202" spans="1:7" x14ac:dyDescent="0.3">
      <c r="A202" s="247" t="s">
        <v>35</v>
      </c>
      <c r="B202" s="248"/>
      <c r="C202" s="249"/>
      <c r="D202" s="250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7" t="s">
        <v>126</v>
      </c>
      <c r="B204" s="268"/>
      <c r="C204" s="269"/>
      <c r="D204" s="270">
        <f>SUM(D172,D201)</f>
        <v>0</v>
      </c>
    </row>
    <row r="205" spans="1:7" ht="18" x14ac:dyDescent="0.35">
      <c r="A205" s="267" t="s">
        <v>201</v>
      </c>
      <c r="B205" s="268"/>
      <c r="C205" s="269"/>
      <c r="D205" s="271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79" t="s">
        <v>154</v>
      </c>
      <c r="B207" s="279"/>
      <c r="C207" s="279"/>
      <c r="D207" s="279"/>
      <c r="E207" s="279"/>
      <c r="F207" s="280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6" t="s">
        <v>34</v>
      </c>
      <c r="C210" s="246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7" t="s">
        <v>36</v>
      </c>
      <c r="B222" s="247"/>
      <c r="C222" s="247"/>
      <c r="D222" s="247">
        <f>SUM(B212:C221)</f>
        <v>0</v>
      </c>
    </row>
    <row r="223" spans="1:7" x14ac:dyDescent="0.3">
      <c r="A223" s="247" t="s">
        <v>35</v>
      </c>
      <c r="B223" s="248"/>
      <c r="C223" s="249"/>
      <c r="D223" s="250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7" t="s">
        <v>36</v>
      </c>
      <c r="B244" s="247"/>
      <c r="C244" s="247"/>
      <c r="D244" s="247">
        <f>SUM(B226:C243)</f>
        <v>0</v>
      </c>
    </row>
    <row r="245" spans="1:7" x14ac:dyDescent="0.3">
      <c r="A245" s="247" t="s">
        <v>35</v>
      </c>
      <c r="B245" s="248"/>
      <c r="C245" s="249"/>
      <c r="D245" s="250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7" t="s">
        <v>172</v>
      </c>
      <c r="B247" s="308"/>
      <c r="C247" s="308"/>
      <c r="D247" s="308"/>
      <c r="E247" s="308"/>
      <c r="F247" s="309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7" t="s">
        <v>36</v>
      </c>
      <c r="B262" s="247"/>
      <c r="C262" s="247"/>
      <c r="D262" s="247">
        <f>SUM(B248:C255,B257:C261)</f>
        <v>0</v>
      </c>
    </row>
    <row r="263" spans="1:7" x14ac:dyDescent="0.3">
      <c r="A263" s="247" t="s">
        <v>35</v>
      </c>
      <c r="B263" s="248"/>
      <c r="C263" s="249"/>
      <c r="D263" s="250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7" t="s">
        <v>70</v>
      </c>
      <c r="B265" s="268"/>
      <c r="C265" s="269"/>
      <c r="D265" s="270">
        <f>SUM(D262,D222,D244)</f>
        <v>0</v>
      </c>
    </row>
    <row r="266" spans="1:7" ht="18" x14ac:dyDescent="0.35">
      <c r="A266" s="273" t="s">
        <v>202</v>
      </c>
      <c r="B266" s="274"/>
      <c r="C266" s="275"/>
      <c r="D266" s="276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79" t="s">
        <v>71</v>
      </c>
      <c r="B268" s="279"/>
      <c r="C268" s="279"/>
      <c r="D268" s="279"/>
      <c r="E268" s="279"/>
      <c r="F268" s="280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6" t="s">
        <v>34</v>
      </c>
      <c r="C271" s="246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7" t="s">
        <v>36</v>
      </c>
      <c r="B285" s="247"/>
      <c r="C285" s="247"/>
      <c r="D285" s="247">
        <f>SUM(B273:C284)</f>
        <v>0</v>
      </c>
      <c r="F285" s="160"/>
      <c r="G285" s="168"/>
    </row>
    <row r="286" spans="1:7" s="13" customFormat="1" x14ac:dyDescent="0.3">
      <c r="A286" s="247" t="s">
        <v>35</v>
      </c>
      <c r="B286" s="248"/>
      <c r="C286" s="249"/>
      <c r="D286" s="250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7" t="s">
        <v>73</v>
      </c>
      <c r="B288" s="308"/>
      <c r="C288" s="308"/>
      <c r="D288" s="308"/>
      <c r="E288" s="308"/>
      <c r="F288" s="309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7" t="s">
        <v>36</v>
      </c>
      <c r="B314" s="247"/>
      <c r="C314" s="247"/>
      <c r="D314" s="247">
        <f>SUM(B289:C307,B309:C313)</f>
        <v>0</v>
      </c>
      <c r="F314" s="160"/>
      <c r="G314" s="168"/>
    </row>
    <row r="315" spans="1:7" s="13" customFormat="1" x14ac:dyDescent="0.3">
      <c r="A315" s="247" t="s">
        <v>35</v>
      </c>
      <c r="B315" s="248"/>
      <c r="C315" s="249"/>
      <c r="D315" s="250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7" t="s">
        <v>74</v>
      </c>
      <c r="B317" s="268"/>
      <c r="C317" s="269"/>
      <c r="D317" s="270">
        <f>SUM(D314,D285)</f>
        <v>0</v>
      </c>
      <c r="F317" s="160"/>
      <c r="G317" s="168"/>
    </row>
    <row r="318" spans="1:7" s="13" customFormat="1" ht="18" x14ac:dyDescent="0.35">
      <c r="A318" s="267" t="s">
        <v>203</v>
      </c>
      <c r="B318" s="268"/>
      <c r="C318" s="269"/>
      <c r="D318" s="271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79" t="s">
        <v>4</v>
      </c>
      <c r="B320" s="279"/>
      <c r="C320" s="279"/>
      <c r="D320" s="279"/>
      <c r="E320" s="279"/>
      <c r="F320" s="280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6" t="s">
        <v>34</v>
      </c>
      <c r="C323" s="246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7" t="s">
        <v>36</v>
      </c>
      <c r="B333" s="247"/>
      <c r="C333" s="247"/>
      <c r="D333" s="247">
        <f>SUM(B325:C332)</f>
        <v>0</v>
      </c>
    </row>
    <row r="334" spans="1:7" x14ac:dyDescent="0.3">
      <c r="A334" s="247" t="s">
        <v>35</v>
      </c>
      <c r="B334" s="248"/>
      <c r="C334" s="249"/>
      <c r="D334" s="250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7" t="s">
        <v>109</v>
      </c>
      <c r="B336" s="308"/>
      <c r="C336" s="308"/>
      <c r="D336" s="308"/>
      <c r="E336" s="308"/>
      <c r="F336" s="309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7" t="s">
        <v>36</v>
      </c>
      <c r="B354" s="251"/>
      <c r="C354" s="251"/>
      <c r="D354" s="252">
        <f>SUM(B337:C348,B350:C353)</f>
        <v>0</v>
      </c>
    </row>
    <row r="355" spans="1:7" x14ac:dyDescent="0.3">
      <c r="A355" s="247" t="s">
        <v>35</v>
      </c>
      <c r="B355" s="248"/>
      <c r="C355" s="249"/>
      <c r="D355" s="250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7" t="s">
        <v>39</v>
      </c>
      <c r="B357" s="268"/>
      <c r="C357" s="269"/>
      <c r="D357" s="270">
        <f>SUM(D354,D333)</f>
        <v>0</v>
      </c>
    </row>
    <row r="358" spans="1:7" ht="18" x14ac:dyDescent="0.35">
      <c r="A358" s="267" t="s">
        <v>204</v>
      </c>
      <c r="B358" s="268"/>
      <c r="C358" s="269"/>
      <c r="D358" s="271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79" t="s">
        <v>21</v>
      </c>
      <c r="B360" s="279"/>
      <c r="C360" s="279"/>
      <c r="D360" s="279"/>
      <c r="E360" s="279"/>
      <c r="F360" s="280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6" t="s">
        <v>34</v>
      </c>
      <c r="C363" s="246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7" t="s">
        <v>36</v>
      </c>
      <c r="B373" s="247"/>
      <c r="C373" s="247"/>
      <c r="D373" s="251">
        <f>SUM(B365:C372)</f>
        <v>0</v>
      </c>
      <c r="G373" s="106"/>
    </row>
    <row r="374" spans="1:7" x14ac:dyDescent="0.3">
      <c r="A374" s="247" t="s">
        <v>35</v>
      </c>
      <c r="B374" s="248"/>
      <c r="C374" s="249"/>
      <c r="D374" s="250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7" t="s">
        <v>25</v>
      </c>
      <c r="B376" s="308"/>
      <c r="C376" s="308"/>
      <c r="D376" s="308"/>
      <c r="E376" s="308"/>
      <c r="F376" s="309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1" t="s">
        <v>36</v>
      </c>
      <c r="B387" s="251"/>
      <c r="C387" s="251"/>
      <c r="D387" s="251">
        <f>SUM(B377:C382,B384:C386)</f>
        <v>0</v>
      </c>
      <c r="G387" s="106"/>
    </row>
    <row r="388" spans="1:7" x14ac:dyDescent="0.3">
      <c r="A388" s="247" t="s">
        <v>35</v>
      </c>
      <c r="B388" s="248"/>
      <c r="C388" s="249"/>
      <c r="D388" s="250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7" t="s">
        <v>40</v>
      </c>
      <c r="B390" s="268"/>
      <c r="C390" s="269"/>
      <c r="D390" s="270">
        <f>SUM(D387,D373)</f>
        <v>0</v>
      </c>
      <c r="G390" s="106"/>
    </row>
    <row r="391" spans="1:7" ht="18" x14ac:dyDescent="0.35">
      <c r="A391" s="267" t="s">
        <v>205</v>
      </c>
      <c r="B391" s="268"/>
      <c r="C391" s="269"/>
      <c r="D391" s="272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79" t="s">
        <v>8</v>
      </c>
      <c r="B393" s="279"/>
      <c r="C393" s="279"/>
      <c r="D393" s="279"/>
      <c r="E393" s="279"/>
      <c r="F393" s="280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6" t="s">
        <v>34</v>
      </c>
      <c r="C396" s="246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1" t="s">
        <v>36</v>
      </c>
      <c r="B406" s="251"/>
      <c r="C406" s="251"/>
      <c r="D406" s="251">
        <f>SUM(B398:C405)</f>
        <v>0</v>
      </c>
      <c r="G406" s="106"/>
    </row>
    <row r="407" spans="1:7" x14ac:dyDescent="0.3">
      <c r="A407" s="247" t="s">
        <v>35</v>
      </c>
      <c r="B407" s="248"/>
      <c r="C407" s="249"/>
      <c r="D407" s="250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7" t="s">
        <v>25</v>
      </c>
      <c r="B409" s="308"/>
      <c r="C409" s="308"/>
      <c r="D409" s="308"/>
      <c r="E409" s="308"/>
      <c r="F409" s="309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7" t="s">
        <v>36</v>
      </c>
      <c r="B417" s="247"/>
      <c r="C417" s="247"/>
      <c r="D417" s="247">
        <f>SUM(B410:C416)</f>
        <v>0</v>
      </c>
    </row>
    <row r="418" spans="1:16382" x14ac:dyDescent="0.3">
      <c r="A418" s="247" t="s">
        <v>35</v>
      </c>
      <c r="B418" s="248"/>
      <c r="C418" s="248"/>
      <c r="D418" s="253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7" t="s">
        <v>111</v>
      </c>
      <c r="B420" s="308"/>
      <c r="C420" s="308"/>
      <c r="D420" s="308"/>
      <c r="E420" s="308"/>
      <c r="F420" s="309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4" t="s">
        <v>36</v>
      </c>
      <c r="B426" s="254"/>
      <c r="C426" s="254"/>
      <c r="D426" s="254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1" t="s">
        <v>35</v>
      </c>
      <c r="B427" s="255"/>
      <c r="C427" s="255"/>
      <c r="D427" s="256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7" t="s">
        <v>28</v>
      </c>
      <c r="B429" s="308"/>
      <c r="C429" s="308"/>
      <c r="D429" s="308"/>
      <c r="E429" s="308"/>
      <c r="F429" s="309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1" t="s">
        <v>36</v>
      </c>
      <c r="B440" s="251"/>
      <c r="C440" s="251"/>
      <c r="D440" s="251">
        <f>SUM(B430:C434,B436:C439)</f>
        <v>0</v>
      </c>
    </row>
    <row r="441" spans="1:7" x14ac:dyDescent="0.3">
      <c r="A441" s="247" t="s">
        <v>35</v>
      </c>
      <c r="B441" s="248"/>
      <c r="C441" s="249"/>
      <c r="D441" s="250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7" t="s">
        <v>41</v>
      </c>
      <c r="B443" s="268"/>
      <c r="C443" s="269"/>
      <c r="D443" s="270">
        <f>SUM(D440,D417,D426,D406)</f>
        <v>0</v>
      </c>
    </row>
    <row r="444" spans="1:7" ht="18" x14ac:dyDescent="0.35">
      <c r="A444" s="267" t="s">
        <v>206</v>
      </c>
      <c r="B444" s="268"/>
      <c r="C444" s="269"/>
      <c r="D444" s="271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79" t="s">
        <v>112</v>
      </c>
      <c r="B446" s="279"/>
      <c r="C446" s="279"/>
      <c r="D446" s="279"/>
      <c r="E446" s="279"/>
      <c r="F446" s="280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6" t="s">
        <v>34</v>
      </c>
      <c r="C449" s="246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7" t="s">
        <v>36</v>
      </c>
      <c r="B457" s="247"/>
      <c r="C457" s="247"/>
      <c r="D457" s="247">
        <f>SUM(B451:C456)</f>
        <v>0</v>
      </c>
    </row>
    <row r="458" spans="1:6" x14ac:dyDescent="0.3">
      <c r="A458" s="247" t="s">
        <v>35</v>
      </c>
      <c r="B458" s="248"/>
      <c r="C458" s="249"/>
      <c r="D458" s="250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0" t="s">
        <v>109</v>
      </c>
      <c r="B460" s="309"/>
      <c r="C460" s="309"/>
      <c r="D460" s="309"/>
      <c r="E460" s="309"/>
      <c r="F460" s="309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7" t="s">
        <v>36</v>
      </c>
      <c r="B477" s="247"/>
      <c r="C477" s="247"/>
      <c r="D477" s="257">
        <f>SUM(B461:C470,B472:C476)</f>
        <v>0</v>
      </c>
    </row>
    <row r="478" spans="1:7" x14ac:dyDescent="0.3">
      <c r="A478" s="247" t="s">
        <v>35</v>
      </c>
      <c r="B478" s="248"/>
      <c r="C478" s="249"/>
      <c r="D478" s="250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7" t="s">
        <v>115</v>
      </c>
      <c r="B480" s="268"/>
      <c r="C480" s="269"/>
      <c r="D480" s="270">
        <f>SUM(D477,D457)</f>
        <v>0</v>
      </c>
    </row>
    <row r="481" spans="1:7" ht="18" x14ac:dyDescent="0.35">
      <c r="A481" s="267" t="s">
        <v>207</v>
      </c>
      <c r="B481" s="268"/>
      <c r="C481" s="269"/>
      <c r="D481" s="271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79"/>
      <c r="F483" s="280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6" t="s">
        <v>34</v>
      </c>
      <c r="C486" s="246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7" t="s">
        <v>36</v>
      </c>
      <c r="B493" s="247"/>
      <c r="C493" s="247"/>
      <c r="D493" s="258">
        <f>SUM(B488:C492)</f>
        <v>0</v>
      </c>
    </row>
    <row r="494" spans="1:7" x14ac:dyDescent="0.3">
      <c r="A494" s="247" t="s">
        <v>35</v>
      </c>
      <c r="B494" s="248"/>
      <c r="C494" s="249"/>
      <c r="D494" s="250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7" t="s">
        <v>36</v>
      </c>
      <c r="B499" s="247"/>
      <c r="C499" s="247"/>
      <c r="D499" s="257">
        <f>SUM(B496:C498)</f>
        <v>0</v>
      </c>
    </row>
    <row r="500" spans="1:7" x14ac:dyDescent="0.3">
      <c r="A500" s="247" t="s">
        <v>35</v>
      </c>
      <c r="B500" s="248"/>
      <c r="C500" s="249"/>
      <c r="D500" s="250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7" t="s">
        <v>76</v>
      </c>
      <c r="B502" s="268"/>
      <c r="C502" s="269"/>
      <c r="D502" s="270">
        <f>SUM(D499,D493)</f>
        <v>0</v>
      </c>
    </row>
    <row r="503" spans="1:7" ht="18" x14ac:dyDescent="0.35">
      <c r="A503" s="267" t="s">
        <v>208</v>
      </c>
      <c r="B503" s="268"/>
      <c r="C503" s="269"/>
      <c r="D503" s="271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79" t="s">
        <v>163</v>
      </c>
      <c r="B505" s="279"/>
      <c r="C505" s="279"/>
      <c r="D505" s="279"/>
      <c r="E505" s="279"/>
      <c r="F505" s="280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6" t="s">
        <v>34</v>
      </c>
      <c r="C508" s="246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7" t="s">
        <v>36</v>
      </c>
      <c r="B513" s="247"/>
      <c r="C513" s="247"/>
      <c r="D513" s="251">
        <f>SUM(B509:C512)</f>
        <v>0</v>
      </c>
    </row>
    <row r="514" spans="1:7" x14ac:dyDescent="0.3">
      <c r="A514" s="247" t="s">
        <v>35</v>
      </c>
      <c r="B514" s="248"/>
      <c r="C514" s="249"/>
      <c r="D514" s="250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79" t="s">
        <v>138</v>
      </c>
      <c r="B516" s="279"/>
      <c r="C516" s="279"/>
      <c r="D516" s="279"/>
      <c r="E516" s="279"/>
      <c r="F516" s="280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6" t="s">
        <v>34</v>
      </c>
      <c r="C519" s="246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3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7" t="s">
        <v>36</v>
      </c>
      <c r="B533" s="247"/>
      <c r="C533" s="247"/>
      <c r="D533" s="247">
        <f>SUM(B520:C532)</f>
        <v>0</v>
      </c>
    </row>
    <row r="534" spans="1:7" x14ac:dyDescent="0.3">
      <c r="A534" s="247" t="s">
        <v>35</v>
      </c>
      <c r="B534" s="248"/>
      <c r="C534" s="249"/>
      <c r="D534" s="250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79" t="s">
        <v>139</v>
      </c>
      <c r="B536" s="279"/>
      <c r="C536" s="279"/>
      <c r="D536" s="279"/>
      <c r="E536" s="279"/>
      <c r="F536" s="280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6" t="s">
        <v>34</v>
      </c>
      <c r="C539" s="246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7" t="s">
        <v>36</v>
      </c>
      <c r="B544" s="247"/>
      <c r="C544" s="259"/>
      <c r="D544" s="247">
        <f>SUM(B540:C543)</f>
        <v>0</v>
      </c>
    </row>
    <row r="545" spans="1:4" x14ac:dyDescent="0.3">
      <c r="A545" s="247" t="s">
        <v>35</v>
      </c>
      <c r="B545" s="259"/>
      <c r="C545" s="260"/>
      <c r="D545" s="261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2" t="s">
        <v>45</v>
      </c>
      <c r="B548" s="263"/>
      <c r="C548" s="264"/>
      <c r="D548" s="265">
        <f>SUM(D544,D533,D513,D502,D443,D390,D357,D45,D317,D265,D157,D480,D204,D102)</f>
        <v>0</v>
      </c>
    </row>
    <row r="549" spans="1:4" ht="22.5" x14ac:dyDescent="0.45">
      <c r="A549" s="262" t="s">
        <v>209</v>
      </c>
      <c r="B549" s="263"/>
      <c r="C549" s="264"/>
      <c r="D549" s="266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'A3 Exploitation'!A8:F8</f>
        <v>Bizerte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2" t="s">
        <v>42</v>
      </c>
      <c r="B8" s="367">
        <f>'A3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3" t="s">
        <v>44</v>
      </c>
      <c r="B9" s="368">
        <f>'A3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2" t="s">
        <v>43</v>
      </c>
      <c r="B10" s="364">
        <f>'A3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2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6" t="s">
        <v>34</v>
      </c>
      <c r="C14" s="246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89">
        <f>SUM(B17:C21)</f>
        <v>0</v>
      </c>
    </row>
    <row r="23" spans="1:7" x14ac:dyDescent="0.3">
      <c r="A23" s="349" t="s">
        <v>295</v>
      </c>
      <c r="B23" s="350"/>
      <c r="C23" s="351"/>
      <c r="D23" s="287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8">
        <f>SUM(B26:C32)</f>
        <v>0</v>
      </c>
    </row>
    <row r="34" spans="1:7" x14ac:dyDescent="0.3">
      <c r="A34" s="349" t="s">
        <v>295</v>
      </c>
      <c r="B34" s="350"/>
      <c r="C34" s="351"/>
      <c r="D34" s="287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8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7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8">
        <f>SUM(B46:C51)</f>
        <v>0</v>
      </c>
    </row>
    <row r="53" spans="1:7" x14ac:dyDescent="0.3">
      <c r="A53" s="349" t="s">
        <v>295</v>
      </c>
      <c r="B53" s="350"/>
      <c r="C53" s="351"/>
      <c r="D53" s="287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8">
        <f>SUM(B56:C62)</f>
        <v>0</v>
      </c>
    </row>
    <row r="64" spans="1:7" x14ac:dyDescent="0.3">
      <c r="A64" s="349" t="s">
        <v>295</v>
      </c>
      <c r="B64" s="350"/>
      <c r="C64" s="351"/>
      <c r="D64" s="287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8">
        <f>SUM(B67:C83)</f>
        <v>0</v>
      </c>
    </row>
    <row r="85" spans="1:7" x14ac:dyDescent="0.3">
      <c r="A85" s="349" t="s">
        <v>295</v>
      </c>
      <c r="B85" s="350"/>
      <c r="C85" s="351"/>
      <c r="D85" s="287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8">
        <f>SUM(B88:C101)</f>
        <v>0</v>
      </c>
    </row>
    <row r="103" spans="1:7" x14ac:dyDescent="0.3">
      <c r="A103" s="349" t="s">
        <v>295</v>
      </c>
      <c r="B103" s="350"/>
      <c r="C103" s="351"/>
      <c r="D103" s="287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8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7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8">
        <f>SUM(B122:C132)</f>
        <v>0</v>
      </c>
    </row>
    <row r="134" spans="1:7" x14ac:dyDescent="0.3">
      <c r="A134" s="349" t="s">
        <v>295</v>
      </c>
      <c r="B134" s="350"/>
      <c r="C134" s="351"/>
      <c r="D134" s="290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8">
        <f>SUM(B137:C148)</f>
        <v>0</v>
      </c>
    </row>
    <row r="150" spans="1:7" x14ac:dyDescent="0.3">
      <c r="A150" s="349" t="s">
        <v>295</v>
      </c>
      <c r="B150" s="350"/>
      <c r="C150" s="351"/>
      <c r="D150" s="287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89">
        <f>SUM(B153:C160)</f>
        <v>0</v>
      </c>
    </row>
    <row r="162" spans="1:7" x14ac:dyDescent="0.3">
      <c r="A162" s="349" t="s">
        <v>295</v>
      </c>
      <c r="B162" s="350"/>
      <c r="C162" s="351"/>
      <c r="D162" s="287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8">
        <f>SUM(B165:C168)</f>
        <v>0</v>
      </c>
    </row>
    <row r="170" spans="1:7" x14ac:dyDescent="0.3">
      <c r="A170" s="349" t="s">
        <v>295</v>
      </c>
      <c r="B170" s="350"/>
      <c r="C170" s="351"/>
      <c r="D170" s="287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8">
        <f>SUM(B173:C176)</f>
        <v>0</v>
      </c>
    </row>
    <row r="178" spans="1:7" x14ac:dyDescent="0.3">
      <c r="A178" s="349" t="s">
        <v>295</v>
      </c>
      <c r="B178" s="350"/>
      <c r="C178" s="351"/>
      <c r="D178" s="287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8">
        <f>SUM(B181:C185)</f>
        <v>0</v>
      </c>
    </row>
    <row r="187" spans="1:7" x14ac:dyDescent="0.3">
      <c r="A187" s="349" t="s">
        <v>295</v>
      </c>
      <c r="B187" s="350"/>
      <c r="C187" s="351"/>
      <c r="D187" s="287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8">
        <f>SUM(B190:C193)</f>
        <v>0</v>
      </c>
    </row>
    <row r="195" spans="1:6" x14ac:dyDescent="0.3">
      <c r="A195" s="349" t="s">
        <v>295</v>
      </c>
      <c r="B195" s="350"/>
      <c r="C195" s="351"/>
      <c r="D195" s="287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8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2" t="s">
        <v>322</v>
      </c>
      <c r="B198" s="283"/>
      <c r="C198" s="284"/>
      <c r="D198" s="285">
        <f>SUM(D194,D186,D177,D169,D161,D63,D52,D33,D22,D118,D149,D133,D102,D84,D42)</f>
        <v>0</v>
      </c>
    </row>
    <row r="199" spans="1:6" ht="22.5" x14ac:dyDescent="0.3">
      <c r="A199" s="262" t="s">
        <v>323</v>
      </c>
      <c r="B199" s="283"/>
      <c r="C199" s="284"/>
      <c r="D199" s="286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Bizerte</v>
      </c>
      <c r="B8" s="323"/>
      <c r="C8" s="323"/>
      <c r="D8" s="323"/>
      <c r="E8" s="323"/>
      <c r="F8" s="323"/>
      <c r="G8" s="104"/>
    </row>
    <row r="9" spans="1:7" ht="24" x14ac:dyDescent="0.45">
      <c r="A9" s="305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6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5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5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79" t="s">
        <v>0</v>
      </c>
      <c r="B15" s="279"/>
      <c r="C15" s="279"/>
      <c r="D15" s="279"/>
      <c r="E15" s="279"/>
      <c r="F15" s="280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6" t="s">
        <v>34</v>
      </c>
      <c r="C18" s="246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7" t="s">
        <v>36</v>
      </c>
      <c r="B25" s="247"/>
      <c r="C25" s="247"/>
      <c r="D25" s="247">
        <f>SUM(B21:C24)</f>
        <v>0</v>
      </c>
    </row>
    <row r="26" spans="1:8" x14ac:dyDescent="0.3">
      <c r="A26" s="247" t="s">
        <v>35</v>
      </c>
      <c r="B26" s="248"/>
      <c r="C26" s="249"/>
      <c r="D26" s="250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1" t="s">
        <v>36</v>
      </c>
      <c r="B42" s="251"/>
      <c r="C42" s="251"/>
      <c r="D42" s="251">
        <f>SUM(B29:C37,B39:C41)</f>
        <v>0</v>
      </c>
    </row>
    <row r="43" spans="1:7" x14ac:dyDescent="0.3">
      <c r="A43" s="247" t="s">
        <v>35</v>
      </c>
      <c r="B43" s="248"/>
      <c r="C43" s="249"/>
      <c r="D43" s="250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7" t="s">
        <v>38</v>
      </c>
      <c r="B45" s="277"/>
      <c r="C45" s="278"/>
      <c r="D45" s="270">
        <f>SUM(D42,D25)</f>
        <v>0</v>
      </c>
    </row>
    <row r="46" spans="1:7" ht="18" x14ac:dyDescent="0.35">
      <c r="A46" s="267" t="s">
        <v>198</v>
      </c>
      <c r="B46" s="277"/>
      <c r="C46" s="278"/>
      <c r="D46" s="271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79" t="s">
        <v>124</v>
      </c>
      <c r="B48" s="279"/>
      <c r="C48" s="279"/>
      <c r="D48" s="279"/>
      <c r="E48" s="279"/>
      <c r="F48" s="280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6" t="s">
        <v>34</v>
      </c>
      <c r="C51" s="246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7" t="s">
        <v>36</v>
      </c>
      <c r="B61" s="247"/>
      <c r="C61" s="247"/>
      <c r="D61" s="247">
        <f>SUM(B53:C60)</f>
        <v>0</v>
      </c>
    </row>
    <row r="62" spans="1:7" x14ac:dyDescent="0.3">
      <c r="A62" s="247" t="s">
        <v>35</v>
      </c>
      <c r="B62" s="248"/>
      <c r="C62" s="249"/>
      <c r="D62" s="250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7" t="s">
        <v>36</v>
      </c>
      <c r="B84" s="247"/>
      <c r="C84" s="247"/>
      <c r="D84" s="251">
        <f>SUM(B65:C83)</f>
        <v>0</v>
      </c>
    </row>
    <row r="85" spans="1:7" x14ac:dyDescent="0.3">
      <c r="A85" s="247" t="s">
        <v>35</v>
      </c>
      <c r="B85" s="248"/>
      <c r="C85" s="249"/>
      <c r="D85" s="250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7" t="s">
        <v>36</v>
      </c>
      <c r="B100" s="247"/>
      <c r="C100" s="247"/>
      <c r="D100" s="247">
        <f>SUM(B88:C93,B95:C99)</f>
        <v>0</v>
      </c>
    </row>
    <row r="101" spans="1:7" x14ac:dyDescent="0.3">
      <c r="A101" s="247" t="s">
        <v>35</v>
      </c>
      <c r="B101" s="248"/>
      <c r="C101" s="249"/>
      <c r="D101" s="250">
        <f>D100/(COUNT(B88:C93,B95:C99)*2)</f>
        <v>0</v>
      </c>
    </row>
    <row r="102" spans="1:7" ht="18" x14ac:dyDescent="0.35">
      <c r="A102" s="267" t="s">
        <v>61</v>
      </c>
      <c r="B102" s="268"/>
      <c r="C102" s="269"/>
      <c r="D102" s="270">
        <f>SUM(D84,D100,D61)</f>
        <v>0</v>
      </c>
    </row>
    <row r="103" spans="1:7" ht="18" x14ac:dyDescent="0.35">
      <c r="A103" s="267" t="s">
        <v>199</v>
      </c>
      <c r="B103" s="268"/>
      <c r="C103" s="269"/>
      <c r="D103" s="271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79" t="s">
        <v>116</v>
      </c>
      <c r="B105" s="279"/>
      <c r="C105" s="279"/>
      <c r="D105" s="279"/>
      <c r="E105" s="279"/>
      <c r="F105" s="280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6" t="s">
        <v>34</v>
      </c>
      <c r="C108" s="246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7" t="s">
        <v>36</v>
      </c>
      <c r="B117" s="247"/>
      <c r="C117" s="247"/>
      <c r="D117" s="247">
        <f>SUM(B110:C116)</f>
        <v>0</v>
      </c>
    </row>
    <row r="118" spans="1:6" x14ac:dyDescent="0.3">
      <c r="A118" s="247" t="s">
        <v>35</v>
      </c>
      <c r="B118" s="248"/>
      <c r="C118" s="249"/>
      <c r="D118" s="250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7" t="s">
        <v>36</v>
      </c>
      <c r="B139" s="247"/>
      <c r="C139" s="247"/>
      <c r="D139" s="251">
        <f>SUM(B121:C138)</f>
        <v>0</v>
      </c>
    </row>
    <row r="140" spans="1:7" x14ac:dyDescent="0.3">
      <c r="A140" s="247" t="s">
        <v>35</v>
      </c>
      <c r="B140" s="248"/>
      <c r="C140" s="249"/>
      <c r="D140" s="250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7" t="s">
        <v>36</v>
      </c>
      <c r="B154" s="247"/>
      <c r="C154" s="247"/>
      <c r="D154" s="247">
        <f>SUM(B143:C147,B149:C153)</f>
        <v>0</v>
      </c>
    </row>
    <row r="155" spans="1:7" x14ac:dyDescent="0.3">
      <c r="A155" s="247" t="s">
        <v>35</v>
      </c>
      <c r="B155" s="248"/>
      <c r="C155" s="249"/>
      <c r="D155" s="250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7" t="s">
        <v>125</v>
      </c>
      <c r="B157" s="268"/>
      <c r="C157" s="269"/>
      <c r="D157" s="270">
        <f>SUM(D154,D117,D139)</f>
        <v>0</v>
      </c>
    </row>
    <row r="158" spans="1:7" ht="18" x14ac:dyDescent="0.35">
      <c r="A158" s="267" t="s">
        <v>200</v>
      </c>
      <c r="B158" s="268"/>
      <c r="C158" s="269"/>
      <c r="D158" s="271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79" t="s">
        <v>117</v>
      </c>
      <c r="B160" s="279"/>
      <c r="C160" s="279"/>
      <c r="D160" s="279"/>
      <c r="E160" s="279"/>
      <c r="F160" s="280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6" t="s">
        <v>34</v>
      </c>
      <c r="C163" s="246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7" t="s">
        <v>36</v>
      </c>
      <c r="B172" s="247"/>
      <c r="C172" s="247"/>
      <c r="D172" s="247">
        <f>SUM(B165:C171)</f>
        <v>0</v>
      </c>
    </row>
    <row r="173" spans="1:7" x14ac:dyDescent="0.3">
      <c r="A173" s="247" t="s">
        <v>35</v>
      </c>
      <c r="B173" s="248"/>
      <c r="C173" s="249"/>
      <c r="D173" s="250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1" t="s">
        <v>36</v>
      </c>
      <c r="B201" s="251"/>
      <c r="C201" s="251"/>
      <c r="D201" s="251">
        <f>SUM(B176:C194,B196:C200)</f>
        <v>0</v>
      </c>
    </row>
    <row r="202" spans="1:7" x14ac:dyDescent="0.3">
      <c r="A202" s="247" t="s">
        <v>35</v>
      </c>
      <c r="B202" s="248"/>
      <c r="C202" s="249"/>
      <c r="D202" s="250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7" t="s">
        <v>126</v>
      </c>
      <c r="B204" s="268"/>
      <c r="C204" s="269"/>
      <c r="D204" s="270">
        <f>SUM(D172,D201)</f>
        <v>0</v>
      </c>
    </row>
    <row r="205" spans="1:7" ht="18" x14ac:dyDescent="0.35">
      <c r="A205" s="267" t="s">
        <v>201</v>
      </c>
      <c r="B205" s="268"/>
      <c r="C205" s="269"/>
      <c r="D205" s="271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79" t="s">
        <v>154</v>
      </c>
      <c r="B207" s="279"/>
      <c r="C207" s="279"/>
      <c r="D207" s="279"/>
      <c r="E207" s="279"/>
      <c r="F207" s="280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6" t="s">
        <v>34</v>
      </c>
      <c r="C210" s="246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7" t="s">
        <v>36</v>
      </c>
      <c r="B222" s="247"/>
      <c r="C222" s="247"/>
      <c r="D222" s="247">
        <f>SUM(B212:C221)</f>
        <v>0</v>
      </c>
    </row>
    <row r="223" spans="1:7" x14ac:dyDescent="0.3">
      <c r="A223" s="247" t="s">
        <v>35</v>
      </c>
      <c r="B223" s="248"/>
      <c r="C223" s="249"/>
      <c r="D223" s="250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7" t="s">
        <v>36</v>
      </c>
      <c r="B244" s="247"/>
      <c r="C244" s="247"/>
      <c r="D244" s="247">
        <f>SUM(B226:C243)</f>
        <v>0</v>
      </c>
    </row>
    <row r="245" spans="1:7" x14ac:dyDescent="0.3">
      <c r="A245" s="247" t="s">
        <v>35</v>
      </c>
      <c r="B245" s="248"/>
      <c r="C245" s="249"/>
      <c r="D245" s="250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7" t="s">
        <v>36</v>
      </c>
      <c r="B262" s="247"/>
      <c r="C262" s="247"/>
      <c r="D262" s="247">
        <f>SUM(B248:C255,B257:C261)</f>
        <v>0</v>
      </c>
    </row>
    <row r="263" spans="1:7" x14ac:dyDescent="0.3">
      <c r="A263" s="247" t="s">
        <v>35</v>
      </c>
      <c r="B263" s="248"/>
      <c r="C263" s="249"/>
      <c r="D263" s="250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7" t="s">
        <v>70</v>
      </c>
      <c r="B265" s="268"/>
      <c r="C265" s="269"/>
      <c r="D265" s="270">
        <f>SUM(D262,D222,D244)</f>
        <v>0</v>
      </c>
    </row>
    <row r="266" spans="1:7" ht="18" x14ac:dyDescent="0.35">
      <c r="A266" s="273" t="s">
        <v>202</v>
      </c>
      <c r="B266" s="274"/>
      <c r="C266" s="275"/>
      <c r="D266" s="276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79" t="s">
        <v>71</v>
      </c>
      <c r="B268" s="279"/>
      <c r="C268" s="279"/>
      <c r="D268" s="279"/>
      <c r="E268" s="279"/>
      <c r="F268" s="280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6" t="s">
        <v>34</v>
      </c>
      <c r="C271" s="246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7" t="s">
        <v>36</v>
      </c>
      <c r="B285" s="247"/>
      <c r="C285" s="247"/>
      <c r="D285" s="247">
        <f>SUM(B273:C284)</f>
        <v>0</v>
      </c>
      <c r="F285" s="160"/>
      <c r="G285" s="168"/>
    </row>
    <row r="286" spans="1:7" s="13" customFormat="1" x14ac:dyDescent="0.3">
      <c r="A286" s="247" t="s">
        <v>35</v>
      </c>
      <c r="B286" s="248"/>
      <c r="C286" s="249"/>
      <c r="D286" s="250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7" t="s">
        <v>36</v>
      </c>
      <c r="B314" s="247"/>
      <c r="C314" s="247"/>
      <c r="D314" s="247">
        <f>SUM(B289:C307,B309:C313)</f>
        <v>0</v>
      </c>
      <c r="F314" s="160"/>
      <c r="G314" s="168"/>
    </row>
    <row r="315" spans="1:7" s="13" customFormat="1" x14ac:dyDescent="0.3">
      <c r="A315" s="247" t="s">
        <v>35</v>
      </c>
      <c r="B315" s="248"/>
      <c r="C315" s="249"/>
      <c r="D315" s="250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7" t="s">
        <v>74</v>
      </c>
      <c r="B317" s="268"/>
      <c r="C317" s="269"/>
      <c r="D317" s="270">
        <f>SUM(D314,D285)</f>
        <v>0</v>
      </c>
      <c r="F317" s="160"/>
      <c r="G317" s="168"/>
    </row>
    <row r="318" spans="1:7" s="13" customFormat="1" ht="18" x14ac:dyDescent="0.35">
      <c r="A318" s="267" t="s">
        <v>203</v>
      </c>
      <c r="B318" s="268"/>
      <c r="C318" s="269"/>
      <c r="D318" s="271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79" t="s">
        <v>4</v>
      </c>
      <c r="B320" s="279"/>
      <c r="C320" s="279"/>
      <c r="D320" s="279"/>
      <c r="E320" s="279"/>
      <c r="F320" s="280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6" t="s">
        <v>34</v>
      </c>
      <c r="C323" s="246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7" t="s">
        <v>36</v>
      </c>
      <c r="B333" s="247"/>
      <c r="C333" s="247"/>
      <c r="D333" s="247">
        <f>SUM(B325:C332)</f>
        <v>0</v>
      </c>
    </row>
    <row r="334" spans="1:7" x14ac:dyDescent="0.3">
      <c r="A334" s="247" t="s">
        <v>35</v>
      </c>
      <c r="B334" s="248"/>
      <c r="C334" s="249"/>
      <c r="D334" s="250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7" t="s">
        <v>36</v>
      </c>
      <c r="B354" s="251"/>
      <c r="C354" s="251"/>
      <c r="D354" s="252">
        <f>SUM(B337:C348,B350:C353)</f>
        <v>0</v>
      </c>
    </row>
    <row r="355" spans="1:7" x14ac:dyDescent="0.3">
      <c r="A355" s="247" t="s">
        <v>35</v>
      </c>
      <c r="B355" s="248"/>
      <c r="C355" s="249"/>
      <c r="D355" s="250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7" t="s">
        <v>39</v>
      </c>
      <c r="B357" s="268"/>
      <c r="C357" s="269"/>
      <c r="D357" s="270">
        <f>SUM(D354,D333)</f>
        <v>0</v>
      </c>
    </row>
    <row r="358" spans="1:7" ht="18" x14ac:dyDescent="0.35">
      <c r="A358" s="267" t="s">
        <v>204</v>
      </c>
      <c r="B358" s="268"/>
      <c r="C358" s="269"/>
      <c r="D358" s="271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79" t="s">
        <v>21</v>
      </c>
      <c r="B360" s="279"/>
      <c r="C360" s="279"/>
      <c r="D360" s="279"/>
      <c r="E360" s="279"/>
      <c r="F360" s="280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6" t="s">
        <v>34</v>
      </c>
      <c r="C363" s="246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7" t="s">
        <v>36</v>
      </c>
      <c r="B373" s="247"/>
      <c r="C373" s="247"/>
      <c r="D373" s="251">
        <f>SUM(B365:C372)</f>
        <v>0</v>
      </c>
      <c r="G373" s="106"/>
    </row>
    <row r="374" spans="1:7" x14ac:dyDescent="0.3">
      <c r="A374" s="247" t="s">
        <v>35</v>
      </c>
      <c r="B374" s="248"/>
      <c r="C374" s="249"/>
      <c r="D374" s="250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1" t="s">
        <v>36</v>
      </c>
      <c r="B387" s="251"/>
      <c r="C387" s="251"/>
      <c r="D387" s="251">
        <f>SUM(B377:C382,B384:C386)</f>
        <v>0</v>
      </c>
      <c r="G387" s="106"/>
    </row>
    <row r="388" spans="1:7" x14ac:dyDescent="0.3">
      <c r="A388" s="247" t="s">
        <v>35</v>
      </c>
      <c r="B388" s="248"/>
      <c r="C388" s="249"/>
      <c r="D388" s="250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7" t="s">
        <v>40</v>
      </c>
      <c r="B390" s="268"/>
      <c r="C390" s="269"/>
      <c r="D390" s="270">
        <f>SUM(D387,D373)</f>
        <v>0</v>
      </c>
      <c r="G390" s="106"/>
    </row>
    <row r="391" spans="1:7" ht="18" x14ac:dyDescent="0.35">
      <c r="A391" s="267" t="s">
        <v>205</v>
      </c>
      <c r="B391" s="268"/>
      <c r="C391" s="269"/>
      <c r="D391" s="272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79" t="s">
        <v>8</v>
      </c>
      <c r="B393" s="279"/>
      <c r="C393" s="279"/>
      <c r="D393" s="279"/>
      <c r="E393" s="279"/>
      <c r="F393" s="280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6" t="s">
        <v>34</v>
      </c>
      <c r="C396" s="246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1" t="s">
        <v>36</v>
      </c>
      <c r="B406" s="251"/>
      <c r="C406" s="251"/>
      <c r="D406" s="251">
        <f>SUM(B398:C405)</f>
        <v>0</v>
      </c>
      <c r="G406" s="106"/>
    </row>
    <row r="407" spans="1:7" x14ac:dyDescent="0.3">
      <c r="A407" s="247" t="s">
        <v>35</v>
      </c>
      <c r="B407" s="248"/>
      <c r="C407" s="249"/>
      <c r="D407" s="250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7" t="s">
        <v>36</v>
      </c>
      <c r="B417" s="247"/>
      <c r="C417" s="247"/>
      <c r="D417" s="247">
        <f>SUM(B410:C416)</f>
        <v>0</v>
      </c>
    </row>
    <row r="418" spans="1:16382" x14ac:dyDescent="0.3">
      <c r="A418" s="247" t="s">
        <v>35</v>
      </c>
      <c r="B418" s="248"/>
      <c r="C418" s="248"/>
      <c r="D418" s="253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4" t="s">
        <v>36</v>
      </c>
      <c r="B426" s="254"/>
      <c r="C426" s="254"/>
      <c r="D426" s="254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1" t="s">
        <v>35</v>
      </c>
      <c r="B427" s="255"/>
      <c r="C427" s="255"/>
      <c r="D427" s="256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1" t="s">
        <v>36</v>
      </c>
      <c r="B440" s="251"/>
      <c r="C440" s="251"/>
      <c r="D440" s="251">
        <f>SUM(B430:C434,B436:C439)</f>
        <v>0</v>
      </c>
    </row>
    <row r="441" spans="1:7" x14ac:dyDescent="0.3">
      <c r="A441" s="247" t="s">
        <v>35</v>
      </c>
      <c r="B441" s="248"/>
      <c r="C441" s="249"/>
      <c r="D441" s="250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7" t="s">
        <v>41</v>
      </c>
      <c r="B443" s="268"/>
      <c r="C443" s="269"/>
      <c r="D443" s="270">
        <f>SUM(D440,D417,D426,D406)</f>
        <v>0</v>
      </c>
    </row>
    <row r="444" spans="1:7" ht="18" x14ac:dyDescent="0.35">
      <c r="A444" s="267" t="s">
        <v>206</v>
      </c>
      <c r="B444" s="268"/>
      <c r="C444" s="269"/>
      <c r="D444" s="271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79" t="s">
        <v>112</v>
      </c>
      <c r="B446" s="279"/>
      <c r="C446" s="279"/>
      <c r="D446" s="279"/>
      <c r="E446" s="279"/>
      <c r="F446" s="280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6" t="s">
        <v>34</v>
      </c>
      <c r="C449" s="246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7" t="s">
        <v>36</v>
      </c>
      <c r="B457" s="247"/>
      <c r="C457" s="247"/>
      <c r="D457" s="247">
        <f>SUM(B451:C456)</f>
        <v>0</v>
      </c>
    </row>
    <row r="458" spans="1:6" x14ac:dyDescent="0.3">
      <c r="A458" s="247" t="s">
        <v>35</v>
      </c>
      <c r="B458" s="248"/>
      <c r="C458" s="249"/>
      <c r="D458" s="250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7" t="s">
        <v>36</v>
      </c>
      <c r="B477" s="247"/>
      <c r="C477" s="247"/>
      <c r="D477" s="257">
        <f>SUM(B461:C470,B472:C476)</f>
        <v>0</v>
      </c>
    </row>
    <row r="478" spans="1:7" x14ac:dyDescent="0.3">
      <c r="A478" s="247" t="s">
        <v>35</v>
      </c>
      <c r="B478" s="248"/>
      <c r="C478" s="249"/>
      <c r="D478" s="250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7" t="s">
        <v>115</v>
      </c>
      <c r="B480" s="268"/>
      <c r="C480" s="269"/>
      <c r="D480" s="270">
        <f>SUM(D477,D457)</f>
        <v>0</v>
      </c>
    </row>
    <row r="481" spans="1:7" ht="18" x14ac:dyDescent="0.35">
      <c r="A481" s="267" t="s">
        <v>207</v>
      </c>
      <c r="B481" s="268"/>
      <c r="C481" s="269"/>
      <c r="D481" s="271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79"/>
      <c r="F483" s="280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6" t="s">
        <v>34</v>
      </c>
      <c r="C486" s="246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7" t="s">
        <v>36</v>
      </c>
      <c r="B493" s="247"/>
      <c r="C493" s="247"/>
      <c r="D493" s="258">
        <f>SUM(B488:C492)</f>
        <v>0</v>
      </c>
    </row>
    <row r="494" spans="1:7" x14ac:dyDescent="0.3">
      <c r="A494" s="247" t="s">
        <v>35</v>
      </c>
      <c r="B494" s="248"/>
      <c r="C494" s="249"/>
      <c r="D494" s="250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7" t="s">
        <v>36</v>
      </c>
      <c r="B499" s="247"/>
      <c r="C499" s="247"/>
      <c r="D499" s="257">
        <f>SUM(B496:C498)</f>
        <v>0</v>
      </c>
    </row>
    <row r="500" spans="1:7" x14ac:dyDescent="0.3">
      <c r="A500" s="247" t="s">
        <v>35</v>
      </c>
      <c r="B500" s="248"/>
      <c r="C500" s="249"/>
      <c r="D500" s="250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7" t="s">
        <v>76</v>
      </c>
      <c r="B502" s="268"/>
      <c r="C502" s="269"/>
      <c r="D502" s="270">
        <f>SUM(D499,D493)</f>
        <v>0</v>
      </c>
    </row>
    <row r="503" spans="1:7" ht="18" x14ac:dyDescent="0.35">
      <c r="A503" s="267" t="s">
        <v>208</v>
      </c>
      <c r="B503" s="268"/>
      <c r="C503" s="269"/>
      <c r="D503" s="271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79" t="s">
        <v>163</v>
      </c>
      <c r="B505" s="279"/>
      <c r="C505" s="279"/>
      <c r="D505" s="279"/>
      <c r="E505" s="279"/>
      <c r="F505" s="280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6" t="s">
        <v>34</v>
      </c>
      <c r="C508" s="246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7" t="s">
        <v>36</v>
      </c>
      <c r="B513" s="247"/>
      <c r="C513" s="247"/>
      <c r="D513" s="251">
        <f>SUM(B509:C512)</f>
        <v>0</v>
      </c>
    </row>
    <row r="514" spans="1:7" x14ac:dyDescent="0.3">
      <c r="A514" s="247" t="s">
        <v>35</v>
      </c>
      <c r="B514" s="248"/>
      <c r="C514" s="249"/>
      <c r="D514" s="250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79" t="s">
        <v>138</v>
      </c>
      <c r="B516" s="279"/>
      <c r="C516" s="279"/>
      <c r="D516" s="279"/>
      <c r="E516" s="279"/>
      <c r="F516" s="280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6" t="s">
        <v>34</v>
      </c>
      <c r="C519" s="246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3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7" t="s">
        <v>36</v>
      </c>
      <c r="B533" s="247"/>
      <c r="C533" s="247"/>
      <c r="D533" s="247">
        <f>SUM(B520:C532)</f>
        <v>0</v>
      </c>
    </row>
    <row r="534" spans="1:7" x14ac:dyDescent="0.3">
      <c r="A534" s="247" t="s">
        <v>35</v>
      </c>
      <c r="B534" s="248"/>
      <c r="C534" s="249"/>
      <c r="D534" s="250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79" t="s">
        <v>139</v>
      </c>
      <c r="B536" s="279"/>
      <c r="C536" s="279"/>
      <c r="D536" s="279"/>
      <c r="E536" s="279"/>
      <c r="F536" s="280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6" t="s">
        <v>34</v>
      </c>
      <c r="C539" s="246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7" t="s">
        <v>36</v>
      </c>
      <c r="B544" s="247"/>
      <c r="C544" s="259"/>
      <c r="D544" s="247">
        <f>SUM(B540:C543)</f>
        <v>0</v>
      </c>
    </row>
    <row r="545" spans="1:4" x14ac:dyDescent="0.3">
      <c r="A545" s="247" t="s">
        <v>35</v>
      </c>
      <c r="B545" s="259"/>
      <c r="C545" s="260"/>
      <c r="D545" s="261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2" t="s">
        <v>45</v>
      </c>
      <c r="B548" s="263"/>
      <c r="C548" s="264"/>
      <c r="D548" s="265">
        <f>SUM(D544,D533,D513,D502,D443,D390,D357,D45,D317,D265,D157,D480,D204,D102)</f>
        <v>0</v>
      </c>
    </row>
    <row r="549" spans="1:4" ht="22.5" x14ac:dyDescent="0.45">
      <c r="A549" s="262" t="s">
        <v>209</v>
      </c>
      <c r="B549" s="263"/>
      <c r="C549" s="264"/>
      <c r="D549" s="266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e">
        <f>#REF!</f>
        <v>#REF!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2" t="s">
        <v>42</v>
      </c>
      <c r="B8" s="367">
        <f>'A4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3" t="s">
        <v>44</v>
      </c>
      <c r="B9" s="368">
        <f>'A4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2" t="s">
        <v>43</v>
      </c>
      <c r="B10" s="364">
        <f>'A4 Exploitation'!A8:F8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2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6" t="s">
        <v>34</v>
      </c>
      <c r="C14" s="246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89">
        <f>SUM(B17:C21)</f>
        <v>0</v>
      </c>
    </row>
    <row r="23" spans="1:7" x14ac:dyDescent="0.3">
      <c r="A23" s="349" t="s">
        <v>295</v>
      </c>
      <c r="B23" s="350"/>
      <c r="C23" s="351"/>
      <c r="D23" s="287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8">
        <f>SUM(B26:C32)</f>
        <v>0</v>
      </c>
    </row>
    <row r="34" spans="1:7" x14ac:dyDescent="0.3">
      <c r="A34" s="349" t="s">
        <v>295</v>
      </c>
      <c r="B34" s="350"/>
      <c r="C34" s="351"/>
      <c r="D34" s="287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8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7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8">
        <f>SUM(B46:C51)</f>
        <v>0</v>
      </c>
    </row>
    <row r="53" spans="1:7" x14ac:dyDescent="0.3">
      <c r="A53" s="349" t="s">
        <v>295</v>
      </c>
      <c r="B53" s="350"/>
      <c r="C53" s="351"/>
      <c r="D53" s="287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8">
        <f>SUM(B56:C62)</f>
        <v>0</v>
      </c>
    </row>
    <row r="64" spans="1:7" x14ac:dyDescent="0.3">
      <c r="A64" s="349" t="s">
        <v>295</v>
      </c>
      <c r="B64" s="350"/>
      <c r="C64" s="351"/>
      <c r="D64" s="287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8">
        <f>SUM(B67:C83)</f>
        <v>0</v>
      </c>
    </row>
    <row r="85" spans="1:7" x14ac:dyDescent="0.3">
      <c r="A85" s="349" t="s">
        <v>295</v>
      </c>
      <c r="B85" s="350"/>
      <c r="C85" s="351"/>
      <c r="D85" s="287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8">
        <f>SUM(B88:C101)</f>
        <v>0</v>
      </c>
    </row>
    <row r="103" spans="1:7" x14ac:dyDescent="0.3">
      <c r="A103" s="349" t="s">
        <v>295</v>
      </c>
      <c r="B103" s="350"/>
      <c r="C103" s="351"/>
      <c r="D103" s="287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8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7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8">
        <f>SUM(B122:C132)</f>
        <v>0</v>
      </c>
    </row>
    <row r="134" spans="1:7" x14ac:dyDescent="0.3">
      <c r="A134" s="349" t="s">
        <v>295</v>
      </c>
      <c r="B134" s="350"/>
      <c r="C134" s="351"/>
      <c r="D134" s="290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8">
        <f>SUM(B137:C148)</f>
        <v>0</v>
      </c>
    </row>
    <row r="150" spans="1:7" x14ac:dyDescent="0.3">
      <c r="A150" s="349" t="s">
        <v>295</v>
      </c>
      <c r="B150" s="350"/>
      <c r="C150" s="351"/>
      <c r="D150" s="287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89">
        <f>SUM(B153:C160)</f>
        <v>0</v>
      </c>
    </row>
    <row r="162" spans="1:7" x14ac:dyDescent="0.3">
      <c r="A162" s="349" t="s">
        <v>295</v>
      </c>
      <c r="B162" s="350"/>
      <c r="C162" s="351"/>
      <c r="D162" s="287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8">
        <f>SUM(B165:C168)</f>
        <v>0</v>
      </c>
    </row>
    <row r="170" spans="1:7" x14ac:dyDescent="0.3">
      <c r="A170" s="349" t="s">
        <v>295</v>
      </c>
      <c r="B170" s="350"/>
      <c r="C170" s="351"/>
      <c r="D170" s="287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8">
        <f>SUM(B173:C176)</f>
        <v>0</v>
      </c>
    </row>
    <row r="178" spans="1:7" x14ac:dyDescent="0.3">
      <c r="A178" s="349" t="s">
        <v>295</v>
      </c>
      <c r="B178" s="350"/>
      <c r="C178" s="351"/>
      <c r="D178" s="287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8">
        <f>SUM(B181:C185)</f>
        <v>0</v>
      </c>
    </row>
    <row r="187" spans="1:7" x14ac:dyDescent="0.3">
      <c r="A187" s="349" t="s">
        <v>295</v>
      </c>
      <c r="B187" s="350"/>
      <c r="C187" s="351"/>
      <c r="D187" s="287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8">
        <f>SUM(B190:C193)</f>
        <v>0</v>
      </c>
    </row>
    <row r="195" spans="1:6" x14ac:dyDescent="0.3">
      <c r="A195" s="349" t="s">
        <v>295</v>
      </c>
      <c r="B195" s="350"/>
      <c r="C195" s="351"/>
      <c r="D195" s="287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8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2" t="s">
        <v>322</v>
      </c>
      <c r="B198" s="283"/>
      <c r="C198" s="284"/>
      <c r="D198" s="285">
        <f>SUM(D194,D186,D177,D169,D161,D63,D52,D33,D22,D118,D149,D133,D102,D84,D42)</f>
        <v>0</v>
      </c>
    </row>
    <row r="199" spans="1:6" ht="22.5" x14ac:dyDescent="0.3">
      <c r="A199" s="262" t="s">
        <v>323</v>
      </c>
      <c r="B199" s="283"/>
      <c r="C199" s="284"/>
      <c r="D199" s="286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2018-05-08T22:44:51Z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