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Challenge Management\Express\CE Beni Khiar\04-Avril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4" i="29" l="1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605" i="36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605" i="36"/>
  <c r="D525" i="36"/>
  <c r="D424" i="36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<sst xmlns="http://schemas.openxmlformats.org/spreadsheetml/2006/main" count="5687" uniqueCount="581">
  <si>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</si>
  <si>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</si>
  <si>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</si>
  <si>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</si>
  <si>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</si>
  <si>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</si>
  <si>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</si>
  <si>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</si>
  <si>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</si>
  <si>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</si>
  <si>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</si>
  <si>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</si>
  <si>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</si>
  <si>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</si>
  <si>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</si>
  <si>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</si>
  <si>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</si>
  <si>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</si>
  <si>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</si>
  <si>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</si>
  <si>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</si>
  <si>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</si>
  <si>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</si>
  <si>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</si>
  <si>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</si>
  <si>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</si>
  <si>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</si>
  <si>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</si>
  <si>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</si>
  <si>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</si>
  <si>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</si>
  <si>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</si>
  <si>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</si>
  <si>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</si>
  <si>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</si>
  <si>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</si>
  <si>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</si>
  <si>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</si>
  <si>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</si>
  <si>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</si>
  <si>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</si>
  <si>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</si>
  <si>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</si>
  <si>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</si>
  <si>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</si>
  <si>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</si>
  <si>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</si>
  <si>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</si>
  <si>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</si>
  <si>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</si>
  <si>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</si>
  <si>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</si>
  <si>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</si>
  <si>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</si>
  <si>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</si>
  <si>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</si>
  <si>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</si>
  <si>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</si>
  <si>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</si>
  <si>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</si>
  <si>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</si>
  <si>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</si>
  <si>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</si>
  <si>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</si>
  <si>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</si>
  <si>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</si>
  <si>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</si>
  <si>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</si>
  <si>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</si>
  <si>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</si>
  <si>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</si>
  <si>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</si>
  <si>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</si>
  <si>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</si>
  <si>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</si>
  <si>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</si>
  <si>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</si>
  <si>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</si>
  <si>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</si>
  <si>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</si>
  <si>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</si>
  <si>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</si>
  <si>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</si>
  <si>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</si>
  <si>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</si>
  <si>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</si>
  <si>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</si>
  <si>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</si>
  <si>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</si>
  <si>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</si>
  <si>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</si>
  <si>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</si>
  <si>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</si>
  <si>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</si>
  <si>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</si>
  <si>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</si>
  <si>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</si>
  <si>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</si>
  <si>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</si>
  <si>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</si>
  <si>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</si>
  <si>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</si>
  <si>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</si>
  <si>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</si>
  <si>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</si>
  <si>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</si>
  <si>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</si>
  <si>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</si>
  <si>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</si>
  <si>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</si>
  <si>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</si>
  <si>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</si>
  <si>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</si>
  <si>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</si>
  <si>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</si>
  <si>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</si>
  <si>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</si>
  <si>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</si>
  <si>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</si>
  <si>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</si>
  <si>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</si>
  <si>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</si>
  <si>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</si>
  <si>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</si>
  <si>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</si>
  <si>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</si>
  <si>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</si>
  <si>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</si>
  <si>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</si>
  <si>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</si>
  <si>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</si>
  <si>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</si>
  <si>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</si>
  <si>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</si>
  <si>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</si>
  <si>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</si>
  <si>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</si>
  <si>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</si>
  <si>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</si>
  <si>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</si>
  <si>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</si>
  <si>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</si>
  <si>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</si>
  <si>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</si>
  <si>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</si>
  <si>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</si>
  <si>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</si>
  <si>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</si>
  <si>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</si>
  <si>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</si>
  <si>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</si>
  <si>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</si>
  <si>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</si>
  <si>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</si>
  <si>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</si>
  <si>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</si>
  <si>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</si>
  <si>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</si>
  <si>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</si>
  <si>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</si>
  <si>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</si>
  <si>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</si>
  <si>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</si>
  <si>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</si>
  <si>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</si>
  <si>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</si>
  <si>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</si>
  <si>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</si>
  <si>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</si>
  <si>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</si>
  <si>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</si>
  <si>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</si>
  <si>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</si>
  <si>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</si>
  <si>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</si>
  <si>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</si>
  <si>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</si>
  <si>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</si>
  <si>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</si>
  <si>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</si>
  <si>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</si>
  <si>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</si>
  <si>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</si>
  <si>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</si>
  <si>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</si>
  <si>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</si>
  <si>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</si>
  <si>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</si>
  <si>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</si>
  <si>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</si>
  <si>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</si>
  <si>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</si>
  <si>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</si>
  <si>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</si>
  <si>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</si>
  <si>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</si>
  <si>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</si>
  <si>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</si>
  <si>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</si>
  <si>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</si>
  <si>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</si>
  <si>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</si>
  <si>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</si>
  <si>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</si>
  <si>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</si>
  <si>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</si>
  <si>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</si>
  <si>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</si>
  <si>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</si>
  <si>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</si>
  <si>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</si>
  <si>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</si>
  <si>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</si>
  <si>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</si>
  <si>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</si>
  <si>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</si>
  <si>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</si>
  <si>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</si>
  <si>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</si>
  <si>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</si>
  <si>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</si>
  <si>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</si>
  <si>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</si>
  <si>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</si>
  <si>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</si>
  <si>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</si>
  <si>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</si>
  <si>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</si>
  <si>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</si>
  <si>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</si>
  <si>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</si>
  <si>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</si>
  <si>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</si>
  <si>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</si>
  <si>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</si>
  <si>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</si>
  <si>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</si>
  <si>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</si>
  <si>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</si>
  <si>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</si>
  <si>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</si>
  <si>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</si>
  <si>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</si>
  <si>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</si>
  <si>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</si>
  <si>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</si>
  <si>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</si>
  <si>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</si>
  <si>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</si>
  <si>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</si>
  <si>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</si>
  <si>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</si>
  <si>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</si>
  <si>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</si>
  <si>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</si>
  <si>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</si>
  <si>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</si>
  <si>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</si>
  <si>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</si>
  <si>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</si>
  <si>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</si>
  <si>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</si>
  <si>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</si>
  <si>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</si>
  <si>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</si>
  <si>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</si>
  <si>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</si>
  <si>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</si>
  <si>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</si>
  <si>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</si>
  <si>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</si>
  <si>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</si>
  <si>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</si>
  <si>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</si>
  <si>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</si>
  <si>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</si>
  <si>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</si>
  <si>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</si>
  <si>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</si>
  <si>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</si>
  <si>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</si>
  <si>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</si>
  <si>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</si>
  <si>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</si>
  <si>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</si>
  <si>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</si>
  <si>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</si>
  <si>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</si>
  <si>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</si>
  <si>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</si>
  <si>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</si>
  <si>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</si>
  <si>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</si>
  <si>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</si>
  <si>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</si>
  <si>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</si>
  <si>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</si>
  <si>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</si>
  <si>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</si>
  <si>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</si>
  <si>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</si>
  <si>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</si>
  <si>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</si>
  <si>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</si>
  <si>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</si>
  <si>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</si>
  <si>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</si>
  <si>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</si>
  <si>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</si>
  <si>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</si>
  <si>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</si>
  <si>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</si>
  <si>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</si>
  <si>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</si>
  <si>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</si>
  <si>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</si>
  <si>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</si>
  <si>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</si>
  <si>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</si>
  <si>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</si>
  <si>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</si>
  <si>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</si>
  <si>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</si>
  <si>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</si>
  <si>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</si>
  <si>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</si>
  <si>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</si>
  <si>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</si>
  <si>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</si>
  <si>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</si>
  <si>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</si>
  <si>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</si>
  <si>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</si>
  <si>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</si>
  <si>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</si>
  <si>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</si>
  <si>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</si>
  <si>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</si>
  <si>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</si>
  <si>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</si>
  <si>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</si>
  <si>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</si>
  <si>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</si>
  <si>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</si>
  <si>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</si>
  <si>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</si>
  <si>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</si>
  <si>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</si>
  <si>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</si>
  <si>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</si>
  <si>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</si>
  <si>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</si>
  <si>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</si>
  <si>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</si>
  <si>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</si>
  <si>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</si>
  <si>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</si>
  <si>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</si>
  <si>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</si>
  <si>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</si>
  <si>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</si>
  <si>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</si>
  <si>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</si>
  <si>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</si>
  <si>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</si>
  <si>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</si>
  <si>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</si>
  <si>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</si>
  <si>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</si>
  <si>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</si>
  <si>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</si>
  <si>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</si>
  <si>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</si>
  <si>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</si>
  <si>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</si>
  <si>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</si>
  <si>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</si>
  <si>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</si>
  <si>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</si>
  <si>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</si>
  <si>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</si>
  <si>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</si>
  <si>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</si>
  <si>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</si>
  <si>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</si>
  <si>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</si>
  <si>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</si>
  <si>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</si>
  <si>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</si>
  <si>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</si>
  <si>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</si>
  <si>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</si>
  <si>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</si>
  <si>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</si>
  <si>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</si>
  <si>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</si>
  <si>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</si>
  <si>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</si>
  <si>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</si>
  <si>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</si>
  <si>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</si>
  <si>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</si>
  <si>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</si>
  <si>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</si>
  <si>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</si>
  <si>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</si>
  <si>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</si>
  <si>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</si>
  <si>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</si>
  <si>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</si>
  <si>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</si>
  <si>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</si>
  <si>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</si>
  <si>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</si>
  <si>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</si>
  <si>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</si>
  <si>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</si>
  <si>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</si>
  <si>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</si>
  <si>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</si>
  <si>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</si>
  <si>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</si>
  <si>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</si>
  <si>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</si>
  <si>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</si>
  <si>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</si>
  <si>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</si>
  <si>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</si>
  <si>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</si>
  <si>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</si>
  <si>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</si>
  <si>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</si>
  <si>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</si>
  <si>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</si>
  <si>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</si>
  <si>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</si>
  <si>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</si>
  <si>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</si>
  <si>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</si>
  <si>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</si>
  <si>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</si>
  <si>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</si>
  <si>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</si>
  <si>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</si>
  <si>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</si>
  <si>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</si>
  <si>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</si>
  <si>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</si>
  <si>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</si>
  <si>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</si>
  <si>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</si>
  <si>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</si>
  <si>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</si>
  <si>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</si>
  <si>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</si>
  <si>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</si>
  <si>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</si>
  <si>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</si>
  <si>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</si>
  <si>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</si>
  <si>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</si>
  <si>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</si>
  <si>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</si>
  <si>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</si>
  <si>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</si>
  <si>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</si>
  <si>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</si>
  <si>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</si>
  <si>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</si>
  <si>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</si>
  <si>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</si>
  <si>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</si>
  <si>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</si>
  <si>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</si>
  <si>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</si>
  <si>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Béni Khiar</t>
  </si>
  <si>
    <t>Dr Raja Bouhalfaya</t>
  </si>
  <si>
    <t>Mr Amir Chaouachi (Chef rayons PFT) et chefs rayons</t>
  </si>
  <si>
    <t>Dernière vérification effectuée le 02/04/2019.</t>
  </si>
  <si>
    <t>Utilisation du produit référencé Deptal pour le nettoyage de la balance.
Le produit indiqué au niveau de la procédure mentionne l'utilisation de l'Agrinet pour cet effet.</t>
  </si>
  <si>
    <t>Veuillez respecter les produits respectifs pour chaque usage, comme mentionné dans la procédure de nettoyage.</t>
  </si>
  <si>
    <t xml:space="preserve">Entreposage des emballages directement sur les étagères du meuble. Prévoir un bac protégé pour cet effet.
</t>
  </si>
  <si>
    <t>Prévoir des bacs protégés pour l'entreposage de ces emballages.</t>
  </si>
  <si>
    <t>Test de traçabilité effectué sur deux articles:
1/*3CRB chocolat: les quantités vérifiés étaient conformes.
2/*2 Fonds de tartes: les quantités vérifiées démontrent la perte de traçabilité pour une unité.</t>
  </si>
  <si>
    <t>Veuillez enregistrer les quantités exactes des produits pour éviter toute perte de traçabilité.</t>
  </si>
  <si>
    <t>Même thermomètre utilisé pour les produits de la 4 éme gamme FLEG;
Dernière vérification effectuée le 03/04/2019.</t>
  </si>
  <si>
    <t>Veuillez fournir un thermomètre pour ce rayon, pour éviter tout risque de contaminations.</t>
  </si>
  <si>
    <t>Renforcer les opérations de nettoyage à ce niveau.</t>
  </si>
  <si>
    <t>CF négative:
Manque de propreté au niveau des étagères de stockage, traces de souillures mélangées à du givre.</t>
  </si>
  <si>
    <t>Absence de port de coiffe pour l'opératrice.
Attention au port d'épingles pour cette opératrice voilée.</t>
  </si>
  <si>
    <t>Veuillez respecter le port de coiffe.</t>
  </si>
  <si>
    <t>Absence de poubelle au niveau du rayon.</t>
  </si>
  <si>
    <t>Une seule manipulatrice pour les rayons Charcuterie/fromages, traiteur,volaillerie et FLEG;
Une attention particulière est à accorder aux risques de contaminations croisées.</t>
  </si>
  <si>
    <t>Respecter l'affectation du personnel.</t>
  </si>
  <si>
    <t>Un seul thermomètre était utilisé pour les trois rayons: fromages/charcuterie, volaillerie et traiteur.</t>
  </si>
  <si>
    <t>L’étiquette du fournisseur n’était plus lisible sur un boudin de Jambon de compagne entamé le 05/04/2019.</t>
  </si>
  <si>
    <t>Absence de laboratoire au niveau du magasin.</t>
  </si>
  <si>
    <t>Veuillez respecter l'affectation du personnel.</t>
  </si>
  <si>
    <t xml:space="preserve">Utilisation du même thermomètre pour les trois rayons: charcuterie/fromages, traiteur et volaillerie. </t>
  </si>
  <si>
    <t>Absence de glaçage de la caisse de Daurades retrouvée au niveau de la CF.</t>
  </si>
  <si>
    <t>Il s'agit d'un étal électrique.</t>
  </si>
  <si>
    <t>Le balisage des Daurades exposées étaient effectué seulement en langue française.</t>
  </si>
  <si>
    <t>Prévoir les deux langues arabe et française pour le balisage des produits.</t>
  </si>
  <si>
    <t>La température à cœur des poissons Daurades stockés au niveau de la CF, était de l'ordre de 3,6°C.
On rappelle que la température ne doit pas dépasser les 2°C.</t>
  </si>
  <si>
    <t>Une attention particulière est à accorder à l'élévation de la température des produits stockés.</t>
  </si>
  <si>
    <t>Renforcer le tri des produits exposés.</t>
  </si>
  <si>
    <t>Présence de souillures en dessous de certains étagères de stockage.</t>
  </si>
  <si>
    <t>Améliorer les opérations de nettoyage de la réserve.</t>
  </si>
  <si>
    <t>Renforcer le contrôle des produits exposés.</t>
  </si>
  <si>
    <t>Les dernières analyses copro-parasitologiques, étaient effectuées au mois de Février 2019.</t>
  </si>
  <si>
    <t xml:space="preserve">Développement de rouille au niveau du DEIV du laboratoire du Terminal de cuisson.
</t>
  </si>
  <si>
    <t>La procédure de destruction des produits n'était pas disponible le jour de l'audit.</t>
  </si>
  <si>
    <t>Prévoir ce document au niveau du magasin.</t>
  </si>
  <si>
    <t>Prévoir l'entretien de ces casiers.</t>
  </si>
  <si>
    <t>Absence de meuble froid au niveau du magasin.</t>
  </si>
  <si>
    <t>Une boule de fromage Edam Mont Régal présentait une cire écaillée.
Attention aux risques d'altération du produit.</t>
  </si>
  <si>
    <t>La découpe des fromages est effectuée à la demande du client.
Seulement le jour d'ouverture de la meule/boule de fromage, était mentionné sur les fiches de traçabilité.</t>
  </si>
  <si>
    <t>Prévoir un thermomètre distinct pour ce rayon.</t>
  </si>
  <si>
    <t>Prévoir une poubelle pour le rayon.</t>
  </si>
  <si>
    <t>Absence de thermomètre pour ce rayon.</t>
  </si>
  <si>
    <t>Même opérateurs du rayon PFT qui assurent les manipulations des poissons.</t>
  </si>
  <si>
    <t>Manque de propreté au niveau des étagères d'exposition de couscous/semoule.</t>
  </si>
  <si>
    <t>Améliorer les opérations de nettoyage à ce niveau.</t>
  </si>
  <si>
    <t xml:space="preserve">Un pot de glace Boule d'Or Vanille était endommagé.
</t>
  </si>
  <si>
    <t>Accumulation de givre à l’intérieur des emballages des filets de poissons blancs. Ce qui peut être le signe d'une rupture de la chaine du froid;
On note que la température du meuble d'exposition était conforme, de l'ordre de -20°C.</t>
  </si>
  <si>
    <t>Manque d'étanchéité en dessous de la porte de la réception.</t>
  </si>
  <si>
    <t>Veuillez assurer l'étanchéité en dessous de la porte de la réception.</t>
  </si>
  <si>
    <t>Température affichée: 5°C</t>
  </si>
  <si>
    <t>Meuble 4éme gamme:
Température affichée: 0°C
Température mesurée: 1°C</t>
  </si>
  <si>
    <t>Présence de rouille sur certaines étagères de stockage.</t>
  </si>
  <si>
    <t>L'entretien des étagères est requis.</t>
  </si>
  <si>
    <t>Même CF de stockage avec FLEG.</t>
  </si>
  <si>
    <t>Taux d'hygrométrie: 50%</t>
  </si>
  <si>
    <t>Meubles froids positifs:
Températures affichées: 4°C, 4,8°C, 3,6°C et 4°C.
Températures vérifiées: 4°C et 3°C.
Meuble négatif des surgelés:
Températures affichée: -17°C et vérifiée: -20°C.</t>
  </si>
  <si>
    <t>Même stockage que les produits de volailles.
Température affichée: 2°C
Température mesurée: 3,2°C.</t>
  </si>
  <si>
    <t>Les meubles d'exposition étaient partiellement protégés.</t>
  </si>
  <si>
    <t>Absence de meuble froid d'exposition.</t>
  </si>
  <si>
    <t>Début d'écaillement des jointures de la CF.</t>
  </si>
  <si>
    <t>Procéder aux réparations nécessaires à ce niveau.</t>
  </si>
  <si>
    <t>Température affichée: 2°C
Température mesurée: 3,6°C.</t>
  </si>
  <si>
    <t>Température affichée: 4,1°C
Température mesurée: 5,4°C.</t>
  </si>
  <si>
    <t>1/Début d'écaillement des jointures.
2/Développement de rouille du côté de la porte de la CF.</t>
  </si>
  <si>
    <t>Prévoir les réparations nécessaires des jointures, ainsi qu'un traitement anti-rouille à ce niveau.</t>
  </si>
  <si>
    <t>Température affichée: 2°C
Température mesurée: 3,2°C</t>
  </si>
  <si>
    <t>Température affichée: 4,1°C
Température mesurée: 4,8°C</t>
  </si>
  <si>
    <t>Problème de stagnation d'eau au niveau de la CF Poissonnerie.</t>
  </si>
  <si>
    <t>Revoir l'évacuation de l'eau au niveau de la CF.</t>
  </si>
  <si>
    <t>Il s'agit d'un étal électronique:
Température affichée: 0°C.</t>
  </si>
  <si>
    <t>Développement de rouille au niveau des casiers des vestiaires des femmes.</t>
  </si>
  <si>
    <t>Un coup de peinture est requis pour ces casiers.</t>
  </si>
  <si>
    <t>1/Développement de rouille au niveau de la CF des produits de volailles (jointures).
2/Développement de rouille au niveau des casiers des femmes.</t>
  </si>
  <si>
    <t>Un traitement anti-rouille est à prévoir.</t>
  </si>
  <si>
    <t>Développement de rouille au niveau du DEIV au niveau du terminal de cuisson.</t>
  </si>
  <si>
    <t>Manque d'étanchéité de la porte de la réception.</t>
  </si>
  <si>
    <t>Procéder à l'amélioration de l'étanchéité de le porte.</t>
  </si>
  <si>
    <t>La poubelle au niveau de la salle de pause était à ouverture manuelle.</t>
  </si>
  <si>
    <t>Prévoir une poubelle à système d'ouverture à pédale au niveau de la salle de pause.</t>
  </si>
  <si>
    <t>Présence de stagnation d'eau au niveau de la CF Poissonnerie.</t>
  </si>
  <si>
    <t>Revoir l'évacuation des eaux à ce niveau.</t>
  </si>
  <si>
    <t>Certains écarts techniques n'étaient pas encore traités.</t>
  </si>
  <si>
    <t>Procéder aux réparations nécessaires au niveau du magasin.</t>
  </si>
  <si>
    <t>Présence de givre au niveau de la CF négative.</t>
  </si>
  <si>
    <t>Des opérations de dégivrages sont requises à ce niveau.</t>
  </si>
  <si>
    <t>Accumulation de givre au niveau de la CF négative.</t>
  </si>
  <si>
    <t>Des opérations de dégivrages sont requises.</t>
  </si>
  <si>
    <t>Absence de fabrique de glace au niveau du magasin.</t>
  </si>
  <si>
    <t>Prévoir l'utilisation de glaçons pour éviter tout risque de hausse de température.</t>
  </si>
  <si>
    <t>Poids de pains vérifiés pour des échantillons prélevés de pains:
1/Flute traditionnelle: 242g, 216g
2/Baguette semoule: 218g.</t>
  </si>
  <si>
    <t>Dernière vérification effectuée le 06/04/2019.</t>
  </si>
  <si>
    <t>Utilisation du produit DEPTA DMD, pour le nettoyage des surfaces, or le produit indiqué au niveau de la procédure était l'Agrinet.</t>
  </si>
  <si>
    <t>Une mise à jour de la procédure de nettoyage est à prévoir.</t>
  </si>
  <si>
    <t>Renforcer le contrôle des produits stockés et assurer la protection des produits dont le revêtement était altéré.</t>
  </si>
  <si>
    <t>Veuillez garder les mentions de l'étiquette du fournisseur sur les boudins de charcuterie.</t>
  </si>
  <si>
    <t>Veuillez fournir un thermomètre pour le rayon pour éviter tout risque de contaminations croisées.</t>
  </si>
  <si>
    <t>Prévoir un thermomètre pour ce rayon.</t>
  </si>
  <si>
    <t>Certaines pommes de terre présentaient des traces verdâtres: il s'agit de la solanine: substance au goût amer, généralement toxique.</t>
  </si>
  <si>
    <t>Aviser la société prestataire afin de remplacer ce dispositif.</t>
  </si>
  <si>
    <t>CF positive:
Température affichée: 0,4°C
Température mesurée: 1,5°C</t>
  </si>
  <si>
    <t>Prévoir une protection des meubles d'exposition.</t>
  </si>
  <si>
    <t>Température affichée: 2°Cture affichée: 2°C</t>
  </si>
  <si>
    <t>Avertir la société prestataire pour le remplacement de cet élément.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</si>
</sst>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3" xfId="0" applyFont="1" applyBorder="1" applyAlignment="1" applyProtection="1">
      <alignment vertical="top" wrapText="1"/>
      <protection hidden="1"/>
    </xf>
    <xf numFmtId="0" fontId="35" fillId="0" borderId="1" xfId="0" applyFont="1" applyBorder="1" applyAlignment="1">
      <alignment vertical="top" wrapText="1"/>
    </xf>
    <xf numFmtId="9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7" xfId="0" applyFont="1" applyFill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2223024"/>
        <c:axId val="412223584"/>
      </c:barChart>
      <c:catAx>
        <c:axId val="41222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2223584"/>
        <c:crosses val="autoZero"/>
        <c:auto val="1"/>
        <c:lblAlgn val="ctr"/>
        <c:lblOffset val="100"/>
        <c:noMultiLvlLbl val="0"/>
      </c:catAx>
      <c:valAx>
        <c:axId val="41222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222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8867408"/>
        <c:axId val="418867968"/>
      </c:barChart>
      <c:catAx>
        <c:axId val="41886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8867968"/>
        <c:crosses val="autoZero"/>
        <c:auto val="1"/>
        <c:lblAlgn val="ctr"/>
        <c:lblOffset val="100"/>
        <c:noMultiLvlLbl val="0"/>
      </c:catAx>
      <c:valAx>
        <c:axId val="41886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886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8235792"/>
        <c:axId val="418236352"/>
      </c:barChart>
      <c:catAx>
        <c:axId val="41823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8236352"/>
        <c:crosses val="autoZero"/>
        <c:auto val="1"/>
        <c:lblAlgn val="ctr"/>
        <c:lblOffset val="100"/>
        <c:noMultiLvlLbl val="0"/>
      </c:catAx>
      <c:valAx>
        <c:axId val="41823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823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8239152"/>
        <c:axId val="419392576"/>
      </c:barChart>
      <c:catAx>
        <c:axId val="41823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392576"/>
        <c:crosses val="autoZero"/>
        <c:auto val="1"/>
        <c:lblAlgn val="ctr"/>
        <c:lblOffset val="100"/>
        <c:noMultiLvlLbl val="0"/>
      </c:catAx>
      <c:valAx>
        <c:axId val="41939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823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9395376"/>
        <c:axId val="419395936"/>
      </c:barChart>
      <c:catAx>
        <c:axId val="41939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395936"/>
        <c:crosses val="autoZero"/>
        <c:auto val="1"/>
        <c:lblAlgn val="ctr"/>
        <c:lblOffset val="100"/>
        <c:noMultiLvlLbl val="0"/>
      </c:catAx>
      <c:valAx>
        <c:axId val="41939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939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9456256"/>
        <c:axId val="419456816"/>
      </c:barChart>
      <c:catAx>
        <c:axId val="4194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456816"/>
        <c:crosses val="autoZero"/>
        <c:auto val="1"/>
        <c:lblAlgn val="ctr"/>
        <c:lblOffset val="100"/>
        <c:noMultiLvlLbl val="0"/>
      </c:catAx>
      <c:valAx>
        <c:axId val="41945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945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0.92346938775510201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9533536"/>
        <c:axId val="419534096"/>
      </c:barChart>
      <c:catAx>
        <c:axId val="41953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534096"/>
        <c:crosses val="autoZero"/>
        <c:auto val="1"/>
        <c:lblAlgn val="ctr"/>
        <c:lblOffset val="100"/>
        <c:noMultiLvlLbl val="0"/>
      </c:catAx>
      <c:valAx>
        <c:axId val="41953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953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0.90030674846625769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669200"/>
        <c:axId val="476669760"/>
      </c:barChart>
      <c:catAx>
        <c:axId val="47666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669760"/>
        <c:crosses val="autoZero"/>
        <c:auto val="1"/>
        <c:lblAlgn val="ctr"/>
        <c:lblOffset val="100"/>
        <c:noMultiLvlLbl val="0"/>
      </c:catAx>
      <c:valAx>
        <c:axId val="47666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66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0.91188806811067979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76791552"/>
        <c:axId val="476792112"/>
        <c:extLst xmlns:c16r2="http://schemas.microsoft.com/office/drawing/2015/06/chart"/>
      </c:barChart>
      <c:catAx>
        <c:axId val="4767915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792112"/>
        <c:crosses val="autoZero"/>
        <c:auto val="1"/>
        <c:lblAlgn val="ctr"/>
        <c:lblOffset val="100"/>
        <c:noMultiLvlLbl val="0"/>
      </c:catAx>
      <c:valAx>
        <c:axId val="4767921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79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0.74604999999999988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76794912"/>
        <c:axId val="476795472"/>
        <c:extLst xmlns:c16r2="http://schemas.microsoft.com/office/drawing/2015/06/chart"/>
      </c:barChart>
      <c:catAx>
        <c:axId val="47679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795472"/>
        <c:crosses val="autoZero"/>
        <c:auto val="1"/>
        <c:lblAlgn val="ctr"/>
        <c:lblOffset val="100"/>
        <c:noMultiLvlLbl val="0"/>
      </c:catAx>
      <c:valAx>
        <c:axId val="47679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79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9654240"/>
        <c:axId val="409654800"/>
      </c:barChart>
      <c:catAx>
        <c:axId val="40965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9654800"/>
        <c:crosses val="autoZero"/>
        <c:auto val="1"/>
        <c:lblAlgn val="ctr"/>
        <c:lblOffset val="100"/>
        <c:noMultiLvlLbl val="0"/>
      </c:catAx>
      <c:valAx>
        <c:axId val="40965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965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0.94871794871794868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9201488"/>
        <c:axId val="409202048"/>
      </c:barChart>
      <c:catAx>
        <c:axId val="40920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9202048"/>
        <c:crosses val="autoZero"/>
        <c:auto val="1"/>
        <c:lblAlgn val="ctr"/>
        <c:lblOffset val="100"/>
        <c:noMultiLvlLbl val="0"/>
      </c:catAx>
      <c:valAx>
        <c:axId val="40920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920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0.86250000000000004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884304"/>
        <c:axId val="263884864"/>
      </c:barChart>
      <c:catAx>
        <c:axId val="26388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884864"/>
        <c:crosses val="autoZero"/>
        <c:auto val="1"/>
        <c:lblAlgn val="ctr"/>
        <c:lblOffset val="100"/>
        <c:noMultiLvlLbl val="0"/>
      </c:catAx>
      <c:valAx>
        <c:axId val="26388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88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0.7432432432432432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5234432"/>
        <c:axId val="215234992"/>
      </c:barChart>
      <c:catAx>
        <c:axId val="21523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5234992"/>
        <c:crosses val="autoZero"/>
        <c:auto val="1"/>
        <c:lblAlgn val="ctr"/>
        <c:lblOffset val="100"/>
        <c:noMultiLvlLbl val="0"/>
      </c:catAx>
      <c:valAx>
        <c:axId val="21523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523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0.86904761904761907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4958608"/>
        <c:axId val="254959168"/>
      </c:barChart>
      <c:catAx>
        <c:axId val="25495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4959168"/>
        <c:crosses val="autoZero"/>
        <c:auto val="1"/>
        <c:lblAlgn val="ctr"/>
        <c:lblOffset val="100"/>
        <c:noMultiLvlLbl val="0"/>
      </c:catAx>
      <c:valAx>
        <c:axId val="254959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495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0.78260869565217395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4961968"/>
        <c:axId val="255667232"/>
      </c:barChart>
      <c:catAx>
        <c:axId val="25496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5667232"/>
        <c:crosses val="autoZero"/>
        <c:auto val="1"/>
        <c:lblAlgn val="ctr"/>
        <c:lblOffset val="100"/>
        <c:noMultiLvlLbl val="0"/>
      </c:catAx>
      <c:valAx>
        <c:axId val="25566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496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0.9821428571428571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22512"/>
        <c:axId val="417360848"/>
      </c:barChart>
      <c:catAx>
        <c:axId val="452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7360848"/>
        <c:crosses val="autoZero"/>
        <c:auto val="1"/>
        <c:lblAlgn val="ctr"/>
        <c:lblOffset val="100"/>
        <c:noMultiLvlLbl val="0"/>
      </c:catAx>
      <c:valAx>
        <c:axId val="41736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2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078016"/>
        <c:axId val="370078576"/>
      </c:barChart>
      <c:catAx>
        <c:axId val="37007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078576"/>
        <c:crosses val="autoZero"/>
        <c:auto val="1"/>
        <c:lblAlgn val="ctr"/>
        <c:lblOffset val="100"/>
        <c:noMultiLvlLbl val="0"/>
      </c:catAx>
      <c:valAx>
        <c:axId val="37007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07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K14" sqref="K1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6" t="s">
        <v>279</v>
      </c>
      <c r="C23" s="346"/>
      <c r="D23" s="31"/>
      <c r="E23" s="31"/>
      <c r="F23" s="31"/>
      <c r="G23" s="31"/>
      <c r="H23" s="31"/>
      <c r="I23" s="31"/>
      <c r="J23" t="str">
        <f>D18</f>
        <v>Béni Khiar</v>
      </c>
    </row>
    <row r="24" spans="1:11" ht="33" customHeight="1" x14ac:dyDescent="0.25">
      <c r="A24" s="277" t="s">
        <v>280</v>
      </c>
      <c r="B24" s="347">
        <f>AVERAGE('A1 Exploitation'!D730,'A1 Technique'!D199)</f>
        <v>0.91188806811067979</v>
      </c>
      <c r="C24" s="34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7" t="e">
        <f>AVERAGE('A2 Exploitation'!D730,'A2 Technique'!D199)</f>
        <v>#DIV/0!</v>
      </c>
      <c r="C25" s="34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7" t="e">
        <f>AVERAGE('A3 Exploitation'!D730,'A3 Technique'!D199)</f>
        <v>#DIV/0!</v>
      </c>
      <c r="C26" s="34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7" t="e">
        <f>AVERAGE('A4 Exploitation'!D730,'A4 Technique'!D199)</f>
        <v>#DIV/0!</v>
      </c>
      <c r="C27" s="34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7"/>
      <c r="C28" s="34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7"/>
      <c r="C29" s="34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6" t="s">
        <v>286</v>
      </c>
      <c r="C33" s="346"/>
      <c r="D33" s="31"/>
      <c r="E33" s="31"/>
      <c r="F33" s="31"/>
      <c r="G33" s="31"/>
      <c r="H33" s="31"/>
      <c r="I33" s="31"/>
      <c r="J33" t="str">
        <f>D18</f>
        <v>Béni Khiar</v>
      </c>
    </row>
    <row r="34" spans="1:10" ht="33" customHeight="1" x14ac:dyDescent="0.25">
      <c r="A34" s="277" t="s">
        <v>280</v>
      </c>
      <c r="B34" s="347">
        <f>'A1 Exploitation'!D730</f>
        <v>0.90030674846625769</v>
      </c>
      <c r="C34" s="34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7" t="e">
        <f>'A2 Exploitation'!D730</f>
        <v>#DIV/0!</v>
      </c>
      <c r="C35" s="34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7" t="e">
        <f>'A3 Exploitation'!D730</f>
        <v>#DIV/0!</v>
      </c>
      <c r="C36" s="34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7" t="e">
        <f>'A4 Exploitation'!D730</f>
        <v>#DIV/0!</v>
      </c>
      <c r="C37" s="34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7"/>
      <c r="C38" s="34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7"/>
      <c r="C39" s="34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8" t="s">
        <v>287</v>
      </c>
      <c r="C42" s="348"/>
      <c r="D42" s="31"/>
      <c r="E42" s="31"/>
      <c r="F42" s="31"/>
      <c r="G42" s="31"/>
      <c r="H42" s="31"/>
      <c r="I42" s="31"/>
      <c r="J42" t="str">
        <f>D18</f>
        <v>Béni Khiar</v>
      </c>
    </row>
    <row r="43" spans="1:10" ht="33" customHeight="1" x14ac:dyDescent="0.25">
      <c r="A43" s="277" t="s">
        <v>280</v>
      </c>
      <c r="B43" s="347">
        <f>AVERAGE('A1 Exploitation'!D728, 'A1 Technique'!D197)</f>
        <v>0.74604999999999988</v>
      </c>
      <c r="C43" s="34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7" t="e">
        <f>AVERAGE('A2 Exploitation'!D728, 'A2 Technique'!D197)</f>
        <v>#DIV/0!</v>
      </c>
      <c r="C44" s="34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7" t="e">
        <f>AVERAGE('A3 Exploitation'!D728, 'A3 Technique'!D197)</f>
        <v>#DIV/0!</v>
      </c>
      <c r="C45" s="34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7" t="e">
        <f>AVERAGE('A4 Exploitation'!D728, 'A4 Technique'!D197)</f>
        <v>#DIV/0!</v>
      </c>
      <c r="C46" s="34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7"/>
      <c r="C47" s="34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7"/>
      <c r="C48" s="34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6" t="s">
        <v>288</v>
      </c>
      <c r="C51" s="346"/>
      <c r="D51" s="31"/>
      <c r="E51" s="31"/>
      <c r="F51" s="31"/>
      <c r="G51" s="31"/>
      <c r="H51" s="31"/>
      <c r="I51" s="31"/>
      <c r="J51" t="str">
        <f>D18</f>
        <v>Béni Khiar</v>
      </c>
    </row>
    <row r="52" spans="1:10" ht="33" customHeight="1" x14ac:dyDescent="0.25">
      <c r="A52" s="277" t="s">
        <v>280</v>
      </c>
      <c r="B52" s="349">
        <f>'A1 Exploitation'!D48</f>
        <v>0.97058823529411764</v>
      </c>
      <c r="C52" s="349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9" t="e">
        <f>'A2 Exploitation'!D48</f>
        <v>#DIV/0!</v>
      </c>
      <c r="C53" s="349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9" t="e">
        <f>'A3 Exploitation'!D48</f>
        <v>#DIV/0!</v>
      </c>
      <c r="C54" s="349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9" t="e">
        <f>'A4 Exploitation'!D48</f>
        <v>#DIV/0!</v>
      </c>
      <c r="C55" s="349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9"/>
      <c r="C56" s="349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9"/>
      <c r="C57" s="349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6" t="s">
        <v>289</v>
      </c>
      <c r="C60" s="346"/>
      <c r="D60" s="31"/>
      <c r="E60" s="31"/>
      <c r="F60" s="31"/>
      <c r="G60" s="31"/>
      <c r="H60" s="31"/>
      <c r="I60" s="31"/>
      <c r="J60" t="str">
        <f>D18</f>
        <v>Béni Khiar</v>
      </c>
    </row>
    <row r="61" spans="1:10" ht="33" customHeight="1" x14ac:dyDescent="0.25">
      <c r="A61" s="277" t="s">
        <v>280</v>
      </c>
      <c r="B61" s="347" t="e">
        <f>'A1 Exploitation'!D131</f>
        <v>#DIV/0!</v>
      </c>
      <c r="C61" s="34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7" t="e">
        <f>'A2 Exploitation'!D131</f>
        <v>#DIV/0!</v>
      </c>
      <c r="C62" s="34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7" t="e">
        <f>'A3 Exploitation'!D131</f>
        <v>#DIV/0!</v>
      </c>
      <c r="C63" s="34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7" t="e">
        <f>'A4 Exploitation'!D131</f>
        <v>#DIV/0!</v>
      </c>
      <c r="C64" s="34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7"/>
      <c r="C65" s="34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7"/>
      <c r="C66" s="34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6" t="s">
        <v>464</v>
      </c>
      <c r="C69" s="346"/>
      <c r="D69" s="31"/>
      <c r="E69" s="31"/>
      <c r="F69" s="31"/>
      <c r="G69" s="31"/>
      <c r="H69" s="31"/>
      <c r="I69" s="31"/>
      <c r="J69" t="str">
        <f>D18</f>
        <v>Béni Khiar</v>
      </c>
    </row>
    <row r="70" spans="1:10" ht="33" customHeight="1" x14ac:dyDescent="0.25">
      <c r="A70" s="277" t="s">
        <v>280</v>
      </c>
      <c r="B70" s="347">
        <f>'A1 Exploitation'!D187</f>
        <v>0.94871794871794868</v>
      </c>
      <c r="C70" s="34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7" t="e">
        <f>'A2 Exploitation'!D187</f>
        <v>#DIV/0!</v>
      </c>
      <c r="C71" s="34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7" t="e">
        <f>'A3 Exploitation'!D187</f>
        <v>#DIV/0!</v>
      </c>
      <c r="C72" s="34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7" t="e">
        <f>'A4 Exploitation'!D187</f>
        <v>#DIV/0!</v>
      </c>
      <c r="C73" s="34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7"/>
      <c r="C74" s="34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7"/>
      <c r="C75" s="34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6" t="s">
        <v>465</v>
      </c>
      <c r="C78" s="346"/>
      <c r="D78" s="31"/>
      <c r="E78" s="31"/>
      <c r="F78" s="31"/>
      <c r="G78" s="31"/>
      <c r="H78" s="31"/>
      <c r="I78" s="31"/>
      <c r="J78" t="str">
        <f>D18</f>
        <v>Béni Khiar</v>
      </c>
    </row>
    <row r="79" spans="1:10" ht="33" customHeight="1" x14ac:dyDescent="0.25">
      <c r="A79" s="277" t="s">
        <v>280</v>
      </c>
      <c r="B79" s="347">
        <f>'A1 Exploitation'!D249</f>
        <v>0.86250000000000004</v>
      </c>
      <c r="C79" s="34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7" t="e">
        <f>'A2 Exploitation'!D249</f>
        <v>#DIV/0!</v>
      </c>
      <c r="C80" s="34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7" t="e">
        <f>'A3 Exploitation'!D249</f>
        <v>#DIV/0!</v>
      </c>
      <c r="C81" s="34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7" t="e">
        <f>'A4 Exploitation'!D249</f>
        <v>#DIV/0!</v>
      </c>
      <c r="C82" s="34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7"/>
      <c r="C83" s="34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7"/>
      <c r="C84" s="34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6" t="s">
        <v>466</v>
      </c>
      <c r="C87" s="346"/>
      <c r="D87" s="31"/>
      <c r="E87" s="31"/>
      <c r="F87" s="31"/>
      <c r="G87" s="31"/>
      <c r="H87" s="31"/>
      <c r="I87" s="31"/>
      <c r="J87" t="str">
        <f>D18</f>
        <v>Béni Khiar</v>
      </c>
    </row>
    <row r="88" spans="1:10" ht="33" customHeight="1" x14ac:dyDescent="0.25">
      <c r="A88" s="277" t="s">
        <v>280</v>
      </c>
      <c r="B88" s="347">
        <f>'A1 Exploitation'!D304</f>
        <v>0.7432432432432432</v>
      </c>
      <c r="C88" s="34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7" t="e">
        <f>'A2 Exploitation'!D304</f>
        <v>#DIV/0!</v>
      </c>
      <c r="C89" s="34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7" t="e">
        <f>'A3 Exploitation'!D304</f>
        <v>#DIV/0!</v>
      </c>
      <c r="C90" s="34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7" t="e">
        <f>'A4 Exploitation'!D304</f>
        <v>#DIV/0!</v>
      </c>
      <c r="C91" s="34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7"/>
      <c r="C92" s="34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7"/>
      <c r="C93" s="34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6" t="s">
        <v>467</v>
      </c>
      <c r="C96" s="346"/>
      <c r="D96" s="31"/>
      <c r="E96" s="31"/>
      <c r="F96" s="31"/>
      <c r="G96" s="31"/>
      <c r="H96" s="31"/>
      <c r="I96" s="31"/>
      <c r="J96" t="str">
        <f>D18</f>
        <v>Béni Khiar</v>
      </c>
    </row>
    <row r="97" spans="1:10" ht="33" customHeight="1" x14ac:dyDescent="0.25">
      <c r="A97" s="277" t="s">
        <v>280</v>
      </c>
      <c r="B97" s="347">
        <f>'A1 Exploitation'!D371</f>
        <v>0.86904761904761907</v>
      </c>
      <c r="C97" s="34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7" t="e">
        <f>'A2 Exploitation'!D371</f>
        <v>#DIV/0!</v>
      </c>
      <c r="C98" s="34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7" t="e">
        <f>'A3 Exploitation'!D371</f>
        <v>#DIV/0!</v>
      </c>
      <c r="C99" s="34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7" t="e">
        <f>'A4 Exploitation'!D371</f>
        <v>#DIV/0!</v>
      </c>
      <c r="C100" s="34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7"/>
      <c r="C101" s="34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7"/>
      <c r="C102" s="34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6" t="s">
        <v>468</v>
      </c>
      <c r="C105" s="346"/>
      <c r="D105" s="31"/>
      <c r="E105" s="31"/>
      <c r="F105" s="31"/>
      <c r="G105" s="31"/>
      <c r="H105" s="31"/>
      <c r="I105" s="31"/>
      <c r="J105" t="str">
        <f>D18</f>
        <v>Béni Khiar</v>
      </c>
    </row>
    <row r="106" spans="1:10" ht="33" customHeight="1" x14ac:dyDescent="0.25">
      <c r="A106" s="277" t="s">
        <v>280</v>
      </c>
      <c r="B106" s="347">
        <f>'A1 Exploitation'!D429</f>
        <v>0.78260869565217395</v>
      </c>
      <c r="C106" s="34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7" t="e">
        <f>'A2 Exploitation'!D429</f>
        <v>#DIV/0!</v>
      </c>
      <c r="C107" s="34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7" t="e">
        <f>'A3 Exploitation'!D429</f>
        <v>#DIV/0!</v>
      </c>
      <c r="C108" s="34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7" t="e">
        <f>'A4 Exploitation'!D429</f>
        <v>#DIV/0!</v>
      </c>
      <c r="C109" s="34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7"/>
      <c r="C110" s="34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7"/>
      <c r="C111" s="34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6" t="s">
        <v>469</v>
      </c>
      <c r="C114" s="346"/>
      <c r="D114" s="31"/>
      <c r="E114" s="31"/>
      <c r="F114" s="31"/>
      <c r="G114" s="31"/>
      <c r="H114" s="31"/>
      <c r="I114" s="31"/>
      <c r="J114" t="str">
        <f>D18</f>
        <v>Béni Khiar</v>
      </c>
    </row>
    <row r="115" spans="1:10" ht="33" customHeight="1" x14ac:dyDescent="0.25">
      <c r="A115" s="277" t="s">
        <v>280</v>
      </c>
      <c r="B115" s="347">
        <f>'A1 Exploitation'!D476</f>
        <v>0.9821428571428571</v>
      </c>
      <c r="C115" s="34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7" t="e">
        <f>'A2 Exploitation'!D476</f>
        <v>#DIV/0!</v>
      </c>
      <c r="C116" s="34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7" t="e">
        <f>'A3 Exploitation'!D476</f>
        <v>#DIV/0!</v>
      </c>
      <c r="C117" s="34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7" t="e">
        <f>'A4 Exploitation'!D476</f>
        <v>#DIV/0!</v>
      </c>
      <c r="C118" s="34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7"/>
      <c r="C119" s="34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7"/>
      <c r="C120" s="34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6" t="s">
        <v>470</v>
      </c>
      <c r="C123" s="346"/>
      <c r="D123" s="31"/>
      <c r="E123" s="31"/>
      <c r="F123" s="31"/>
      <c r="G123" s="31"/>
      <c r="H123" s="31"/>
      <c r="I123" s="31"/>
      <c r="J123" t="str">
        <f>D18</f>
        <v>Béni Khiar</v>
      </c>
    </row>
    <row r="124" spans="1:10" ht="33" customHeight="1" x14ac:dyDescent="0.25">
      <c r="A124" s="277" t="s">
        <v>280</v>
      </c>
      <c r="B124" s="347" t="e">
        <f>'A1 Exploitation'!D527</f>
        <v>#DIV/0!</v>
      </c>
      <c r="C124" s="34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7" t="e">
        <f>'A2 Exploitation'!D527</f>
        <v>#DIV/0!</v>
      </c>
      <c r="C125" s="34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7" t="e">
        <f>'A3 Exploitation'!D527</f>
        <v>#DIV/0!</v>
      </c>
      <c r="C126" s="34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7" t="e">
        <f>'A4 Exploitation'!D527</f>
        <v>#DIV/0!</v>
      </c>
      <c r="C127" s="34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7"/>
      <c r="C128" s="34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7"/>
      <c r="C129" s="34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6" t="s">
        <v>471</v>
      </c>
      <c r="C132" s="346"/>
      <c r="D132" s="31"/>
      <c r="E132" s="31"/>
      <c r="F132" s="31"/>
      <c r="G132" s="31"/>
      <c r="H132" s="31"/>
      <c r="I132" s="31"/>
      <c r="J132" t="str">
        <f>D18</f>
        <v>Béni Khiar</v>
      </c>
    </row>
    <row r="133" spans="1:10" ht="33" customHeight="1" x14ac:dyDescent="0.25">
      <c r="A133" s="277" t="s">
        <v>280</v>
      </c>
      <c r="B133" s="347">
        <f>'A1 Exploitation'!D570</f>
        <v>1</v>
      </c>
      <c r="C133" s="34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7" t="e">
        <f>'A2 Exploitation'!D570</f>
        <v>#DIV/0!</v>
      </c>
      <c r="C134" s="34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7" t="e">
        <f>'A3 Exploitation'!D570</f>
        <v>#DIV/0!</v>
      </c>
      <c r="C135" s="34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7" t="e">
        <f>'A4 Exploitation'!D570</f>
        <v>#DIV/0!</v>
      </c>
      <c r="C136" s="34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7"/>
      <c r="C137" s="34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7"/>
      <c r="C138" s="34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6" t="s">
        <v>290</v>
      </c>
      <c r="C141" s="346"/>
      <c r="D141" s="31"/>
      <c r="E141" s="31"/>
      <c r="F141" s="31"/>
      <c r="G141" s="31"/>
      <c r="H141" s="31"/>
      <c r="I141" s="31"/>
      <c r="J141" t="str">
        <f>D18</f>
        <v>Béni Khiar</v>
      </c>
    </row>
    <row r="142" spans="1:10" ht="33" customHeight="1" x14ac:dyDescent="0.25">
      <c r="A142" s="277" t="s">
        <v>280</v>
      </c>
      <c r="B142" s="347">
        <f>'A1 Exploitation'!D610</f>
        <v>0.94736842105263153</v>
      </c>
      <c r="C142" s="34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7" t="e">
        <f>'A2 Exploitation'!D610</f>
        <v>#DIV/0!</v>
      </c>
      <c r="C143" s="34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7" t="e">
        <f>'A3 Exploitation'!D610</f>
        <v>#DIV/0!</v>
      </c>
      <c r="C144" s="34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7" t="e">
        <f>'A4 Exploitation'!D610</f>
        <v>#DIV/0!</v>
      </c>
      <c r="C145" s="34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7"/>
      <c r="C146" s="34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7"/>
      <c r="C147" s="34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6" t="s">
        <v>291</v>
      </c>
      <c r="C150" s="346"/>
      <c r="D150" s="31"/>
      <c r="E150" s="31"/>
      <c r="F150" s="31"/>
      <c r="G150" s="31"/>
      <c r="H150" s="31"/>
      <c r="I150" s="31"/>
      <c r="J150" t="str">
        <f>D18</f>
        <v>Béni Khiar</v>
      </c>
    </row>
    <row r="151" spans="1:10" ht="33" customHeight="1" x14ac:dyDescent="0.25">
      <c r="A151" s="277" t="s">
        <v>280</v>
      </c>
      <c r="B151" s="347">
        <f>'A1 Exploitation'!D673</f>
        <v>0.97222222222222221</v>
      </c>
      <c r="C151" s="34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7" t="e">
        <f>'A2 Exploitation'!D673</f>
        <v>#DIV/0!</v>
      </c>
      <c r="C152" s="34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7" t="e">
        <f>'A3 Exploitation'!D673</f>
        <v>#DIV/0!</v>
      </c>
      <c r="C153" s="34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7" t="e">
        <f>'A4 Exploitation'!D673</f>
        <v>#DIV/0!</v>
      </c>
      <c r="C154" s="34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7"/>
      <c r="C155" s="34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7"/>
      <c r="C156" s="34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0"/>
      <c r="C159" s="35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6" t="s">
        <v>472</v>
      </c>
      <c r="C160" s="346"/>
      <c r="D160" s="31"/>
      <c r="E160" s="31"/>
      <c r="F160" s="31"/>
      <c r="G160" s="31"/>
      <c r="H160" s="31"/>
      <c r="I160" s="31"/>
      <c r="J160" t="str">
        <f>D18</f>
        <v>Béni Khiar</v>
      </c>
    </row>
    <row r="161" spans="1:10" ht="33" customHeight="1" x14ac:dyDescent="0.25">
      <c r="A161" s="277" t="s">
        <v>280</v>
      </c>
      <c r="B161" s="347">
        <f>'A1 Exploitation'!D702</f>
        <v>0.8571428571428571</v>
      </c>
      <c r="C161" s="34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7" t="e">
        <f>'A2 Exploitation'!D702</f>
        <v>#DIV/0!</v>
      </c>
      <c r="C162" s="34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7" t="e">
        <f>'A3 Exploitation'!D702</f>
        <v>#DIV/0!</v>
      </c>
      <c r="C163" s="34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7" t="e">
        <f>'A4 Exploitation'!D702</f>
        <v>#DIV/0!</v>
      </c>
      <c r="C164" s="347"/>
    </row>
    <row r="165" spans="1:10" ht="33" customHeight="1" x14ac:dyDescent="0.25">
      <c r="A165" s="276" t="s">
        <v>284</v>
      </c>
      <c r="B165" s="347"/>
      <c r="C165" s="347"/>
    </row>
    <row r="166" spans="1:10" ht="18" x14ac:dyDescent="0.25">
      <c r="A166" s="276" t="s">
        <v>285</v>
      </c>
      <c r="B166" s="347"/>
      <c r="C166" s="34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6" t="s">
        <v>473</v>
      </c>
      <c r="C169" s="346"/>
      <c r="J169" t="str">
        <f>D18</f>
        <v>Béni Khiar</v>
      </c>
    </row>
    <row r="170" spans="1:10" ht="33" customHeight="1" x14ac:dyDescent="0.25">
      <c r="A170" s="277" t="s">
        <v>280</v>
      </c>
      <c r="B170" s="347">
        <f>'A1 Exploitation'!D726</f>
        <v>1</v>
      </c>
      <c r="C170" s="347"/>
    </row>
    <row r="171" spans="1:10" ht="33" customHeight="1" x14ac:dyDescent="0.25">
      <c r="A171" s="276" t="s">
        <v>281</v>
      </c>
      <c r="B171" s="347" t="e">
        <f>'A2 Exploitation'!D726</f>
        <v>#DIV/0!</v>
      </c>
      <c r="C171" s="347"/>
    </row>
    <row r="172" spans="1:10" ht="33" customHeight="1" x14ac:dyDescent="0.25">
      <c r="A172" s="277" t="s">
        <v>282</v>
      </c>
      <c r="B172" s="347" t="e">
        <f>'A3 Exploitation'!D726</f>
        <v>#DIV/0!</v>
      </c>
      <c r="C172" s="347"/>
    </row>
    <row r="173" spans="1:10" ht="33" customHeight="1" x14ac:dyDescent="0.25">
      <c r="A173" s="277" t="s">
        <v>283</v>
      </c>
      <c r="B173" s="347" t="e">
        <f>'A4 Exploitation'!D726</f>
        <v>#DIV/0!</v>
      </c>
      <c r="C173" s="347"/>
    </row>
    <row r="174" spans="1:10" ht="33" customHeight="1" x14ac:dyDescent="0.25">
      <c r="A174" s="276" t="s">
        <v>284</v>
      </c>
      <c r="B174" s="347"/>
      <c r="C174" s="347"/>
    </row>
    <row r="175" spans="1:10" ht="18" x14ac:dyDescent="0.25">
      <c r="A175" s="276" t="s">
        <v>285</v>
      </c>
      <c r="B175" s="347"/>
      <c r="C175" s="34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6" t="s">
        <v>292</v>
      </c>
      <c r="C178" s="346"/>
      <c r="J178" t="str">
        <f>D18</f>
        <v>Béni Khiar</v>
      </c>
    </row>
    <row r="179" spans="1:10" ht="33" customHeight="1" x14ac:dyDescent="0.25">
      <c r="A179" s="277" t="s">
        <v>280</v>
      </c>
      <c r="B179" s="347">
        <f>'A1 Technique'!D199</f>
        <v>0.92346938775510201</v>
      </c>
      <c r="C179" s="347"/>
    </row>
    <row r="180" spans="1:10" ht="33" customHeight="1" x14ac:dyDescent="0.25">
      <c r="A180" s="276" t="s">
        <v>281</v>
      </c>
      <c r="B180" s="347" t="e">
        <f>'A2 Technique'!D199</f>
        <v>#DIV/0!</v>
      </c>
      <c r="C180" s="347"/>
    </row>
    <row r="181" spans="1:10" ht="33" customHeight="1" x14ac:dyDescent="0.25">
      <c r="A181" s="277" t="s">
        <v>282</v>
      </c>
      <c r="B181" s="347" t="e">
        <f>'A3 Technique'!D199</f>
        <v>#DIV/0!</v>
      </c>
      <c r="C181" s="347"/>
    </row>
    <row r="182" spans="1:10" ht="33" customHeight="1" x14ac:dyDescent="0.25">
      <c r="A182" s="277" t="s">
        <v>283</v>
      </c>
      <c r="B182" s="347" t="e">
        <f>'A4 Technique'!D199</f>
        <v>#DIV/0!</v>
      </c>
      <c r="C182" s="347"/>
    </row>
    <row r="183" spans="1:10" ht="33" customHeight="1" x14ac:dyDescent="0.25">
      <c r="A183" s="276" t="s">
        <v>284</v>
      </c>
      <c r="B183" s="347"/>
      <c r="C183" s="347"/>
    </row>
    <row r="184" spans="1:10" ht="18" x14ac:dyDescent="0.25">
      <c r="A184" s="276" t="s">
        <v>285</v>
      </c>
      <c r="B184" s="347"/>
      <c r="C184" s="34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71" zoomScaleNormal="100" zoomScaleSheetLayoutView="71" workbookViewId="0">
      <selection activeCell="D699" sqref="D6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Béni Khiar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 t="s">
        <v>476</v>
      </c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 t="s">
        <v>477</v>
      </c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>
        <v>43567</v>
      </c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>
        <f>D730</f>
        <v>0.90030674846625769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43567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478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48.5" customHeight="1" x14ac:dyDescent="0.4">
      <c r="A41" s="88" t="s">
        <v>312</v>
      </c>
      <c r="B41" s="89">
        <v>1</v>
      </c>
      <c r="C41" s="89"/>
      <c r="D41" s="117" t="s">
        <v>479</v>
      </c>
      <c r="E41" s="90" t="s">
        <v>480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43567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84" x14ac:dyDescent="0.4">
      <c r="A141" s="92" t="s">
        <v>333</v>
      </c>
      <c r="B141" s="89">
        <v>1</v>
      </c>
      <c r="C141" s="92"/>
      <c r="D141" s="92" t="s">
        <v>488</v>
      </c>
      <c r="E141" s="92" t="s">
        <v>487</v>
      </c>
      <c r="F141" s="178"/>
      <c r="G141" s="83"/>
    </row>
    <row r="142" spans="1:16384" ht="21" x14ac:dyDescent="0.4">
      <c r="A142" s="92" t="s">
        <v>334</v>
      </c>
      <c r="B142" s="89">
        <v>2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94.5" customHeight="1" x14ac:dyDescent="0.4">
      <c r="A149" s="92" t="s">
        <v>421</v>
      </c>
      <c r="B149" s="211">
        <v>1</v>
      </c>
      <c r="C149" s="92"/>
      <c r="D149" s="337" t="s">
        <v>481</v>
      </c>
      <c r="E149" s="337" t="s">
        <v>482</v>
      </c>
      <c r="F149" s="178"/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>
        <v>2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>
        <v>2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>
        <v>2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147" x14ac:dyDescent="0.4">
      <c r="A155" s="189" t="s">
        <v>370</v>
      </c>
      <c r="B155" s="211">
        <v>1</v>
      </c>
      <c r="C155" s="99" t="str">
        <f>IF(B155=0, -10, "0")</f>
        <v>0</v>
      </c>
      <c r="D155" s="92" t="s">
        <v>483</v>
      </c>
      <c r="E155" s="337" t="s">
        <v>484</v>
      </c>
      <c r="F155" s="178"/>
      <c r="G155" s="83"/>
    </row>
    <row r="156" spans="1:7" ht="21" x14ac:dyDescent="0.4">
      <c r="A156" s="92" t="s">
        <v>117</v>
      </c>
      <c r="B156" s="211">
        <v>2</v>
      </c>
      <c r="C156" s="92"/>
      <c r="D156" s="92"/>
      <c r="E156" s="92"/>
      <c r="F156" s="178"/>
      <c r="G156" s="83"/>
    </row>
    <row r="157" spans="1:7" ht="105" x14ac:dyDescent="0.4">
      <c r="A157" s="92" t="s">
        <v>142</v>
      </c>
      <c r="B157" s="211">
        <v>1</v>
      </c>
      <c r="C157" s="92"/>
      <c r="D157" s="92" t="s">
        <v>485</v>
      </c>
      <c r="E157" s="92" t="s">
        <v>486</v>
      </c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84" x14ac:dyDescent="0.4">
      <c r="A170" s="92" t="s">
        <v>342</v>
      </c>
      <c r="B170" s="89">
        <v>2</v>
      </c>
      <c r="C170" s="92"/>
      <c r="D170" s="92" t="s">
        <v>567</v>
      </c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2</v>
      </c>
      <c r="C185" s="88"/>
      <c r="D185" s="271">
        <v>1</v>
      </c>
      <c r="E185" s="88"/>
      <c r="F185" s="178"/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74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0.94871794871794868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43567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>
        <v>2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>
        <v>2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>
        <v>2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>
        <v>2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>
        <v>2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>
        <v>2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>
        <v>2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>
        <v>2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16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>
        <f>D203/(COUNT(B195:C202)*2)</f>
        <v>1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>
        <v>2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>
        <v>2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126" customHeight="1" x14ac:dyDescent="0.4">
      <c r="A211" s="194" t="s">
        <v>440</v>
      </c>
      <c r="B211" s="89">
        <v>1</v>
      </c>
      <c r="C211" s="99" t="str">
        <f>IF(B211=0, -10, "0")</f>
        <v>0</v>
      </c>
      <c r="D211" s="131" t="s">
        <v>492</v>
      </c>
      <c r="E211" s="117" t="s">
        <v>497</v>
      </c>
      <c r="F211" s="90"/>
      <c r="G211" s="83"/>
    </row>
    <row r="212" spans="1:7" ht="21" x14ac:dyDescent="0.4">
      <c r="A212" s="88" t="s">
        <v>209</v>
      </c>
      <c r="B212" s="89">
        <v>2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>
        <v>2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>
        <v>2</v>
      </c>
      <c r="C214" s="113"/>
      <c r="D214" s="90"/>
      <c r="E214" s="91"/>
      <c r="F214" s="90"/>
      <c r="G214" s="83"/>
    </row>
    <row r="215" spans="1:7" ht="42" x14ac:dyDescent="0.4">
      <c r="A215" s="88" t="s">
        <v>142</v>
      </c>
      <c r="B215" s="89">
        <v>2</v>
      </c>
      <c r="C215" s="89"/>
      <c r="D215" s="90" t="s">
        <v>568</v>
      </c>
      <c r="E215" s="91"/>
      <c r="F215" s="90"/>
      <c r="G215" s="83"/>
    </row>
    <row r="216" spans="1:7" ht="24.75" customHeight="1" x14ac:dyDescent="0.4">
      <c r="A216" s="132" t="s">
        <v>412</v>
      </c>
      <c r="B216" s="89">
        <v>2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>
        <v>2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86.25" customHeight="1" x14ac:dyDescent="0.4">
      <c r="A220" s="193" t="s">
        <v>353</v>
      </c>
      <c r="B220" s="89">
        <v>0</v>
      </c>
      <c r="C220" s="98">
        <f>IF(B220=0, -2, "0")</f>
        <v>-2</v>
      </c>
      <c r="D220" s="90" t="s">
        <v>489</v>
      </c>
      <c r="E220" s="338" t="s">
        <v>490</v>
      </c>
      <c r="F220" s="90"/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87.75" customHeight="1" x14ac:dyDescent="0.4">
      <c r="A224" s="88" t="s">
        <v>150</v>
      </c>
      <c r="B224" s="89">
        <v>1</v>
      </c>
      <c r="C224" s="89"/>
      <c r="D224" s="90" t="s">
        <v>569</v>
      </c>
      <c r="E224" s="90" t="s">
        <v>570</v>
      </c>
      <c r="F224" s="90"/>
      <c r="G224" s="83"/>
    </row>
    <row r="225" spans="1:7" ht="42" x14ac:dyDescent="0.4">
      <c r="A225" s="136" t="s">
        <v>426</v>
      </c>
      <c r="B225" s="89">
        <v>0</v>
      </c>
      <c r="C225" s="89"/>
      <c r="D225" s="136" t="s">
        <v>491</v>
      </c>
      <c r="E225" s="90" t="s">
        <v>518</v>
      </c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117" t="s">
        <v>514</v>
      </c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30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0.75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>
        <v>2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>
        <v>2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>
        <v>2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>
        <v>2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>
        <v>2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>
        <v>2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>
        <v>2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>
        <v>2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>
        <v>2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>
        <v>1</v>
      </c>
      <c r="C244" s="113"/>
      <c r="D244" s="271">
        <v>0.57099999999999995</v>
      </c>
      <c r="E244" s="103"/>
      <c r="F244" s="90"/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23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0.95833333333333337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69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0.86250000000000004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43567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168" x14ac:dyDescent="0.4">
      <c r="A262" s="106" t="s">
        <v>143</v>
      </c>
      <c r="B262" s="89">
        <v>1</v>
      </c>
      <c r="C262" s="89"/>
      <c r="D262" s="117" t="s">
        <v>515</v>
      </c>
      <c r="E262" s="117" t="s">
        <v>571</v>
      </c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15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0.9375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126" x14ac:dyDescent="0.4">
      <c r="A276" s="194" t="s">
        <v>440</v>
      </c>
      <c r="B276" s="89">
        <v>0</v>
      </c>
      <c r="C276" s="99">
        <f>IF(B276=0, -10, "0")</f>
        <v>-10</v>
      </c>
      <c r="D276" s="131" t="s">
        <v>492</v>
      </c>
      <c r="E276" s="130" t="s">
        <v>493</v>
      </c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126" x14ac:dyDescent="0.4">
      <c r="A278" s="88" t="s">
        <v>117</v>
      </c>
      <c r="B278" s="89">
        <v>1</v>
      </c>
      <c r="C278" s="89"/>
      <c r="D278" s="131" t="s">
        <v>495</v>
      </c>
      <c r="E278" s="90" t="s">
        <v>572</v>
      </c>
      <c r="F278" s="90"/>
      <c r="G278" s="83"/>
    </row>
    <row r="279" spans="1:7" ht="10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 t="s">
        <v>516</v>
      </c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123.75" customHeight="1" x14ac:dyDescent="0.4">
      <c r="A282" s="88" t="s">
        <v>142</v>
      </c>
      <c r="B282" s="89">
        <v>0</v>
      </c>
      <c r="C282" s="89"/>
      <c r="D282" s="130" t="s">
        <v>494</v>
      </c>
      <c r="E282" s="90" t="s">
        <v>573</v>
      </c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v>1</v>
      </c>
      <c r="C299" s="89"/>
      <c r="D299" s="271">
        <v>0.6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0.68965517241379315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55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0.7432432432432432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43567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 t="s">
        <v>496</v>
      </c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126" x14ac:dyDescent="0.4">
      <c r="A328" s="194" t="s">
        <v>440</v>
      </c>
      <c r="B328" s="89">
        <v>1</v>
      </c>
      <c r="C328" s="99">
        <f>IF(B328=0, -10, IF(B328=1, -5, "0"))</f>
        <v>-5</v>
      </c>
      <c r="D328" s="131" t="s">
        <v>492</v>
      </c>
      <c r="E328" s="117" t="s">
        <v>497</v>
      </c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84" x14ac:dyDescent="0.4">
      <c r="A330" s="88" t="s">
        <v>142</v>
      </c>
      <c r="B330" s="89">
        <v>0</v>
      </c>
      <c r="C330" s="89"/>
      <c r="D330" s="117" t="s">
        <v>498</v>
      </c>
      <c r="E330" s="117" t="s">
        <v>517</v>
      </c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26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0.72222222222222221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v>1</v>
      </c>
      <c r="C366" s="113"/>
      <c r="D366" s="271">
        <v>0.75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31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0.96875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73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0.86904761904761907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43567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>
        <v>2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>
        <v>2</v>
      </c>
      <c r="C380" s="89"/>
      <c r="D380" s="101"/>
      <c r="E380" s="91"/>
      <c r="F380" s="90"/>
      <c r="G380" s="83"/>
    </row>
    <row r="381" spans="1:7" ht="42" x14ac:dyDescent="0.4">
      <c r="A381" s="106" t="s">
        <v>216</v>
      </c>
      <c r="B381" s="89" t="s">
        <v>30</v>
      </c>
      <c r="C381" s="89"/>
      <c r="D381" s="90" t="s">
        <v>565</v>
      </c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>
        <v>2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>
        <v>2</v>
      </c>
      <c r="C384" s="89"/>
      <c r="D384" s="91"/>
      <c r="E384" s="91"/>
      <c r="F384" s="90"/>
      <c r="G384" s="83"/>
    </row>
    <row r="385" spans="1:7" ht="105" x14ac:dyDescent="0.4">
      <c r="A385" s="106" t="s">
        <v>125</v>
      </c>
      <c r="B385" s="89">
        <v>0</v>
      </c>
      <c r="C385" s="99"/>
      <c r="D385" s="117" t="s">
        <v>499</v>
      </c>
      <c r="E385" s="90" t="s">
        <v>566</v>
      </c>
      <c r="F385" s="90"/>
      <c r="G385" s="83"/>
    </row>
    <row r="386" spans="1:7" ht="21" x14ac:dyDescent="0.4">
      <c r="A386" s="106" t="s">
        <v>55</v>
      </c>
      <c r="B386" s="89">
        <v>2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>
        <v>2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>
        <v>2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>
        <v>2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16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>
        <f>D390/(COUNT(B379:C389)*2)</f>
        <v>0.88888888888888884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 t="s">
        <v>500</v>
      </c>
      <c r="E394" s="91"/>
      <c r="F394" s="90"/>
      <c r="G394" s="83"/>
    </row>
    <row r="395" spans="1:7" ht="21" x14ac:dyDescent="0.4">
      <c r="A395" s="88" t="s">
        <v>154</v>
      </c>
      <c r="B395" s="89">
        <v>2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>
        <v>2</v>
      </c>
      <c r="C397" s="89"/>
      <c r="D397" s="130"/>
      <c r="E397" s="91"/>
      <c r="F397" s="90"/>
      <c r="G397" s="83"/>
    </row>
    <row r="398" spans="1:7" ht="105" x14ac:dyDescent="0.4">
      <c r="A398" s="88" t="s">
        <v>117</v>
      </c>
      <c r="B398" s="89">
        <v>1</v>
      </c>
      <c r="C398" s="89"/>
      <c r="D398" s="130" t="s">
        <v>501</v>
      </c>
      <c r="E398" s="90" t="s">
        <v>502</v>
      </c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>
        <v>2</v>
      </c>
      <c r="C401" s="89"/>
      <c r="D401" s="130"/>
      <c r="E401" s="91"/>
      <c r="F401" s="90"/>
      <c r="G401" s="83"/>
    </row>
    <row r="402" spans="1:7" ht="126" x14ac:dyDescent="0.4">
      <c r="A402" s="158" t="s">
        <v>315</v>
      </c>
      <c r="B402" s="89">
        <v>1</v>
      </c>
      <c r="C402" s="99" t="str">
        <f>IF(B402=0, -10, "0")</f>
        <v>0</v>
      </c>
      <c r="D402" s="130" t="s">
        <v>503</v>
      </c>
      <c r="E402" s="90" t="s">
        <v>504</v>
      </c>
      <c r="F402" s="90"/>
      <c r="G402" s="83"/>
    </row>
    <row r="403" spans="1:7" ht="21" x14ac:dyDescent="0.4">
      <c r="A403" s="88" t="s">
        <v>217</v>
      </c>
      <c r="B403" s="89">
        <v>2</v>
      </c>
      <c r="C403" s="89"/>
      <c r="D403" s="130"/>
      <c r="E403" s="91"/>
      <c r="F403" s="90"/>
      <c r="G403" s="83"/>
    </row>
    <row r="404" spans="1:7" ht="63" x14ac:dyDescent="0.4">
      <c r="A404" s="88" t="s">
        <v>142</v>
      </c>
      <c r="B404" s="89">
        <v>0</v>
      </c>
      <c r="C404" s="89"/>
      <c r="D404" s="130" t="s">
        <v>519</v>
      </c>
      <c r="E404" s="90" t="s">
        <v>574</v>
      </c>
      <c r="F404" s="90"/>
      <c r="G404" s="83"/>
    </row>
    <row r="405" spans="1:7" ht="63" x14ac:dyDescent="0.4">
      <c r="A405" s="88" t="s">
        <v>309</v>
      </c>
      <c r="B405" s="89">
        <v>0</v>
      </c>
      <c r="C405" s="159"/>
      <c r="D405" s="341" t="s">
        <v>520</v>
      </c>
      <c r="E405" s="90" t="s">
        <v>497</v>
      </c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>
        <v>2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>
        <v>2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>
        <v>2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>
        <v>2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>
        <v>2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>
        <v>0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20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0.7142857142857143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36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0.78260869565217395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43567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84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575</v>
      </c>
      <c r="E453" s="117" t="s">
        <v>505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0.97499999999999998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0.9821428571428571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43567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43567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>
        <f>D542/(COUNT(B536:C541)*2)</f>
        <v>1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34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43567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84" x14ac:dyDescent="0.4">
      <c r="A579" s="88" t="s">
        <v>86</v>
      </c>
      <c r="B579" s="89">
        <v>1</v>
      </c>
      <c r="C579" s="89"/>
      <c r="D579" s="117" t="s">
        <v>506</v>
      </c>
      <c r="E579" s="90" t="s">
        <v>507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15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>
        <f>D588/(COUNT(B579:C587)*2)</f>
        <v>0.9375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521</v>
      </c>
      <c r="E592" s="90" t="s">
        <v>522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21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>
        <f>D606/(COUNT(B592:C597,B599:C605)*2)</f>
        <v>0.95454545454545459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>
        <f>D609/(COUNT(B579:C587,B592:C605)*2)</f>
        <v>0.94736842105263153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43567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16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>
        <f>D627/(COUNT(B618:C626)*2)</f>
        <v>1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63" x14ac:dyDescent="0.4">
      <c r="A655" s="138" t="s">
        <v>419</v>
      </c>
      <c r="B655" s="89">
        <v>1</v>
      </c>
      <c r="C655" s="99"/>
      <c r="D655" s="96" t="s">
        <v>523</v>
      </c>
      <c r="E655" s="90" t="s">
        <v>508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47" x14ac:dyDescent="0.4">
      <c r="A659" s="170" t="s">
        <v>325</v>
      </c>
      <c r="B659" s="89">
        <v>1</v>
      </c>
      <c r="C659" s="99" t="str">
        <f>IF(B659=0, -10, "0")</f>
        <v>0</v>
      </c>
      <c r="D659" s="205" t="s">
        <v>524</v>
      </c>
      <c r="E659" s="342" t="s">
        <v>508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0.97222222222222221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43567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2</v>
      </c>
      <c r="C683" s="89"/>
      <c r="D683" s="90" t="s">
        <v>509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64.5" customHeight="1" x14ac:dyDescent="0.4">
      <c r="A692" s="163" t="s">
        <v>179</v>
      </c>
      <c r="B692" s="89">
        <v>1</v>
      </c>
      <c r="C692" s="185"/>
      <c r="D692" s="339" t="s">
        <v>510</v>
      </c>
      <c r="E692" s="90" t="s">
        <v>576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511</v>
      </c>
      <c r="E697" s="90" t="s">
        <v>512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40" t="s">
        <v>548</v>
      </c>
      <c r="E699" s="90" t="s">
        <v>513</v>
      </c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0.8571428571428571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43567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0.89209999999999989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587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0.90030674846625769</v>
      </c>
      <c r="E730" s="3"/>
      <c r="F730" s="3"/>
    </row>
  </sheetData>
  <sheetProtection algorithmName="SHA-512" hashValue="/DRx2pvQWeWj88myBE50Wq1Urc3M5HDaSmGg/iNbWLRrn2OU3laL7P6NsOX+zJogSGQm5of4v1LH9XWt01C+og==" saltValue="K/2xrhzjT7fIBs9X1FHT2Q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67:B175 B207:B226 B113:B119 B140:B146 B379:B389 B348:B356 B56:B63 B312:B319 B39:B42 B536:B541 B592:B597 B558:B565 B506:B516 B618:B626 B122:B128 B681:B700 B546:B555 B85:B102 B269:B289 B359:B366 B465:B471 B519:B525 B417:B424 B492:B504 B292:B299 B719:B721 B662:B668 B394:B414 B66:B82 B231:B235 B324:B343 B178:B185 B449:B463 B643:B649 B257:B264 B195:B202 B654:B660 B105:B110 B599:B605 B237:B244 B437:B444 B528:B529 B484:B490 B631:B638 B30:B37 B579:B587 B710:B714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3" orientation="portrait" r:id="rId1"/>
  <rowBreaks count="5" manualBreakCount="5">
    <brk id="82" max="6" man="1"/>
    <brk id="185" max="6" man="1"/>
    <brk id="372" max="6" man="1"/>
    <brk id="530" max="6" man="1"/>
    <brk id="60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7" zoomScaleNormal="90" zoomScaleSheetLayoutView="87" workbookViewId="0">
      <selection activeCell="E173" sqref="E17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5"/>
      <c r="E1" s="445"/>
      <c r="F1" s="445"/>
      <c r="G1" s="44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5">
      <c r="A7" s="447" t="str">
        <f>'Page de garde'!D18</f>
        <v>Béni Khiar</v>
      </c>
      <c r="B7" s="447"/>
      <c r="C7" s="447"/>
      <c r="D7" s="447"/>
      <c r="E7" s="447"/>
      <c r="F7" s="447"/>
      <c r="G7" s="66"/>
    </row>
    <row r="8" spans="1:7" s="2" customFormat="1" ht="24.75" x14ac:dyDescent="0.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.75" x14ac:dyDescent="0.5">
      <c r="A9" s="330" t="s">
        <v>41</v>
      </c>
      <c r="B9" s="449" t="str">
        <f>'A1 Exploitation'!B10:F10</f>
        <v>Mr Amir Chaouachi (Chef rayons PFT) et chefs rayons</v>
      </c>
      <c r="C9" s="449"/>
      <c r="D9" s="449"/>
      <c r="E9" s="449"/>
      <c r="F9" s="449"/>
      <c r="G9" s="66"/>
    </row>
    <row r="10" spans="1:7" s="2" customFormat="1" ht="24.75" x14ac:dyDescent="0.5">
      <c r="A10" s="329" t="s">
        <v>40</v>
      </c>
      <c r="B10" s="444">
        <f>'A1 Exploitation'!B11:F11</f>
        <v>43567</v>
      </c>
      <c r="C10" s="444"/>
      <c r="D10" s="444"/>
      <c r="E10" s="444"/>
      <c r="F10" s="444"/>
      <c r="G10" s="66"/>
    </row>
    <row r="11" spans="1:7" s="2" customFormat="1" ht="24.75" x14ac:dyDescent="0.5">
      <c r="A11" s="329" t="s">
        <v>250</v>
      </c>
      <c r="B11" s="450">
        <f>D199</f>
        <v>0.92346938775510201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66" x14ac:dyDescent="0.3">
      <c r="A17" s="4" t="s">
        <v>225</v>
      </c>
      <c r="B17" s="42">
        <v>1</v>
      </c>
      <c r="C17" s="42"/>
      <c r="D17" s="43" t="s">
        <v>525</v>
      </c>
      <c r="E17" s="43" t="s">
        <v>526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9</v>
      </c>
    </row>
    <row r="23" spans="1:7" x14ac:dyDescent="0.3">
      <c r="A23" s="453" t="s">
        <v>251</v>
      </c>
      <c r="B23" s="456"/>
      <c r="C23" s="457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 t="s">
        <v>527</v>
      </c>
      <c r="E27" s="42"/>
      <c r="F27" s="42"/>
    </row>
    <row r="28" spans="1:7" ht="49.5" x14ac:dyDescent="0.3">
      <c r="A28" s="16" t="s">
        <v>307</v>
      </c>
      <c r="B28" s="42">
        <v>2</v>
      </c>
      <c r="C28" s="42"/>
      <c r="D28" s="43" t="s">
        <v>528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14</v>
      </c>
    </row>
    <row r="34" spans="1:6" x14ac:dyDescent="0.3">
      <c r="A34" s="453" t="s">
        <v>251</v>
      </c>
      <c r="B34" s="456"/>
      <c r="C34" s="457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33.75" x14ac:dyDescent="0.35">
      <c r="A37" s="14" t="s">
        <v>84</v>
      </c>
      <c r="B37" s="42">
        <v>1</v>
      </c>
      <c r="C37" s="4" t="str">
        <f>IF(B37=0, -5, "0")</f>
        <v>0</v>
      </c>
      <c r="D37" s="43" t="s">
        <v>529</v>
      </c>
      <c r="E37" s="43" t="s">
        <v>530</v>
      </c>
      <c r="F37" s="42"/>
    </row>
    <row r="38" spans="1:6" x14ac:dyDescent="0.3">
      <c r="A38" s="4" t="s">
        <v>194</v>
      </c>
      <c r="B38" s="42">
        <v>2</v>
      </c>
      <c r="C38" s="42"/>
      <c r="D38" s="43" t="s">
        <v>531</v>
      </c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9</v>
      </c>
    </row>
    <row r="43" spans="1:6" x14ac:dyDescent="0.3">
      <c r="A43" s="453" t="s">
        <v>251</v>
      </c>
      <c r="B43" s="456"/>
      <c r="C43" s="457"/>
      <c r="D43" s="332">
        <f>D42/(COUNT(B37:C41)*2)</f>
        <v>0.9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532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10</v>
      </c>
    </row>
    <row r="53" spans="1:6" x14ac:dyDescent="0.3">
      <c r="A53" s="453" t="s">
        <v>251</v>
      </c>
      <c r="B53" s="456"/>
      <c r="C53" s="457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116.25" x14ac:dyDescent="0.35">
      <c r="A60" s="15" t="s">
        <v>182</v>
      </c>
      <c r="B60" s="42">
        <v>2</v>
      </c>
      <c r="C60" s="4" t="str">
        <f>IF(B60=0, -5, "0")</f>
        <v>0</v>
      </c>
      <c r="D60" s="43" t="s">
        <v>533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14</v>
      </c>
    </row>
    <row r="64" spans="1:6" x14ac:dyDescent="0.3">
      <c r="A64" s="453" t="s">
        <v>251</v>
      </c>
      <c r="B64" s="456"/>
      <c r="C64" s="457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51" x14ac:dyDescent="0.4">
      <c r="A67" s="4" t="s">
        <v>227</v>
      </c>
      <c r="B67" s="48">
        <v>1</v>
      </c>
      <c r="C67" s="49"/>
      <c r="D67" s="43" t="s">
        <v>563</v>
      </c>
      <c r="E67" s="43" t="s">
        <v>564</v>
      </c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>
        <v>2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>
        <v>2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50.25" x14ac:dyDescent="0.35">
      <c r="A75" s="18" t="s">
        <v>162</v>
      </c>
      <c r="B75" s="48">
        <v>2</v>
      </c>
      <c r="C75" s="4" t="str">
        <f>IF(B75=0, -5, "0")</f>
        <v>0</v>
      </c>
      <c r="D75" s="43" t="s">
        <v>577</v>
      </c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>
        <v>2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23</v>
      </c>
    </row>
    <row r="85" spans="1:6" x14ac:dyDescent="0.3">
      <c r="A85" s="453" t="s">
        <v>251</v>
      </c>
      <c r="B85" s="456"/>
      <c r="C85" s="457"/>
      <c r="D85" s="332">
        <f>D84/(COUNT(B67:C83)*2)</f>
        <v>0.95833333333333337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>
        <v>2</v>
      </c>
      <c r="C88" s="49"/>
      <c r="D88" s="50"/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66.75" x14ac:dyDescent="0.35">
      <c r="A93" s="18" t="s">
        <v>191</v>
      </c>
      <c r="B93" s="56">
        <v>2</v>
      </c>
      <c r="C93" s="4" t="str">
        <f>IF(B93=0, -5, "0")</f>
        <v>0</v>
      </c>
      <c r="D93" s="65" t="s">
        <v>534</v>
      </c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ht="49.5" x14ac:dyDescent="0.3">
      <c r="A95" s="4" t="s">
        <v>138</v>
      </c>
      <c r="B95" s="56">
        <v>1</v>
      </c>
      <c r="C95" s="42"/>
      <c r="D95" s="43" t="s">
        <v>535</v>
      </c>
      <c r="E95" s="43" t="s">
        <v>578</v>
      </c>
      <c r="F95" s="42"/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>
        <v>2</v>
      </c>
      <c r="C97" s="42"/>
      <c r="D97" s="43"/>
      <c r="E97" s="42"/>
      <c r="F97" s="42"/>
    </row>
    <row r="98" spans="1:6" x14ac:dyDescent="0.3">
      <c r="A98" s="4" t="s">
        <v>115</v>
      </c>
      <c r="B98" s="56">
        <v>2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 t="s">
        <v>536</v>
      </c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>
        <v>2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17</v>
      </c>
    </row>
    <row r="103" spans="1:6" x14ac:dyDescent="0.3">
      <c r="A103" s="453" t="s">
        <v>251</v>
      </c>
      <c r="B103" s="456"/>
      <c r="C103" s="457"/>
      <c r="D103" s="332">
        <f>D102/(COUNT(B88:C101)*2)</f>
        <v>0.94444444444444442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67.5" x14ac:dyDescent="0.4">
      <c r="A107" s="22" t="s">
        <v>230</v>
      </c>
      <c r="B107" s="56">
        <v>1</v>
      </c>
      <c r="C107" s="49"/>
      <c r="D107" s="58" t="s">
        <v>537</v>
      </c>
      <c r="E107" s="43" t="s">
        <v>538</v>
      </c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65" t="s">
        <v>539</v>
      </c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 t="s">
        <v>540</v>
      </c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19</v>
      </c>
    </row>
    <row r="119" spans="1:6" x14ac:dyDescent="0.3">
      <c r="A119" s="453" t="s">
        <v>251</v>
      </c>
      <c r="B119" s="456"/>
      <c r="C119" s="457"/>
      <c r="D119" s="332">
        <f>D118/(COUNT(B107:C117)*2)</f>
        <v>0.95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ht="99" x14ac:dyDescent="0.3">
      <c r="A122" s="16" t="s">
        <v>231</v>
      </c>
      <c r="B122" s="57">
        <v>1</v>
      </c>
      <c r="C122" s="42"/>
      <c r="D122" s="58" t="s">
        <v>541</v>
      </c>
      <c r="E122" s="58" t="s">
        <v>542</v>
      </c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8" t="s">
        <v>543</v>
      </c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 t="s">
        <v>544</v>
      </c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17</v>
      </c>
    </row>
    <row r="134" spans="1:6" x14ac:dyDescent="0.3">
      <c r="A134" s="453" t="s">
        <v>251</v>
      </c>
      <c r="B134" s="456"/>
      <c r="C134" s="457"/>
      <c r="D134" s="333">
        <f>D133/(COUNT(B122:C132)*2)</f>
        <v>0.94444444444444442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43"/>
      <c r="E137" s="42"/>
      <c r="F137" s="42"/>
    </row>
    <row r="138" spans="1:6" ht="25.5" customHeight="1" x14ac:dyDescent="0.35">
      <c r="A138" s="14" t="s">
        <v>108</v>
      </c>
      <c r="B138" s="56">
        <v>2</v>
      </c>
      <c r="C138" s="4" t="str">
        <f>IF(B138=0, -5, "0")</f>
        <v>0</v>
      </c>
      <c r="D138" s="59" t="s">
        <v>579</v>
      </c>
      <c r="E138" s="42"/>
      <c r="F138" s="42"/>
    </row>
    <row r="139" spans="1:6" x14ac:dyDescent="0.3">
      <c r="A139" s="5" t="s">
        <v>233</v>
      </c>
      <c r="B139" s="56">
        <v>2</v>
      </c>
      <c r="C139" s="43"/>
      <c r="D139" s="51"/>
      <c r="E139" s="42"/>
      <c r="F139" s="42"/>
    </row>
    <row r="140" spans="1:6" ht="49.5" x14ac:dyDescent="0.3">
      <c r="A140" s="16" t="s">
        <v>234</v>
      </c>
      <c r="B140" s="56">
        <v>1</v>
      </c>
      <c r="C140" s="43"/>
      <c r="D140" s="58" t="s">
        <v>545</v>
      </c>
      <c r="E140" s="43" t="s">
        <v>546</v>
      </c>
      <c r="F140" s="42"/>
    </row>
    <row r="141" spans="1:6" x14ac:dyDescent="0.3">
      <c r="A141" s="5" t="s">
        <v>259</v>
      </c>
      <c r="B141" s="56">
        <v>2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>
        <v>2</v>
      </c>
      <c r="C143" s="5"/>
      <c r="D143" s="46"/>
      <c r="E143" s="42"/>
      <c r="F143" s="42"/>
    </row>
    <row r="144" spans="1:6" ht="33" x14ac:dyDescent="0.35">
      <c r="A144" s="14" t="s">
        <v>198</v>
      </c>
      <c r="B144" s="56">
        <v>2</v>
      </c>
      <c r="C144" s="4" t="str">
        <f>IF(B144=0, -5, "0")</f>
        <v>0</v>
      </c>
      <c r="D144" s="58" t="s">
        <v>547</v>
      </c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11</v>
      </c>
    </row>
    <row r="150" spans="1:6" x14ac:dyDescent="0.3">
      <c r="A150" s="453" t="s">
        <v>251</v>
      </c>
      <c r="B150" s="456"/>
      <c r="C150" s="457"/>
      <c r="D150" s="332">
        <f>D149/(COUNT(B137:C148)*2)</f>
        <v>0.91666666666666663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548</v>
      </c>
      <c r="E158" s="43" t="s">
        <v>549</v>
      </c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15</v>
      </c>
    </row>
    <row r="162" spans="1:6" x14ac:dyDescent="0.3">
      <c r="A162" s="453" t="s">
        <v>251</v>
      </c>
      <c r="B162" s="456"/>
      <c r="C162" s="457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82.5" x14ac:dyDescent="0.3">
      <c r="A167" s="16" t="s">
        <v>176</v>
      </c>
      <c r="B167" s="42">
        <v>1</v>
      </c>
      <c r="C167" s="42"/>
      <c r="D167" s="43" t="s">
        <v>550</v>
      </c>
      <c r="E167" s="58" t="s">
        <v>551</v>
      </c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7</v>
      </c>
    </row>
    <row r="170" spans="1:6" x14ac:dyDescent="0.3">
      <c r="A170" s="453" t="s">
        <v>251</v>
      </c>
      <c r="B170" s="456"/>
      <c r="C170" s="457"/>
      <c r="D170" s="332">
        <f>D169/(COUNT(B165:C168)*2)</f>
        <v>0.875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ht="66" x14ac:dyDescent="0.3">
      <c r="A173" s="4" t="s">
        <v>152</v>
      </c>
      <c r="B173" s="42">
        <v>1</v>
      </c>
      <c r="C173" s="42"/>
      <c r="D173" s="58" t="s">
        <v>552</v>
      </c>
      <c r="E173" s="43" t="s">
        <v>580</v>
      </c>
      <c r="F173" s="42"/>
    </row>
    <row r="174" spans="1:6" ht="66" x14ac:dyDescent="0.3">
      <c r="A174" s="4" t="s">
        <v>74</v>
      </c>
      <c r="B174" s="42">
        <v>1</v>
      </c>
      <c r="C174" s="42"/>
      <c r="D174" s="43" t="s">
        <v>553</v>
      </c>
      <c r="E174" s="43" t="s">
        <v>554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6</v>
      </c>
    </row>
    <row r="178" spans="1:7" x14ac:dyDescent="0.3">
      <c r="A178" s="453" t="s">
        <v>251</v>
      </c>
      <c r="B178" s="456"/>
      <c r="C178" s="457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66" x14ac:dyDescent="0.3">
      <c r="A182" s="16" t="s">
        <v>181</v>
      </c>
      <c r="B182" s="42">
        <v>1</v>
      </c>
      <c r="C182" s="42"/>
      <c r="D182" s="43" t="s">
        <v>555</v>
      </c>
      <c r="E182" s="43" t="s">
        <v>556</v>
      </c>
      <c r="F182" s="42"/>
    </row>
    <row r="183" spans="1:7" ht="35.25" customHeight="1" x14ac:dyDescent="0.3">
      <c r="A183" s="4" t="s">
        <v>75</v>
      </c>
      <c r="B183" s="42">
        <v>1</v>
      </c>
      <c r="C183" s="42"/>
      <c r="D183" s="43" t="s">
        <v>557</v>
      </c>
      <c r="E183" s="43" t="s">
        <v>558</v>
      </c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8</v>
      </c>
    </row>
    <row r="187" spans="1:7" x14ac:dyDescent="0.3">
      <c r="A187" s="453" t="s">
        <v>251</v>
      </c>
      <c r="B187" s="456"/>
      <c r="C187" s="457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ht="66" x14ac:dyDescent="0.3">
      <c r="A190" s="16" t="s">
        <v>308</v>
      </c>
      <c r="B190" s="42">
        <v>1</v>
      </c>
      <c r="C190" s="42"/>
      <c r="D190" s="58" t="s">
        <v>559</v>
      </c>
      <c r="E190" s="43" t="s">
        <v>560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561</v>
      </c>
      <c r="E192" s="43" t="s">
        <v>562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2</v>
      </c>
    </row>
    <row r="195" spans="1:6" x14ac:dyDescent="0.3">
      <c r="A195" s="453" t="s">
        <v>251</v>
      </c>
      <c r="B195" s="456"/>
      <c r="C195" s="457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0.6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181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0.92346938775510201</v>
      </c>
    </row>
  </sheetData>
  <sheetProtection algorithmName="SHA-512" hashValue="RVZNr78ReHBTUxOsx54H7X1Y/6A2ztEAnP9dreZs7TLio5M28B0Z87Oicmn9Cc3F4pu6cyOz0uP3tovhvxtyPA==" saltValue="nUcVDvr9iJjqAiTh/Kn+4A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90:B193 B165:B168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Béni Khiar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0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0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0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5"/>
      <c r="E1" s="445"/>
      <c r="F1" s="445"/>
      <c r="G1" s="44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5">
      <c r="A7" s="447" t="str">
        <f>'Page de garde'!D18</f>
        <v>Béni Khiar</v>
      </c>
      <c r="B7" s="447"/>
      <c r="C7" s="447"/>
      <c r="D7" s="447"/>
      <c r="E7" s="447"/>
      <c r="F7" s="447"/>
      <c r="G7" s="66"/>
    </row>
    <row r="8" spans="1:7" s="2" customFormat="1" ht="24.75" x14ac:dyDescent="0.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.75" x14ac:dyDescent="0.5">
      <c r="A9" s="330" t="s">
        <v>41</v>
      </c>
      <c r="B9" s="449" t="str">
        <f>'A1 Exploitation'!B10:F10</f>
        <v>Mr Amir Chaouachi (Chef rayons PFT) et chefs rayons</v>
      </c>
      <c r="C9" s="449"/>
      <c r="D9" s="449"/>
      <c r="E9" s="449"/>
      <c r="F9" s="449"/>
      <c r="G9" s="66"/>
    </row>
    <row r="10" spans="1:7" s="2" customFormat="1" ht="24.75" x14ac:dyDescent="0.5">
      <c r="A10" s="329" t="s">
        <v>40</v>
      </c>
      <c r="B10" s="444">
        <f>'A1 Exploitation'!B11:F11</f>
        <v>43567</v>
      </c>
      <c r="C10" s="444"/>
      <c r="D10" s="444"/>
      <c r="E10" s="444"/>
      <c r="F10" s="444"/>
      <c r="G10" s="66"/>
    </row>
    <row r="11" spans="1:7" s="2" customFormat="1" ht="24.75" x14ac:dyDescent="0.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Béni Khiar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0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0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0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5"/>
      <c r="E1" s="445"/>
      <c r="F1" s="445"/>
      <c r="G1" s="44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5">
      <c r="A7" s="447" t="str">
        <f>'Page de garde'!D18</f>
        <v>Béni Khiar</v>
      </c>
      <c r="B7" s="447"/>
      <c r="C7" s="447"/>
      <c r="D7" s="447"/>
      <c r="E7" s="447"/>
      <c r="F7" s="447"/>
      <c r="G7" s="66"/>
    </row>
    <row r="8" spans="1:7" s="2" customFormat="1" ht="24.75" x14ac:dyDescent="0.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.75" x14ac:dyDescent="0.5">
      <c r="A9" s="330" t="s">
        <v>41</v>
      </c>
      <c r="B9" s="449" t="str">
        <f>'A1 Exploitation'!B10:F10</f>
        <v>Mr Amir Chaouachi (Chef rayons PFT) et chefs rayons</v>
      </c>
      <c r="C9" s="449"/>
      <c r="D9" s="449"/>
      <c r="E9" s="449"/>
      <c r="F9" s="449"/>
      <c r="G9" s="66"/>
    </row>
    <row r="10" spans="1:7" s="2" customFormat="1" ht="24.75" x14ac:dyDescent="0.5">
      <c r="A10" s="329" t="s">
        <v>40</v>
      </c>
      <c r="B10" s="444">
        <f>'A1 Exploitation'!B11:F11</f>
        <v>43567</v>
      </c>
      <c r="C10" s="444"/>
      <c r="D10" s="444"/>
      <c r="E10" s="444"/>
      <c r="F10" s="444"/>
      <c r="G10" s="66"/>
    </row>
    <row r="11" spans="1:7" s="2" customFormat="1" ht="24.75" x14ac:dyDescent="0.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Béni Khiar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0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0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0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5"/>
      <c r="E1" s="445"/>
      <c r="F1" s="445"/>
      <c r="G1" s="44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5">
      <c r="A7" s="447" t="str">
        <f>'Page de garde'!D18</f>
        <v>Béni Khiar</v>
      </c>
      <c r="B7" s="447"/>
      <c r="C7" s="447"/>
      <c r="D7" s="447"/>
      <c r="E7" s="447"/>
      <c r="F7" s="447"/>
      <c r="G7" s="66"/>
    </row>
    <row r="8" spans="1:7" s="2" customFormat="1" ht="24.75" x14ac:dyDescent="0.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.75" x14ac:dyDescent="0.5">
      <c r="A9" s="330" t="s">
        <v>41</v>
      </c>
      <c r="B9" s="449" t="str">
        <f>'A1 Exploitation'!B10:F10</f>
        <v>Mr Amir Chaouachi (Chef rayons PFT) et chefs rayons</v>
      </c>
      <c r="C9" s="449"/>
      <c r="D9" s="449"/>
      <c r="E9" s="449"/>
      <c r="F9" s="449"/>
      <c r="G9" s="66"/>
    </row>
    <row r="10" spans="1:7" s="2" customFormat="1" ht="24.75" x14ac:dyDescent="0.5">
      <c r="A10" s="329" t="s">
        <v>40</v>
      </c>
      <c r="B10" s="444">
        <f>'A1 Exploitation'!B11:F11</f>
        <v>43567</v>
      </c>
      <c r="C10" s="444"/>
      <c r="D10" s="444"/>
      <c r="E10" s="444"/>
      <c r="F10" s="444"/>
      <c r="G10" s="66"/>
    </row>
    <row r="11" spans="1:7" s="2" customFormat="1" ht="24.75" x14ac:dyDescent="0.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2019-04-29T14:38:09Z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