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/Audits magasins UHD/Express/CE Beni khiar/2018/5/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D543" i="43" s="1"/>
  <c r="B543" i="43" s="1"/>
  <c r="E543" i="43"/>
  <c r="C542" i="43"/>
  <c r="A537" i="43"/>
  <c r="F532" i="43"/>
  <c r="D532" i="43" s="1"/>
  <c r="B532" i="43" s="1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D149" i="37" s="1"/>
  <c r="D150" i="37" s="1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D533" i="36" s="1"/>
  <c r="D534" i="36" s="1"/>
  <c r="B161" i="29" s="1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D387" i="36" s="1"/>
  <c r="C371" i="36"/>
  <c r="C369" i="36"/>
  <c r="C368" i="36"/>
  <c r="D373" i="36" s="1"/>
  <c r="D374" i="36" s="1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33" i="37" l="1"/>
  <c r="D134" i="37" s="1"/>
  <c r="D477" i="36"/>
  <c r="D478" i="36" s="1"/>
  <c r="D426" i="36"/>
  <c r="D427" i="36" s="1"/>
  <c r="D390" i="36"/>
  <c r="D391" i="36" s="1"/>
  <c r="B115" i="29" s="1"/>
  <c r="D354" i="36"/>
  <c r="D355" i="36" s="1"/>
  <c r="D222" i="36"/>
  <c r="D223" i="36" s="1"/>
  <c r="D502" i="43"/>
  <c r="D503" i="43" s="1"/>
  <c r="B143" i="29" s="1"/>
  <c r="D500" i="43"/>
  <c r="D201" i="43"/>
  <c r="D202" i="43" s="1"/>
  <c r="D386" i="43"/>
  <c r="B386" i="43" s="1"/>
  <c r="D533" i="43"/>
  <c r="D534" i="43" s="1"/>
  <c r="B162" i="29" s="1"/>
  <c r="D153" i="43"/>
  <c r="B153" i="43" s="1"/>
  <c r="D154" i="43" s="1"/>
  <c r="D100" i="36"/>
  <c r="D101" i="36" s="1"/>
  <c r="D84" i="36"/>
  <c r="D85" i="36" s="1"/>
  <c r="D42" i="36"/>
  <c r="D43" i="36" s="1"/>
  <c r="D314" i="36"/>
  <c r="D317" i="36" s="1"/>
  <c r="D318" i="36" s="1"/>
  <c r="B97" i="29" s="1"/>
  <c r="D201" i="36"/>
  <c r="D202" i="36" s="1"/>
  <c r="D154" i="36"/>
  <c r="D155" i="36" s="1"/>
  <c r="D544" i="43"/>
  <c r="D45" i="31"/>
  <c r="D46" i="31" s="1"/>
  <c r="B55" i="29" s="1"/>
  <c r="D43" i="31"/>
  <c r="D441" i="36"/>
  <c r="D195" i="35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173" i="43"/>
  <c r="D354" i="43"/>
  <c r="D388" i="36"/>
  <c r="D545" i="36"/>
  <c r="B170" i="29" s="1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480" i="36" l="1"/>
  <c r="D481" i="36" s="1"/>
  <c r="B133" i="29" s="1"/>
  <c r="D443" i="36"/>
  <c r="D444" i="36" s="1"/>
  <c r="B124" i="29" s="1"/>
  <c r="D357" i="36"/>
  <c r="D358" i="36" s="1"/>
  <c r="B106" i="29" s="1"/>
  <c r="D157" i="43"/>
  <c r="D158" i="43" s="1"/>
  <c r="B71" i="29" s="1"/>
  <c r="D155" i="43"/>
  <c r="D547" i="43"/>
  <c r="B44" i="29" s="1"/>
  <c r="D204" i="43"/>
  <c r="D205" i="43" s="1"/>
  <c r="B80" i="29" s="1"/>
  <c r="D204" i="36"/>
  <c r="D205" i="36" s="1"/>
  <c r="B79" i="29" s="1"/>
  <c r="D102" i="36"/>
  <c r="D103" i="36" s="1"/>
  <c r="B61" i="29" s="1"/>
  <c r="D315" i="36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<sst xmlns="http://schemas.openxmlformats.org/spreadsheetml/2006/main" count="3556" uniqueCount="449">
  <si>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</si>
  <si>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</si>
  <si>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</si>
  <si>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</si>
  <si>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</si>
  <si>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</si>
  <si>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</si>
  <si>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</si>
  <si>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</si>
  <si>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</si>
  <si>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</si>
  <si>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</si>
  <si>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</si>
  <si>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</si>
  <si>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</si>
  <si>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</si>
  <si>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</si>
  <si>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</si>
  <si>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</si>
  <si>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</si>
  <si>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</si>
  <si>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</si>
  <si>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</si>
  <si>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</si>
  <si>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</si>
  <si>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</si>
  <si>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</si>
  <si>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</si>
  <si>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</si>
  <si>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</si>
  <si>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</si>
  <si>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</si>
  <si>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</si>
  <si>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</si>
  <si>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</si>
  <si>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</si>
  <si>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</si>
  <si>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</si>
  <si>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</si>
  <si>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</si>
  <si>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</si>
  <si>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</si>
  <si>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</si>
  <si>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</si>
  <si>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</si>
  <si>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</si>
  <si>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</si>
  <si>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</si>
  <si>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</si>
  <si>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</si>
  <si>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</si>
  <si>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</si>
  <si>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</si>
  <si>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</si>
  <si>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</si>
  <si>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</si>
  <si>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</si>
  <si>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</si>
  <si>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</si>
  <si>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</si>
  <si>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</si>
  <si>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</si>
  <si>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</si>
  <si>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</si>
  <si>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</si>
  <si>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</si>
  <si>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</si>
  <si>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</si>
  <si>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</si>
  <si>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</si>
  <si>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</si>
  <si>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</si>
  <si>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</si>
  <si>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</si>
  <si>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</si>
  <si>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</si>
  <si>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</si>
  <si>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</si>
  <si>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</si>
  <si>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</si>
  <si>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</si>
  <si>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</si>
  <si>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</si>
  <si>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</si>
  <si>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</si>
  <si>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</si>
  <si>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</si>
  <si>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</si>
  <si>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</si>
  <si>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</si>
  <si>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</si>
  <si>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</si>
  <si>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</si>
  <si>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</si>
  <si>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</si>
  <si>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</si>
  <si>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</si>
  <si>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</si>
  <si>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</si>
  <si>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</si>
  <si>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</si>
  <si>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</si>
  <si>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</si>
  <si>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</si>
  <si>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</si>
  <si>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</si>
  <si>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</si>
  <si>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</si>
  <si>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</si>
  <si>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</si>
  <si>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</si>
  <si>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</si>
  <si>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</si>
  <si>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</si>
  <si>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</si>
  <si>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</si>
  <si>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</si>
  <si>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</si>
  <si>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</si>
  <si>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</si>
  <si>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</si>
  <si>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</si>
  <si>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</si>
  <si>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</si>
  <si>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</si>
  <si>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</si>
  <si>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</si>
  <si>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</si>
  <si>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</si>
  <si>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</si>
  <si>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</si>
  <si>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</si>
  <si>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</si>
  <si>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</si>
  <si>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</si>
  <si>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</si>
  <si>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</si>
  <si>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</si>
  <si>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</si>
  <si>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</si>
  <si>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</si>
  <si>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</si>
  <si>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</si>
  <si>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</si>
  <si>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</si>
  <si>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</si>
  <si>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</si>
  <si>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</si>
  <si>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</si>
  <si>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</si>
  <si>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</si>
  <si>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</si>
  <si>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</si>
  <si>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</si>
  <si>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</si>
  <si>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</si>
  <si>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</si>
  <si>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</si>
  <si>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</si>
  <si>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</si>
  <si>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</si>
  <si>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</si>
  <si>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</si>
  <si>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</si>
  <si>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</si>
  <si>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</si>
  <si>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</si>
  <si>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</si>
  <si>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</si>
  <si>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</si>
  <si>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</si>
  <si>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</si>
  <si>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</si>
  <si>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</si>
  <si>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</si>
  <si>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</si>
  <si>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</si>
  <si>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</si>
  <si>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</si>
  <si>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</si>
  <si>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</si>
  <si>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</si>
  <si>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</si>
  <si>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</si>
  <si>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</si>
  <si>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</si>
  <si>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</si>
  <si>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</si>
  <si>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</si>
  <si>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</si>
  <si>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</si>
  <si>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</si>
  <si>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</si>
  <si>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</si>
  <si>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</si>
  <si>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</si>
  <si>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</si>
  <si>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</si>
  <si>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</si>
  <si>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</si>
  <si>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</si>
  <si>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</si>
  <si>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</si>
  <si>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</si>
  <si>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</si>
  <si>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</si>
  <si>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</si>
  <si>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</si>
  <si>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</si>
  <si>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</si>
  <si>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</si>
  <si>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</si>
  <si>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</si>
  <si>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</si>
  <si>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</si>
  <si>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</si>
  <si>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</si>
  <si>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</si>
  <si>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</si>
  <si>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</si>
  <si>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</si>
  <si>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</si>
  <si>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</si>
  <si>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</si>
  <si>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</si>
  <si>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</si>
  <si>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</si>
  <si>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</si>
  <si>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</si>
  <si>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</si>
  <si>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</si>
  <si>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</si>
  <si>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</si>
  <si>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</si>
  <si>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</si>
  <si>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</si>
  <si>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</si>
  <si>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</si>
  <si>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</si>
  <si>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</si>
  <si>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</si>
  <si>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</si>
  <si>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</si>
  <si>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</si>
  <si>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</si>
  <si>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</si>
  <si>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</si>
  <si>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</si>
  <si>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</si>
  <si>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</si>
  <si>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</si>
  <si>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</si>
  <si>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</si>
  <si>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</si>
  <si>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</si>
  <si>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</si>
  <si>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</si>
  <si>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</si>
  <si>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</si>
  <si>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</si>
  <si>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</si>
  <si>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</si>
  <si>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</si>
  <si>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</si>
  <si>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</si>
  <si>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</si>
  <si>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</si>
  <si>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</si>
  <si>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</si>
  <si>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</si>
  <si>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</si>
  <si>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</si>
  <si>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</si>
  <si>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</si>
  <si>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</si>
  <si>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</si>
  <si>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</si>
  <si>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</si>
  <si>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</si>
  <si>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</si>
  <si>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</si>
  <si>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</si>
  <si>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</si>
  <si>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</si>
  <si>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</si>
  <si>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</si>
  <si>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</si>
  <si>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</si>
  <si>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</si>
  <si>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</si>
  <si>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</si>
  <si>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</si>
  <si>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</si>
  <si>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</si>
  <si>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</si>
  <si>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</si>
  <si>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</si>
  <si>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</si>
  <si>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</si>
  <si>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</si>
  <si>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</si>
  <si>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</si>
  <si>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</si>
  <si>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</si>
  <si>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</si>
  <si>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</si>
  <si>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</si>
  <si>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</si>
  <si>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</si>
  <si>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</si>
  <si>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</si>
  <si>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</si>
  <si>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</si>
  <si>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</si>
  <si>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</si>
  <si>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</si>
  <si>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</si>
  <si>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</si>
  <si>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</si>
  <si>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</si>
  <si>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</si>
  <si>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</si>
  <si>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</si>
  <si>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</si>
  <si>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</si>
  <si>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</si>
  <si>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</si>
  <si>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</si>
  <si>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</si>
  <si>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</si>
  <si>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</si>
  <si>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</si>
  <si>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</si>
  <si>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</si>
  <si>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</si>
  <si>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</si>
  <si>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</si>
  <si>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</si>
  <si>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</si>
  <si>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</si>
  <si>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</si>
  <si>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</si>
  <si>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</si>
  <si>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</si>
  <si>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</si>
  <si>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</si>
  <si>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</si>
  <si>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</si>
  <si>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</si>
  <si>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</si>
  <si>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</si>
  <si>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</si>
  <si>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</si>
  <si>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</si>
  <si>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</si>
  <si>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</si>
  <si>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</si>
  <si>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</si>
  <si>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</si>
  <si>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</si>
  <si>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</si>
  <si>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</si>
  <si>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</si>
  <si>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</si>
  <si>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</si>
  <si>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</si>
  <si>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</si>
  <si>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</si>
  <si>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</si>
  <si>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</si>
  <si>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</si>
  <si>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</si>
  <si>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</si>
  <si>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</si>
  <si>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</si>
  <si>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</si>
  <si>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</si>
  <si>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</si>
  <si>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</si>
  <si>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</si>
  <si>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</si>
  <si>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</si>
  <si>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</si>
  <si>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</si>
  <si>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</si>
  <si>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</si>
  <si>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</si>
  <si>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</si>
  <si>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</si>
  <si>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</si>
  <si>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</si>
  <si>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</si>
  <si>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</si>
  <si>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</si>
  <si>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</si>
  <si>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</si>
  <si>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</si>
  <si>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</si>
  <si>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</si>
  <si>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</si>
  <si>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</si>
  <si>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</si>
  <si>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</si>
  <si>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</si>
  <si>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</si>
  <si>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</si>
  <si>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</si>
  <si>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</si>
  <si>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BENI KHIAR</t>
  </si>
  <si>
    <t>M Dhia Mehlaoui</t>
  </si>
  <si>
    <t>Chef Rayon PFT</t>
  </si>
  <si>
    <t>L'ancien rapport était indisponible.</t>
  </si>
  <si>
    <t>Absence de labo.</t>
  </si>
  <si>
    <t>Stocker les poulets dans des caisses en pastique.
Identifier la MP.</t>
  </si>
  <si>
    <t>Pas de fabrication.
Absence de viandes rouges.</t>
  </si>
  <si>
    <t>Renforcer la propreté des rayons.</t>
  </si>
  <si>
    <t>Effectuer le tri des boîtes de conserves cabossés.</t>
  </si>
  <si>
    <t>Absence de l'ancien rapport.</t>
  </si>
  <si>
    <t>Utilisation des croix (X) au lieu de la notion P/S, la sensibilisation est faite sur place.</t>
  </si>
  <si>
    <t>Absence de papier essuie-mains au niveau des sanitaires des hommes, fournir cet élément.</t>
  </si>
  <si>
    <t>HR: 57%</t>
  </si>
  <si>
    <t>Température affichée (meuble yaourts): 5°C
Température mesurée: 4,9°C</t>
  </si>
  <si>
    <t>Les deux DEIV du rayon charcuterie/fromages étaient fortement souillés,</t>
  </si>
  <si>
    <t>Le nettoyage de ces éléments est indispensable.</t>
  </si>
  <si>
    <t>T° affichée: 4,8°C
T° mesurée: 4°C
La visibilité de l'afficheur était manquante.</t>
  </si>
  <si>
    <t>Fixer le distributeur de savon au niveau de la pâtisserie.</t>
  </si>
  <si>
    <t>La poubelle de la salle de pause était a ouverture manuelle.</t>
  </si>
  <si>
    <t xml:space="preserve">Présence d’une grande quantité de givre sur le sol, sur les produits, et au niveau de l’évaporateur de la CF (-).
</t>
  </si>
  <si>
    <t>Dégivrer cette chambre froide.</t>
  </si>
  <si>
    <t xml:space="preserve">Réparer l’installation apparente au niveau de l’évaporateur.(voir photo)
</t>
  </si>
  <si>
    <t>Meuble 1 :
Température affichée: 14°C
Température mesurée: 13,5 &gt;10°C
L’afficheur du meuble froid était défaillant</t>
  </si>
  <si>
    <t xml:space="preserve">Fiche de réception du 11/05/18:
20 piéces de poulets (DLC le 18/05/18)
Après vérification du hit-parade:
Vente: 15,5 pièces
Casse: 4,5 pièces
Total: 20 pièces
Le test est correct.
</t>
  </si>
  <si>
    <t>L'opératrice se chargeait des manipulations alimentaires au niveau des rayons traiteur et charcuterie/fromage.</t>
  </si>
  <si>
    <t>Le port des boucles d'oreilles et autres accessoires est interdit.</t>
  </si>
  <si>
    <t>La qualité et la fraîcheur des bananes exposées étaient médiocres, les mouches de vinaigre peuvent facilement contaminer ces fruits.</t>
  </si>
  <si>
    <t xml:space="preserve">Mettre l'ancien rapport à la disposition des responsables et afficher le </t>
  </si>
  <si>
    <t>Les opérateurs boulpat étaient aussi chargés de la manipulation aux rayons PFT (traiteur, FLEG, charcuterie et fromage), Il y a croisemnt des flux.</t>
  </si>
  <si>
    <t>Respecter l'ordre d'affectatio du personnel</t>
  </si>
  <si>
    <t>Les numéros des lots étaient inscrits à l'envers.</t>
  </si>
  <si>
    <t>Absence de poubelle dans le rayon</t>
  </si>
  <si>
    <t>Fournir une poubelle pour le rayon</t>
  </si>
  <si>
    <t>L'écriture sur les fiches de traçabilité n'était pas claire.</t>
  </si>
  <si>
    <t>Les poulets en sachet étaient stockés directement sur les palettes dans la chambre froide, sans aucune identification.</t>
  </si>
  <si>
    <t>Mettre le rapport à la disposition des employés</t>
  </si>
  <si>
    <t xml:space="preserve">Les œufs étaient exposés au froid, </t>
  </si>
  <si>
    <t>Respecter les conditions de stockage et d’exposition des fournisseurs</t>
  </si>
  <si>
    <t>La formation en BPH était réalisée par le chef rayon PFT</t>
  </si>
  <si>
    <t>La température d'exposition des produits ne doit pas dépasser 10°C
Revoir la température à ce niveau.
Réparer l'afficheur.</t>
  </si>
  <si>
    <t>L'étanchéité de la porte de la réception était manquante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</si>
</sst>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0.93333333333333335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56784"/>
        <c:axId val="-920054608"/>
      </c:barChart>
      <c:catAx>
        <c:axId val="-920056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54608"/>
        <c:crosses val="autoZero"/>
        <c:auto val="1"/>
        <c:lblAlgn val="ctr"/>
        <c:lblOffset val="100"/>
        <c:noMultiLvlLbl val="0"/>
      </c:catAx>
      <c:valAx>
        <c:axId val="-920054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56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24656"/>
        <c:axId val="-915014864"/>
      </c:barChart>
      <c:catAx>
        <c:axId val="-915024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14864"/>
        <c:crosses val="autoZero"/>
        <c:auto val="1"/>
        <c:lblAlgn val="ctr"/>
        <c:lblOffset val="100"/>
        <c:noMultiLvlLbl val="0"/>
      </c:catAx>
      <c:valAx>
        <c:axId val="-915014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24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24112"/>
        <c:axId val="-915023568"/>
      </c:barChart>
      <c:catAx>
        <c:axId val="-91502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23568"/>
        <c:crosses val="autoZero"/>
        <c:auto val="1"/>
        <c:lblAlgn val="ctr"/>
        <c:lblOffset val="100"/>
        <c:noMultiLvlLbl val="0"/>
      </c:catAx>
      <c:valAx>
        <c:axId val="-91502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2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26832"/>
        <c:axId val="-915025200"/>
      </c:barChart>
      <c:catAx>
        <c:axId val="-91502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25200"/>
        <c:crosses val="autoZero"/>
        <c:auto val="1"/>
        <c:lblAlgn val="ctr"/>
        <c:lblOffset val="100"/>
        <c:noMultiLvlLbl val="0"/>
      </c:catAx>
      <c:valAx>
        <c:axId val="-9150252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26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18128"/>
        <c:axId val="-915016496"/>
      </c:barChart>
      <c:catAx>
        <c:axId val="-9150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16496"/>
        <c:crosses val="autoZero"/>
        <c:auto val="1"/>
        <c:lblAlgn val="ctr"/>
        <c:lblOffset val="100"/>
        <c:noMultiLvlLbl val="0"/>
      </c:catAx>
      <c:valAx>
        <c:axId val="-915016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18672"/>
        <c:axId val="-915021936"/>
      </c:barChart>
      <c:catAx>
        <c:axId val="-91501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21936"/>
        <c:crosses val="autoZero"/>
        <c:auto val="1"/>
        <c:lblAlgn val="ctr"/>
        <c:lblOffset val="100"/>
        <c:noMultiLvlLbl val="0"/>
      </c:catAx>
      <c:valAx>
        <c:axId val="-91502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1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0.91414141414141414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19216"/>
        <c:axId val="-915020304"/>
      </c:barChart>
      <c:catAx>
        <c:axId val="-915019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20304"/>
        <c:crosses val="autoZero"/>
        <c:auto val="1"/>
        <c:lblAlgn val="ctr"/>
        <c:lblOffset val="100"/>
        <c:noMultiLvlLbl val="0"/>
      </c:catAx>
      <c:valAx>
        <c:axId val="-915020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19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0.93846153846153846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4071664"/>
        <c:axId val="-914063504"/>
      </c:barChart>
      <c:catAx>
        <c:axId val="-914071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4063504"/>
        <c:crosses val="autoZero"/>
        <c:auto val="1"/>
        <c:lblAlgn val="ctr"/>
        <c:lblOffset val="100"/>
        <c:noMultiLvlLbl val="0"/>
      </c:catAx>
      <c:valAx>
        <c:axId val="-91406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4071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0.9263014763014763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914060240"/>
        <c:axId val="-914070032"/>
        <c:extLst xmlns:c16r2="http://schemas.microsoft.com/office/drawing/2015/06/chart"/>
      </c:barChart>
      <c:catAx>
        <c:axId val="-914060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4070032"/>
        <c:crosses val="autoZero"/>
        <c:auto val="1"/>
        <c:lblAlgn val="ctr"/>
        <c:lblOffset val="100"/>
        <c:noMultiLvlLbl val="0"/>
      </c:catAx>
      <c:valAx>
        <c:axId val="-9140700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4060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914071120"/>
        <c:axId val="-914062960"/>
        <c:extLst xmlns:c16r2="http://schemas.microsoft.com/office/drawing/2015/06/chart"/>
      </c:barChart>
      <c:catAx>
        <c:axId val="-914071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4062960"/>
        <c:crosses val="autoZero"/>
        <c:auto val="1"/>
        <c:lblAlgn val="ctr"/>
        <c:lblOffset val="100"/>
        <c:noMultiLvlLbl val="0"/>
      </c:catAx>
      <c:valAx>
        <c:axId val="-914062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4071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0.84848484848484851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60592"/>
        <c:axId val="-920062768"/>
      </c:barChart>
      <c:catAx>
        <c:axId val="-92006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62768"/>
        <c:crosses val="autoZero"/>
        <c:auto val="1"/>
        <c:lblAlgn val="ctr"/>
        <c:lblOffset val="100"/>
        <c:noMultiLvlLbl val="0"/>
      </c:catAx>
      <c:valAx>
        <c:axId val="-92006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6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63312"/>
        <c:axId val="-920055696"/>
      </c:barChart>
      <c:catAx>
        <c:axId val="-92006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55696"/>
        <c:crosses val="autoZero"/>
        <c:auto val="1"/>
        <c:lblAlgn val="ctr"/>
        <c:lblOffset val="100"/>
        <c:noMultiLvlLbl val="0"/>
      </c:catAx>
      <c:valAx>
        <c:axId val="-920055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6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57872"/>
        <c:axId val="-920068208"/>
      </c:barChart>
      <c:catAx>
        <c:axId val="-92005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68208"/>
        <c:crosses val="autoZero"/>
        <c:auto val="1"/>
        <c:lblAlgn val="ctr"/>
        <c:lblOffset val="100"/>
        <c:noMultiLvlLbl val="0"/>
      </c:catAx>
      <c:valAx>
        <c:axId val="-920068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5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0.97142857142857142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65488"/>
        <c:axId val="-920060048"/>
      </c:barChart>
      <c:catAx>
        <c:axId val="-92006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60048"/>
        <c:crosses val="autoZero"/>
        <c:auto val="1"/>
        <c:lblAlgn val="ctr"/>
        <c:lblOffset val="100"/>
        <c:noMultiLvlLbl val="0"/>
      </c:catAx>
      <c:valAx>
        <c:axId val="-920060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6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20059504"/>
        <c:axId val="-920064400"/>
      </c:barChart>
      <c:catAx>
        <c:axId val="-92005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20064400"/>
        <c:crosses val="autoZero"/>
        <c:auto val="1"/>
        <c:lblAlgn val="ctr"/>
        <c:lblOffset val="100"/>
        <c:noMultiLvlLbl val="0"/>
      </c:catAx>
      <c:valAx>
        <c:axId val="-920064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20059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61293904"/>
        <c:axId val="-1061291184"/>
      </c:barChart>
      <c:catAx>
        <c:axId val="-106129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61291184"/>
        <c:crosses val="autoZero"/>
        <c:auto val="1"/>
        <c:lblAlgn val="ctr"/>
        <c:lblOffset val="100"/>
        <c:noMultiLvlLbl val="0"/>
      </c:catAx>
      <c:valAx>
        <c:axId val="-1061291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6129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0.8529411764705882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057287856"/>
        <c:axId val="-1057328816"/>
      </c:barChart>
      <c:catAx>
        <c:axId val="-105728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057328816"/>
        <c:crosses val="autoZero"/>
        <c:auto val="1"/>
        <c:lblAlgn val="ctr"/>
        <c:lblOffset val="100"/>
        <c:noMultiLvlLbl val="0"/>
      </c:catAx>
      <c:valAx>
        <c:axId val="-105732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05728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915015952"/>
        <c:axId val="-915011600"/>
      </c:barChart>
      <c:catAx>
        <c:axId val="-915015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5011600"/>
        <c:crosses val="autoZero"/>
        <c:auto val="1"/>
        <c:lblAlgn val="ctr"/>
        <c:lblOffset val="100"/>
        <c:noMultiLvlLbl val="0"/>
      </c:catAx>
      <c:valAx>
        <c:axId val="-915011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915015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48" sqref="D148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BENI KHIAR</v>
      </c>
    </row>
    <row r="24" spans="1:11" ht="33" customHeight="1" x14ac:dyDescent="0.25">
      <c r="A24" s="242" t="s">
        <v>327</v>
      </c>
      <c r="B24" s="317">
        <f>AVERAGE('A1 Exploitation'!D549,'A1 Technique'!D199)</f>
        <v>0.9263014763014763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BENI KHIAR</v>
      </c>
    </row>
    <row r="34" spans="1:10" ht="33" customHeight="1" x14ac:dyDescent="0.25">
      <c r="A34" s="242" t="s">
        <v>327</v>
      </c>
      <c r="B34" s="317">
        <f>'A1 Exploitation'!D549</f>
        <v>0.93846153846153846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BENI KHIAR</v>
      </c>
    </row>
    <row r="43" spans="1:10" ht="33" customHeight="1" x14ac:dyDescent="0.25">
      <c r="A43" s="242" t="s">
        <v>327</v>
      </c>
      <c r="B43" s="317">
        <f>AVERAGE('A1 Exploitation'!D547, 'A1 Technique'!D197)</f>
        <v>0.9375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BENI KHIAR</v>
      </c>
    </row>
    <row r="52" spans="1:10" ht="33" customHeight="1" x14ac:dyDescent="0.25">
      <c r="A52" s="242" t="s">
        <v>327</v>
      </c>
      <c r="B52" s="319">
        <f>'A1 Exploitation'!D46</f>
        <v>0.93333333333333335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BENI KHIAR</v>
      </c>
    </row>
    <row r="61" spans="1:10" ht="33" customHeight="1" x14ac:dyDescent="0.25">
      <c r="A61" s="242" t="s">
        <v>327</v>
      </c>
      <c r="B61" s="317">
        <f>'A1 Exploitation'!D103</f>
        <v>0.84848484848484851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BENI KHIAR</v>
      </c>
    </row>
    <row r="70" spans="1:10" ht="33" customHeight="1" x14ac:dyDescent="0.25">
      <c r="A70" s="242" t="s">
        <v>327</v>
      </c>
      <c r="B70" s="317">
        <f>'A1 Exploitation'!D158</f>
        <v>0.97142857142857142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BENI KHIAR</v>
      </c>
    </row>
    <row r="79" spans="1:10" ht="33" customHeight="1" x14ac:dyDescent="0.25">
      <c r="A79" s="242" t="s">
        <v>327</v>
      </c>
      <c r="B79" s="317">
        <f>'A1 Exploitation'!D205</f>
        <v>0.93548387096774188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BENI KHIAR</v>
      </c>
    </row>
    <row r="88" spans="1:10" ht="33" customHeight="1" x14ac:dyDescent="0.25">
      <c r="A88" s="242" t="s">
        <v>327</v>
      </c>
      <c r="B88" s="317">
        <f>'A1 Exploitation'!D266</f>
        <v>0.97142857142857142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BENI KHIAR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BENI KHIAR</v>
      </c>
    </row>
    <row r="106" spans="1:10" ht="33" customHeight="1" x14ac:dyDescent="0.25">
      <c r="A106" s="242" t="s">
        <v>327</v>
      </c>
      <c r="B106" s="317">
        <f>'A1 Exploitation'!D358</f>
        <v>0.97916666666666663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BENI KHIAR</v>
      </c>
    </row>
    <row r="115" spans="1:10" ht="33" customHeight="1" x14ac:dyDescent="0.25">
      <c r="A115" s="242" t="s">
        <v>327</v>
      </c>
      <c r="B115" s="317">
        <f>'A1 Exploitation'!D391</f>
        <v>0.8529411764705882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BENI KHIAR</v>
      </c>
    </row>
    <row r="124" spans="1:10" ht="33" customHeight="1" x14ac:dyDescent="0.25">
      <c r="A124" s="242" t="s">
        <v>327</v>
      </c>
      <c r="B124" s="317">
        <f>'A1 Exploitation'!D444</f>
        <v>0.96551724137931039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BENI KHIAR</v>
      </c>
    </row>
    <row r="133" spans="1:10" ht="33" customHeight="1" x14ac:dyDescent="0.25">
      <c r="A133" s="242" t="s">
        <v>327</v>
      </c>
      <c r="B133" s="317">
        <f>'A1 Exploitation'!D481</f>
        <v>1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BENI KHIAR</v>
      </c>
    </row>
    <row r="142" spans="1:10" ht="33" customHeight="1" x14ac:dyDescent="0.25">
      <c r="A142" s="242" t="s">
        <v>327</v>
      </c>
      <c r="B142" s="317">
        <f>'A1 Exploitation'!D503</f>
        <v>0.9285714285714286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BENI KHIAR</v>
      </c>
    </row>
    <row r="151" spans="1:10" ht="33" customHeight="1" x14ac:dyDescent="0.25">
      <c r="A151" s="242" t="s">
        <v>327</v>
      </c>
      <c r="B151" s="317">
        <f>'A1 Exploitation'!D514</f>
        <v>0.66666666666666663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BENI KHIAR</v>
      </c>
    </row>
    <row r="161" spans="1:10" ht="33" customHeight="1" x14ac:dyDescent="0.25">
      <c r="A161" s="242" t="s">
        <v>327</v>
      </c>
      <c r="B161" s="317">
        <f>'A1 Exploitation'!D534</f>
        <v>0.9285714285714286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BENI KHIAR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BENI KHIAR</v>
      </c>
    </row>
    <row r="179" spans="1:10" ht="33" customHeight="1" x14ac:dyDescent="0.25">
      <c r="A179" s="242" t="s">
        <v>327</v>
      </c>
      <c r="B179" s="317">
        <f>'A1 Technique'!D199</f>
        <v>0.91414141414141414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BENI KHIAR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410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43245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0.93846153846153846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43245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46.5" customHeight="1" x14ac:dyDescent="0.3">
      <c r="A39" s="4" t="s">
        <v>360</v>
      </c>
      <c r="B39" s="109">
        <v>0</v>
      </c>
      <c r="C39" s="109"/>
      <c r="D39" s="74" t="s">
        <v>411</v>
      </c>
      <c r="E39" s="74" t="s">
        <v>435</v>
      </c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22</v>
      </c>
    </row>
    <row r="43" spans="1:7" x14ac:dyDescent="0.3">
      <c r="A43" s="248" t="s">
        <v>35</v>
      </c>
      <c r="B43" s="249"/>
      <c r="C43" s="250"/>
      <c r="D43" s="251">
        <f>D42/(COUNT(B29:C37,B39:C41)*2)</f>
        <v>0.91666666666666663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28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0.93333333333333335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43245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14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ht="115.5" customHeight="1" x14ac:dyDescent="0.3">
      <c r="A65" s="197" t="s">
        <v>375</v>
      </c>
      <c r="B65" s="109">
        <v>0</v>
      </c>
      <c r="C65" s="234">
        <f>IF(B65=0, -5, "0")</f>
        <v>-5</v>
      </c>
      <c r="D65" s="121" t="s">
        <v>436</v>
      </c>
      <c r="E65" s="95" t="s">
        <v>437</v>
      </c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>
        <v>1</v>
      </c>
      <c r="C74" s="122" t="str">
        <f>IF(B74=0, -5, "0")</f>
        <v>0</v>
      </c>
      <c r="D74" s="312" t="s">
        <v>438</v>
      </c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>
        <v>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20</v>
      </c>
    </row>
    <row r="85" spans="1:7" x14ac:dyDescent="0.3">
      <c r="A85" s="248" t="s">
        <v>35</v>
      </c>
      <c r="B85" s="249"/>
      <c r="C85" s="250"/>
      <c r="D85" s="251">
        <f>D84/(COUNT(B65:C83)*2)</f>
        <v>0.66666666666666663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2</v>
      </c>
      <c r="C92" s="172"/>
      <c r="D92" s="119"/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22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1</v>
      </c>
    </row>
    <row r="102" spans="1:7" ht="18" x14ac:dyDescent="0.35">
      <c r="A102" s="268" t="s">
        <v>61</v>
      </c>
      <c r="B102" s="269"/>
      <c r="C102" s="270"/>
      <c r="D102" s="271">
        <f>SUM(D84,D100,D61)</f>
        <v>56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0.84848484848484851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43245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x14ac:dyDescent="0.3">
      <c r="A114" s="9" t="s">
        <v>158</v>
      </c>
      <c r="B114" s="109">
        <v>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14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>
        <v>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2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>
        <v>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236" t="str">
        <f>IF(B131=0, -5, "0")</f>
        <v>0</v>
      </c>
      <c r="D131" s="74"/>
      <c r="E131" s="74"/>
      <c r="F131" s="158"/>
      <c r="G131" s="106"/>
    </row>
    <row r="132" spans="1:7" ht="138" customHeight="1" x14ac:dyDescent="0.3">
      <c r="A132" s="164" t="s">
        <v>157</v>
      </c>
      <c r="B132" s="109">
        <v>2</v>
      </c>
      <c r="C132" s="122" t="str">
        <f>IF(B132=0, -5, "0")</f>
        <v>0</v>
      </c>
      <c r="D132" s="312" t="s">
        <v>431</v>
      </c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>
        <v>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ht="33" x14ac:dyDescent="0.3">
      <c r="A137" s="41" t="s">
        <v>382</v>
      </c>
      <c r="B137" s="109">
        <v>0</v>
      </c>
      <c r="C137" s="109"/>
      <c r="D137" s="171" t="s">
        <v>439</v>
      </c>
      <c r="E137" s="74" t="s">
        <v>440</v>
      </c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34</v>
      </c>
    </row>
    <row r="140" spans="1:7" x14ac:dyDescent="0.3">
      <c r="A140" s="248" t="s">
        <v>35</v>
      </c>
      <c r="B140" s="249"/>
      <c r="C140" s="250"/>
      <c r="D140" s="251">
        <f>D139/(COUNT(B121:C138)*2)</f>
        <v>0.94444444444444442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>
        <v>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>
        <v>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>
        <v>2</v>
      </c>
      <c r="C153" s="116"/>
      <c r="D153" s="199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20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68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0.97142857142857142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43245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ht="49.5" x14ac:dyDescent="0.3">
      <c r="A183" s="53" t="s">
        <v>375</v>
      </c>
      <c r="B183" s="109">
        <v>1</v>
      </c>
      <c r="C183" s="122"/>
      <c r="D183" s="180" t="s">
        <v>432</v>
      </c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x14ac:dyDescent="0.3">
      <c r="A185" s="53" t="s">
        <v>136</v>
      </c>
      <c r="B185" s="109">
        <v>2</v>
      </c>
      <c r="C185" s="109"/>
      <c r="E185" s="73"/>
      <c r="F185" s="158"/>
    </row>
    <row r="186" spans="1:7" ht="36.7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119" t="s">
        <v>441</v>
      </c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1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ht="33" x14ac:dyDescent="0.3">
      <c r="A190" s="163" t="s">
        <v>155</v>
      </c>
      <c r="B190" s="109">
        <v>1</v>
      </c>
      <c r="C190" s="122" t="str">
        <f>IF(B190=0, -5, "0")</f>
        <v>0</v>
      </c>
      <c r="D190" s="95" t="s">
        <v>433</v>
      </c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>
        <v>2</v>
      </c>
      <c r="C200" s="109"/>
      <c r="D200" s="199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44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0.91666666666666663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58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0.93548387096774188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43245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2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2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2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2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2</v>
      </c>
      <c r="C217" s="109"/>
      <c r="D217" s="74"/>
      <c r="E217" s="73"/>
      <c r="F217" s="158"/>
    </row>
    <row r="218" spans="1:7" ht="49.5" x14ac:dyDescent="0.3">
      <c r="A218" s="9" t="s">
        <v>142</v>
      </c>
      <c r="B218" s="109">
        <v>0</v>
      </c>
      <c r="C218" s="109"/>
      <c r="D218" s="114" t="s">
        <v>442</v>
      </c>
      <c r="E218" s="74" t="s">
        <v>413</v>
      </c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>
        <v>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18</v>
      </c>
    </row>
    <row r="223" spans="1:7" x14ac:dyDescent="0.3">
      <c r="A223" s="248" t="s">
        <v>35</v>
      </c>
      <c r="B223" s="249"/>
      <c r="C223" s="250"/>
      <c r="D223" s="251">
        <f>D222/(COUNT(B212:C221)*2)</f>
        <v>0.9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 t="s">
        <v>412</v>
      </c>
      <c r="E229" s="74"/>
      <c r="F229" s="158"/>
    </row>
    <row r="230" spans="1:7" ht="49.5" x14ac:dyDescent="0.35">
      <c r="A230" s="213" t="s">
        <v>387</v>
      </c>
      <c r="B230" s="109">
        <v>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2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2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2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33" x14ac:dyDescent="0.3">
      <c r="A236" s="53" t="s">
        <v>144</v>
      </c>
      <c r="B236" s="109" t="s">
        <v>32</v>
      </c>
      <c r="C236" s="109"/>
      <c r="D236" s="114" t="s">
        <v>414</v>
      </c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>
        <v>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>
        <v>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24</v>
      </c>
    </row>
    <row r="245" spans="1:7" x14ac:dyDescent="0.3">
      <c r="A245" s="248" t="s">
        <v>35</v>
      </c>
      <c r="B245" s="249"/>
      <c r="C245" s="250"/>
      <c r="D245" s="251">
        <f>D244/(COUNT(B226:C243)*2)</f>
        <v>1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>
        <v>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>
        <v>2</v>
      </c>
      <c r="C261" s="116"/>
      <c r="D261" s="199">
        <v>1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26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1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68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0.97142857142857142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43245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43245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49.5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434</v>
      </c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x14ac:dyDescent="0.3">
      <c r="A351" s="173" t="s">
        <v>390</v>
      </c>
      <c r="B351" s="109">
        <v>2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43245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1</v>
      </c>
      <c r="C377" s="109"/>
      <c r="D377" s="74" t="s">
        <v>415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3" x14ac:dyDescent="0.3">
      <c r="A381" s="237" t="s">
        <v>101</v>
      </c>
      <c r="B381" s="109">
        <v>1</v>
      </c>
      <c r="C381" s="225" t="str">
        <f>IF(B381=0, -5, "0")</f>
        <v>0</v>
      </c>
      <c r="D381" s="121" t="s">
        <v>416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41.25" customHeight="1" x14ac:dyDescent="0.3">
      <c r="A384" s="53" t="s">
        <v>360</v>
      </c>
      <c r="B384" s="109">
        <v>0</v>
      </c>
      <c r="C384" s="109"/>
      <c r="D384" s="121" t="s">
        <v>417</v>
      </c>
      <c r="E384" s="74" t="s">
        <v>443</v>
      </c>
      <c r="F384" s="158"/>
      <c r="G384" s="106"/>
    </row>
    <row r="385" spans="1:7" ht="39.75" customHeight="1" x14ac:dyDescent="0.3">
      <c r="A385" s="9" t="s">
        <v>390</v>
      </c>
      <c r="B385" s="109">
        <v>1</v>
      </c>
      <c r="C385" s="109"/>
      <c r="D385" s="92" t="s">
        <v>418</v>
      </c>
      <c r="E385" s="73"/>
      <c r="F385" s="158"/>
      <c r="G385" s="106"/>
    </row>
    <row r="386" spans="1:7" ht="45" x14ac:dyDescent="0.3">
      <c r="A386" s="7" t="s">
        <v>249</v>
      </c>
      <c r="B386" s="225"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13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0.72222222222222221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29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0.8529411764705882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43245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67.5" customHeight="1" x14ac:dyDescent="0.3">
      <c r="A414" s="7" t="s">
        <v>104</v>
      </c>
      <c r="B414" s="109">
        <v>0</v>
      </c>
      <c r="C414" s="109"/>
      <c r="D414" s="188" t="s">
        <v>444</v>
      </c>
      <c r="E414" s="74" t="s">
        <v>445</v>
      </c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18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1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56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0.96551724137931039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43245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30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42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1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43245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 t="s">
        <v>32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419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7</v>
      </c>
    </row>
    <row r="494" spans="1:7" x14ac:dyDescent="0.3">
      <c r="A494" s="248" t="s">
        <v>35</v>
      </c>
      <c r="B494" s="249"/>
      <c r="C494" s="250"/>
      <c r="D494" s="251">
        <f>D493/(COUNT(B488:C492)*2)</f>
        <v>0.875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13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0.9285714285714286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43245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 t="s">
        <v>32</v>
      </c>
      <c r="C509" s="109"/>
      <c r="D509" s="74"/>
      <c r="E509" s="73"/>
      <c r="F509" s="158"/>
    </row>
    <row r="510" spans="1:7" ht="49.5" x14ac:dyDescent="0.3">
      <c r="A510" s="8" t="s">
        <v>218</v>
      </c>
      <c r="B510" s="109">
        <v>0</v>
      </c>
      <c r="C510" s="109"/>
      <c r="D510" s="114" t="s">
        <v>422</v>
      </c>
      <c r="E510" s="74" t="s">
        <v>423</v>
      </c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4</v>
      </c>
    </row>
    <row r="514" spans="1:7" x14ac:dyDescent="0.3">
      <c r="A514" s="248" t="s">
        <v>35</v>
      </c>
      <c r="B514" s="249"/>
      <c r="C514" s="250"/>
      <c r="D514" s="251">
        <f>D513/(COUNT(B509:C512)*2)</f>
        <v>0.66666666666666663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43245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2</v>
      </c>
      <c r="C522" s="109"/>
      <c r="D522" s="74"/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3" x14ac:dyDescent="0.3">
      <c r="A528" s="41" t="s">
        <v>352</v>
      </c>
      <c r="B528" s="109">
        <v>1</v>
      </c>
      <c r="C528" s="234" t="str">
        <f>IF(B528=0, -5, "0")</f>
        <v>0</v>
      </c>
      <c r="D528" s="137" t="s">
        <v>446</v>
      </c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109"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13</v>
      </c>
    </row>
    <row r="534" spans="1:7" x14ac:dyDescent="0.3">
      <c r="A534" s="248" t="s">
        <v>35</v>
      </c>
      <c r="B534" s="249"/>
      <c r="C534" s="250"/>
      <c r="D534" s="251">
        <f>D533/(COUNT(B520:C532)*2)</f>
        <v>0.9285714285714286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43245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 t="s">
        <v>32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488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0.93846153846153846</v>
      </c>
    </row>
  </sheetData>
  <sheetProtection algorithmName="SHA-512" hashValue="iXXkeHUouUPNOalRCwDxWgh7mFuml0xs0RV3s0lj9lM4YeZlE6kNlYHuDXhsI7W71CJdKVG3gmCIYTQfUIjJ1w==" saltValue="KWFbB1kzEHvuf5q2HugM8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30:B434 B53:B60 B65:B83 B88:B93 B39:B40 B95:B99 B110:B116 B121:B138 B540:B542 B149:B153 B165:B171 B143:B147 B196:B200 B212:B221 B226:B243 B176:B194 B257:B261 B273:B284 B248:B255 B325:B332 B337:B348 B289:B307 B365:B372 B377:B382 B350:B352 B309:B313 B398:B405 B410:B416 B421:B425 B384:B385 B451:B456 B461:B470 B436:B438 B488:B492 B472:B475 B496:B497 B509:B511 B520:B5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439 B512 B498 B476 B353 B386"/>
  </dataValidations>
  <pageMargins left="0.7" right="0.7" top="0.75" bottom="0.75" header="0.3" footer="0.3"/>
  <pageSetup paperSize="9" scale="37" orientation="portrait" r:id="rId1"/>
  <rowBreaks count="5" manualBreakCount="5">
    <brk id="86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BENI KHIAR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Dhia Mehlaoui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Chef Rayon PFT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43245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0.91414141414141414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448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10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420</v>
      </c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10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50.25" x14ac:dyDescent="0.35">
      <c r="A60" s="30" t="s">
        <v>221</v>
      </c>
      <c r="B60" s="73">
        <v>2</v>
      </c>
      <c r="C60" s="99" t="str">
        <f>IF(B60=0, -5, "0")</f>
        <v>0</v>
      </c>
      <c r="D60" s="74" t="s">
        <v>421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12</v>
      </c>
    </row>
    <row r="64" spans="1:7" x14ac:dyDescent="0.3">
      <c r="A64" s="350" t="s">
        <v>295</v>
      </c>
      <c r="B64" s="351"/>
      <c r="C64" s="352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51" x14ac:dyDescent="0.4">
      <c r="A70" s="17" t="s">
        <v>247</v>
      </c>
      <c r="B70" s="79">
        <v>1</v>
      </c>
      <c r="C70" s="80"/>
      <c r="D70" s="18" t="s">
        <v>429</v>
      </c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25</v>
      </c>
    </row>
    <row r="85" spans="1:7" x14ac:dyDescent="0.3">
      <c r="A85" s="350" t="s">
        <v>295</v>
      </c>
      <c r="B85" s="351"/>
      <c r="C85" s="352"/>
      <c r="D85" s="288">
        <f>D84/(COUNT(B67:C83)*2)</f>
        <v>0.96153846153846156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2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>
        <v>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2</v>
      </c>
      <c r="C95" s="73"/>
      <c r="D95" s="74"/>
      <c r="E95" s="73"/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24</v>
      </c>
    </row>
    <row r="103" spans="1:7" x14ac:dyDescent="0.3">
      <c r="A103" s="350" t="s">
        <v>295</v>
      </c>
      <c r="B103" s="351"/>
      <c r="C103" s="352"/>
      <c r="D103" s="288">
        <f>D102/(COUNT(B88:C101)*2)</f>
        <v>1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123" customHeight="1" x14ac:dyDescent="0.35">
      <c r="A115" s="33" t="s">
        <v>312</v>
      </c>
      <c r="B115" s="89">
        <v>0</v>
      </c>
      <c r="C115" s="99">
        <f>IF(B115=0, -5, "0")</f>
        <v>-5</v>
      </c>
      <c r="D115" s="74" t="s">
        <v>430</v>
      </c>
      <c r="E115" s="74" t="s">
        <v>447</v>
      </c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15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0.625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2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>
        <v>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>
        <v>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76.5" customHeight="1" x14ac:dyDescent="0.35">
      <c r="A130" s="30" t="s">
        <v>194</v>
      </c>
      <c r="B130" s="90">
        <v>2</v>
      </c>
      <c r="C130" s="99" t="str">
        <f>IF(B130=0, -5, "0")</f>
        <v>0</v>
      </c>
      <c r="D130" s="74" t="s">
        <v>424</v>
      </c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>
        <v>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22</v>
      </c>
    </row>
    <row r="134" spans="1:7" x14ac:dyDescent="0.3">
      <c r="A134" s="350" t="s">
        <v>295</v>
      </c>
      <c r="B134" s="351"/>
      <c r="C134" s="352"/>
      <c r="D134" s="291">
        <f>D133/(COUNT(B122:C132)*2)</f>
        <v>1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33.75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425</v>
      </c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15</v>
      </c>
    </row>
    <row r="162" spans="1:7" x14ac:dyDescent="0.3">
      <c r="A162" s="350" t="s">
        <v>295</v>
      </c>
      <c r="B162" s="351"/>
      <c r="C162" s="352"/>
      <c r="D162" s="288">
        <f>D161/(COUNT(B153:C160)*2)</f>
        <v>0.9375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6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426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9</v>
      </c>
    </row>
    <row r="187" spans="1:7" x14ac:dyDescent="0.3">
      <c r="A187" s="350" t="s">
        <v>295</v>
      </c>
      <c r="B187" s="351"/>
      <c r="C187" s="352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ht="66" x14ac:dyDescent="0.3">
      <c r="A192" s="17" t="s">
        <v>311</v>
      </c>
      <c r="B192" s="73">
        <v>0</v>
      </c>
      <c r="C192" s="73"/>
      <c r="D192" s="74" t="s">
        <v>427</v>
      </c>
      <c r="E192" s="74" t="s">
        <v>428</v>
      </c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2</v>
      </c>
    </row>
    <row r="195" spans="1:6" x14ac:dyDescent="0.3">
      <c r="A195" s="350" t="s">
        <v>295</v>
      </c>
      <c r="B195" s="351"/>
      <c r="C195" s="352"/>
      <c r="D195" s="288">
        <f>D194/(COUNT(B190:C193)*2)</f>
        <v>0.5</v>
      </c>
    </row>
    <row r="197" spans="1:6" ht="18" x14ac:dyDescent="0.35">
      <c r="A197" s="47" t="s">
        <v>246</v>
      </c>
      <c r="B197" s="46"/>
      <c r="C197" s="46"/>
      <c r="D197" s="238">
        <v>0.875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181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0.91414141414141414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67:B83 B107:B117 B88:B101 B153:B160 B122:B132 B165:B168 B173:B176 B181:B185 B137:B148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63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" zoomScale="55" zoomScaleSheetLayoutView="55" workbookViewId="0">
      <selection activeCell="F29" sqref="F29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BENI KHIAR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BENI KHIAR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BENI KHIAR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BENI KHIAR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BENI KHIAR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2018-02-22T14:54:44Z</cp:lastPrinted>
  <dcterms:created xsi:type="dcterms:W3CDTF">2015-10-03T07:44:26Z</dcterms:created>
  <dcterms:modified xsi:type="dcterms:W3CDTF">2018-09-18T16:26:32Z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