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Beja\2018\10\"/>
    </mc:Choice>
  </mc:AlternateContent>
  <bookViews>
    <workbookView xWindow="0" yWindow="0" windowWidth="15345" windowHeight="403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7" i="35" l="1"/>
  <c r="D444" i="43"/>
  <c r="F532" i="43"/>
  <c r="F543" i="43"/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C138" i="35"/>
  <c r="C132" i="35"/>
  <c r="C130" i="35"/>
  <c r="C128" i="35"/>
  <c r="C127" i="35"/>
  <c r="D133" i="35" s="1"/>
  <c r="D134" i="35" s="1"/>
  <c r="C116" i="35"/>
  <c r="C115" i="35"/>
  <c r="C112" i="35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C542" i="43"/>
  <c r="A537" i="43"/>
  <c r="E532" i="43"/>
  <c r="C530" i="43"/>
  <c r="C528" i="43"/>
  <c r="A517" i="43"/>
  <c r="F512" i="43"/>
  <c r="E512" i="43"/>
  <c r="D512" i="43"/>
  <c r="B512" i="43" s="1"/>
  <c r="D513" i="43" s="1"/>
  <c r="D514" i="43" s="1"/>
  <c r="B152" i="29" s="1"/>
  <c r="A506" i="43"/>
  <c r="F498" i="43"/>
  <c r="E498" i="43"/>
  <c r="D498" i="43" s="1"/>
  <c r="B498" i="43" s="1"/>
  <c r="D499" i="43" s="1"/>
  <c r="C490" i="43"/>
  <c r="D493" i="43" s="1"/>
  <c r="D494" i="43" s="1"/>
  <c r="A484" i="43"/>
  <c r="F476" i="43"/>
  <c r="E476" i="43"/>
  <c r="D476" i="43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D353" i="43" s="1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E200" i="43"/>
  <c r="D200" i="43" s="1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D139" i="43" s="1"/>
  <c r="D140" i="43" s="1"/>
  <c r="C129" i="43"/>
  <c r="C125" i="43"/>
  <c r="C115" i="43"/>
  <c r="D117" i="43" s="1"/>
  <c r="D118" i="43" s="1"/>
  <c r="A106" i="43"/>
  <c r="F99" i="43"/>
  <c r="E99" i="43"/>
  <c r="D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D161" i="37" s="1"/>
  <c r="D162" i="37" s="1"/>
  <c r="C156" i="37"/>
  <c r="C155" i="37"/>
  <c r="C145" i="37"/>
  <c r="C144" i="37"/>
  <c r="C138" i="37"/>
  <c r="C132" i="37"/>
  <c r="C130" i="37"/>
  <c r="C128" i="37"/>
  <c r="C127" i="37"/>
  <c r="D118" i="37"/>
  <c r="D119" i="37" s="1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D544" i="36" s="1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C425" i="36"/>
  <c r="C422" i="36"/>
  <c r="C415" i="36"/>
  <c r="C411" i="36"/>
  <c r="C405" i="36"/>
  <c r="C402" i="36"/>
  <c r="A394" i="36"/>
  <c r="B386" i="36"/>
  <c r="C381" i="36"/>
  <c r="C378" i="36"/>
  <c r="C371" i="36"/>
  <c r="C369" i="36"/>
  <c r="C368" i="36"/>
  <c r="A361" i="36"/>
  <c r="C348" i="36"/>
  <c r="C344" i="36"/>
  <c r="C342" i="36"/>
  <c r="C340" i="36"/>
  <c r="D354" i="36" s="1"/>
  <c r="D355" i="36" s="1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D154" i="36" s="1"/>
  <c r="C138" i="36"/>
  <c r="C134" i="36"/>
  <c r="C132" i="36"/>
  <c r="C131" i="36"/>
  <c r="C129" i="36"/>
  <c r="C125" i="36"/>
  <c r="D117" i="36"/>
  <c r="D118" i="36" s="1"/>
  <c r="C115" i="36"/>
  <c r="A106" i="36"/>
  <c r="C91" i="36"/>
  <c r="D100" i="36" s="1"/>
  <c r="D101" i="36" s="1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49" i="35" l="1"/>
  <c r="D150" i="35" s="1"/>
  <c r="D118" i="35"/>
  <c r="D119" i="35" s="1"/>
  <c r="D63" i="35"/>
  <c r="D64" i="35" s="1"/>
  <c r="D426" i="43"/>
  <c r="D427" i="43" s="1"/>
  <c r="D439" i="43"/>
  <c r="B439" i="43" s="1"/>
  <c r="D244" i="43"/>
  <c r="D245" i="43" s="1"/>
  <c r="D149" i="37"/>
  <c r="D150" i="37" s="1"/>
  <c r="D133" i="37"/>
  <c r="D134" i="37" s="1"/>
  <c r="D102" i="37"/>
  <c r="D103" i="37" s="1"/>
  <c r="D63" i="37"/>
  <c r="D64" i="37" s="1"/>
  <c r="D533" i="36"/>
  <c r="D534" i="36" s="1"/>
  <c r="B161" i="29" s="1"/>
  <c r="D477" i="36"/>
  <c r="D480" i="36" s="1"/>
  <c r="D481" i="36" s="1"/>
  <c r="B133" i="29" s="1"/>
  <c r="D440" i="36"/>
  <c r="D441" i="36" s="1"/>
  <c r="D426" i="36"/>
  <c r="D427" i="36" s="1"/>
  <c r="D406" i="36"/>
  <c r="D407" i="36" s="1"/>
  <c r="D502" i="43"/>
  <c r="D503" i="43" s="1"/>
  <c r="B143" i="29" s="1"/>
  <c r="D500" i="43"/>
  <c r="D532" i="43"/>
  <c r="B532" i="43" s="1"/>
  <c r="D533" i="43" s="1"/>
  <c r="D534" i="43" s="1"/>
  <c r="B162" i="29" s="1"/>
  <c r="D543" i="43"/>
  <c r="B543" i="43" s="1"/>
  <c r="D544" i="43" s="1"/>
  <c r="D386" i="43"/>
  <c r="B386" i="43" s="1"/>
  <c r="D387" i="43" s="1"/>
  <c r="D201" i="43"/>
  <c r="D202" i="43" s="1"/>
  <c r="D153" i="43"/>
  <c r="D154" i="43" s="1"/>
  <c r="D387" i="36"/>
  <c r="D388" i="36" s="1"/>
  <c r="D373" i="36"/>
  <c r="D374" i="36" s="1"/>
  <c r="D357" i="36"/>
  <c r="D358" i="36" s="1"/>
  <c r="B106" i="29" s="1"/>
  <c r="D314" i="36"/>
  <c r="D315" i="36" s="1"/>
  <c r="D201" i="36"/>
  <c r="D202" i="36" s="1"/>
  <c r="D84" i="36"/>
  <c r="D85" i="36" s="1"/>
  <c r="D42" i="36"/>
  <c r="D43" i="36" s="1"/>
  <c r="D45" i="31"/>
  <c r="D46" i="31" s="1"/>
  <c r="B55" i="29" s="1"/>
  <c r="D43" i="31"/>
  <c r="D102" i="36"/>
  <c r="D103" i="36" s="1"/>
  <c r="B61" i="29" s="1"/>
  <c r="D195" i="35"/>
  <c r="D155" i="36"/>
  <c r="D478" i="36"/>
  <c r="D265" i="33"/>
  <c r="D266" i="33" s="1"/>
  <c r="B90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14" i="43"/>
  <c r="D354" i="43"/>
  <c r="D545" i="36"/>
  <c r="B170" i="29" s="1"/>
  <c r="D195" i="37"/>
  <c r="D262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354" i="33"/>
  <c r="D118" i="25"/>
  <c r="D119" i="25" s="1"/>
  <c r="D477" i="31"/>
  <c r="D204" i="43" l="1"/>
  <c r="D205" i="43" s="1"/>
  <c r="B80" i="29" s="1"/>
  <c r="D443" i="36"/>
  <c r="D444" i="36" s="1"/>
  <c r="B124" i="29" s="1"/>
  <c r="D157" i="43"/>
  <c r="D158" i="43" s="1"/>
  <c r="B71" i="29" s="1"/>
  <c r="D155" i="43"/>
  <c r="D547" i="43"/>
  <c r="B44" i="29" s="1"/>
  <c r="D390" i="36"/>
  <c r="D391" i="36" s="1"/>
  <c r="B115" i="29" s="1"/>
  <c r="D317" i="36"/>
  <c r="D318" i="36" s="1"/>
  <c r="B97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<sst xmlns="http://schemas.openxmlformats.org/spreadsheetml/2006/main" count="4057" uniqueCount="457">
  <si>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</si>
  <si>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</si>
  <si>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</si>
  <si>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</si>
  <si>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</si>
  <si>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</si>
  <si>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</si>
  <si>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</si>
  <si>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</si>
  <si>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</si>
  <si>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</si>
  <si>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</si>
  <si>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</si>
  <si>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</si>
  <si>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</si>
  <si>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</si>
  <si>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</si>
  <si>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</si>
  <si>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</si>
  <si>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</si>
  <si>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</si>
  <si>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</si>
  <si>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</si>
  <si>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</si>
  <si>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</si>
  <si>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</si>
  <si>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</si>
  <si>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</si>
  <si>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</si>
  <si>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</si>
  <si>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</si>
  <si>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</si>
  <si>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</si>
  <si>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</si>
  <si>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</si>
  <si>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</si>
  <si>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</si>
  <si>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</si>
  <si>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</si>
  <si>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</si>
  <si>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</si>
  <si>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</si>
  <si>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</si>
  <si>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</si>
  <si>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</si>
  <si>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</si>
  <si>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</si>
  <si>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</si>
  <si>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</si>
  <si>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</si>
  <si>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</si>
  <si>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</si>
  <si>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</si>
  <si>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</si>
  <si>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</si>
  <si>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</si>
  <si>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</si>
  <si>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</si>
  <si>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</si>
  <si>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</si>
  <si>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</si>
  <si>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</si>
  <si>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</si>
  <si>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</si>
  <si>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</si>
  <si>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</si>
  <si>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</si>
  <si>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</si>
  <si>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</si>
  <si>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</si>
  <si>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</si>
  <si>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</si>
  <si>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</si>
  <si>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</si>
  <si>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</si>
  <si>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</si>
  <si>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</si>
  <si>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</si>
  <si>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</si>
  <si>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</si>
  <si>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</si>
  <si>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</si>
  <si>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</si>
  <si>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</si>
  <si>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</si>
  <si>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</si>
  <si>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</si>
  <si>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</si>
  <si>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</si>
  <si>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</si>
  <si>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</si>
  <si>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</si>
  <si>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</si>
  <si>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</si>
  <si>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</si>
  <si>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</si>
  <si>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</si>
  <si>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</si>
  <si>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</si>
  <si>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</si>
  <si>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</si>
  <si>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</si>
  <si>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</si>
  <si>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</si>
  <si>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</si>
  <si>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</si>
  <si>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</si>
  <si>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</si>
  <si>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</si>
  <si>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</si>
  <si>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</si>
  <si>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</si>
  <si>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</si>
  <si>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</si>
  <si>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</si>
  <si>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</si>
  <si>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</si>
  <si>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</si>
  <si>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</si>
  <si>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</si>
  <si>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</si>
  <si>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</si>
  <si>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</si>
  <si>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</si>
  <si>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</si>
  <si>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</si>
  <si>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</si>
  <si>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</si>
  <si>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</si>
  <si>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</si>
  <si>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</si>
  <si>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</si>
  <si>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</si>
  <si>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</si>
  <si>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</si>
  <si>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</si>
  <si>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</si>
  <si>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</si>
  <si>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</si>
  <si>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</si>
  <si>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</si>
  <si>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</si>
  <si>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</si>
  <si>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</si>
  <si>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</si>
  <si>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</si>
  <si>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</si>
  <si>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</si>
  <si>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</si>
  <si>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</si>
  <si>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</si>
  <si>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</si>
  <si>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</si>
  <si>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</si>
  <si>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</si>
  <si>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</si>
  <si>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</si>
  <si>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</si>
  <si>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</si>
  <si>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</si>
  <si>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</si>
  <si>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</si>
  <si>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</si>
  <si>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</si>
  <si>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</si>
  <si>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</si>
  <si>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</si>
  <si>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</si>
  <si>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</si>
  <si>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</si>
  <si>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</si>
  <si>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</si>
  <si>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</si>
  <si>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</si>
  <si>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</si>
  <si>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</si>
  <si>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</si>
  <si>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</si>
  <si>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</si>
  <si>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</si>
  <si>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</si>
  <si>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</si>
  <si>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</si>
  <si>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</si>
  <si>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</si>
  <si>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</si>
  <si>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</si>
  <si>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</si>
  <si>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</si>
  <si>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</si>
  <si>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</si>
  <si>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</si>
  <si>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</si>
  <si>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</si>
  <si>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</si>
  <si>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</si>
  <si>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</si>
  <si>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</si>
  <si>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</si>
  <si>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</si>
  <si>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</si>
  <si>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</si>
  <si>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</si>
  <si>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</si>
  <si>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</si>
  <si>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</si>
  <si>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</si>
  <si>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</si>
  <si>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</si>
  <si>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</si>
  <si>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</si>
  <si>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</si>
  <si>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</si>
  <si>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</si>
  <si>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</si>
  <si>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</si>
  <si>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</si>
  <si>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</si>
  <si>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</si>
  <si>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</si>
  <si>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</si>
  <si>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</si>
  <si>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</si>
  <si>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</si>
  <si>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</si>
  <si>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</si>
  <si>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</si>
  <si>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</si>
  <si>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</si>
  <si>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</si>
  <si>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</si>
  <si>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</si>
  <si>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</si>
  <si>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</si>
  <si>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</si>
  <si>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</si>
  <si>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</si>
  <si>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</si>
  <si>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</si>
  <si>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</si>
  <si>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</si>
  <si>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</si>
  <si>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</si>
  <si>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</si>
  <si>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</si>
  <si>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</si>
  <si>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</si>
  <si>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</si>
  <si>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</si>
  <si>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</si>
  <si>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</si>
  <si>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</si>
  <si>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</si>
  <si>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</si>
  <si>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</si>
  <si>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</si>
  <si>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</si>
  <si>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</si>
  <si>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</si>
  <si>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</si>
  <si>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</si>
  <si>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</si>
  <si>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</si>
  <si>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</si>
  <si>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</si>
  <si>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</si>
  <si>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</si>
  <si>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</si>
  <si>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</si>
  <si>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</si>
  <si>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</si>
  <si>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</si>
  <si>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</si>
  <si>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</si>
  <si>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</si>
  <si>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</si>
  <si>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</si>
  <si>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</si>
  <si>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</si>
  <si>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</si>
  <si>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</si>
  <si>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</si>
  <si>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</si>
  <si>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</si>
  <si>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</si>
  <si>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</si>
  <si>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</si>
  <si>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</si>
  <si>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</si>
  <si>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</si>
  <si>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</si>
  <si>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</si>
  <si>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</si>
  <si>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</si>
  <si>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</si>
  <si>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</si>
  <si>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</si>
  <si>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</si>
  <si>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</si>
  <si>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</si>
  <si>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</si>
  <si>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</si>
  <si>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</si>
  <si>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</si>
  <si>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</si>
  <si>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</si>
  <si>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</si>
  <si>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</si>
  <si>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</si>
  <si>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</si>
  <si>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</si>
  <si>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</si>
  <si>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</si>
  <si>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</si>
  <si>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</si>
  <si>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</si>
  <si>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</si>
  <si>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</si>
  <si>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</si>
  <si>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</si>
  <si>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</si>
  <si>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</si>
  <si>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</si>
  <si>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</si>
  <si>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</si>
  <si>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</si>
  <si>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</si>
  <si>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</si>
  <si>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</si>
  <si>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</si>
  <si>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</si>
  <si>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</si>
  <si>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</si>
  <si>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</si>
  <si>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</si>
  <si>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</si>
  <si>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</si>
  <si>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</si>
  <si>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</si>
  <si>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</si>
  <si>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</si>
  <si>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</si>
  <si>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</si>
  <si>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</si>
  <si>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</si>
  <si>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</si>
  <si>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</si>
  <si>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</si>
  <si>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</si>
  <si>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</si>
  <si>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</si>
  <si>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</si>
  <si>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</si>
  <si>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</si>
  <si>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</si>
  <si>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</si>
  <si>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</si>
  <si>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</si>
  <si>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</si>
  <si>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</si>
  <si>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</si>
  <si>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</si>
  <si>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</si>
  <si>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</si>
  <si>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</si>
  <si>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</si>
  <si>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</si>
  <si>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</si>
  <si>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</si>
  <si>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</si>
  <si>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</si>
  <si>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</si>
  <si>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</si>
  <si>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</si>
  <si>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</si>
  <si>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</si>
  <si>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</si>
  <si>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</si>
  <si>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</si>
  <si>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</si>
  <si>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</si>
  <si>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</si>
  <si>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</si>
  <si>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</si>
  <si>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</si>
  <si>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</si>
  <si>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</si>
  <si>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</si>
  <si>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</si>
  <si>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</si>
  <si>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</si>
  <si>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</si>
  <si>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</si>
  <si>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</si>
  <si>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</si>
  <si>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</si>
  <si>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</si>
  <si>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</si>
  <si>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</si>
  <si>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</si>
  <si>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</si>
  <si>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</si>
  <si>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</si>
  <si>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</si>
  <si>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</si>
  <si>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</si>
  <si>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</si>
  <si>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</si>
  <si>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BEJA</t>
  </si>
  <si>
    <t>M Souheil DRAOUI</t>
  </si>
  <si>
    <t>Directeur magasin M Rabii GUIZANI</t>
  </si>
  <si>
    <t>La réception ce fait au niveau de l'entrée clients.</t>
  </si>
  <si>
    <t>L'autocontrôle du nettoyage n'était pas quotidien.</t>
  </si>
  <si>
    <t>Présence d'un paquet de couscous déchiré et fermé avec une étiquette.
Mettre en place un meuble spécifique pour la présentation du pain.</t>
  </si>
  <si>
    <t>Hygrométrie 45%, correct.</t>
  </si>
  <si>
    <t>Présence de trois tube néon au niveau des meubles froids des yaourts et des charcuterie LS.</t>
  </si>
  <si>
    <t>Absence de local poubelles. Les bennes à ordures étaient communes pour le magasin et les habitants à proximité.</t>
  </si>
  <si>
    <t>Prévoir un local spécifique pour les poubelles.</t>
  </si>
  <si>
    <t>Taux de réalisation du plan d'action précédent</t>
  </si>
  <si>
    <t>Utilisation du thermomètre de la réception. Prévoir un thermomètre pour le rayon PLS</t>
  </si>
  <si>
    <t>Renforcer le nettoyage au niveau des linéaires des pâtes, sucres et farines.
Présence de poussière sur les boittes de conserves.</t>
  </si>
  <si>
    <t>Attention, pour chaque produit ayant perdu son intégrité, un retrait de la vente est obligatoire.</t>
  </si>
  <si>
    <t>Fournir un thermomètre</t>
  </si>
  <si>
    <t xml:space="preserve">L'enregistrement des températures à cœur des produits n'a pas était réalisée (voir photo).
Utilisation d'un ancien modèle de fiche d'enregistrement. </t>
  </si>
  <si>
    <t>Télécharger les derniers modèles depuis le portail. Et procéder au respect des fréquences d'enregistrement.</t>
  </si>
  <si>
    <t>Absence de quai de réception. La marchandise est réceptionnée depuis la porte d'accès des clients.</t>
  </si>
  <si>
    <t>Prévoir une porte pour la réception. 
Etudier la possiblité d'accéder par la porte de derrière.</t>
  </si>
  <si>
    <t>Absence de chambres froides</t>
  </si>
  <si>
    <t>La réception était réalisée au niveau de la porte d'entrée clients.</t>
  </si>
  <si>
    <t>La zone des produits casses, retours et périmés n'était pas identifiée.</t>
  </si>
  <si>
    <t>Absence du plan d'action.</t>
  </si>
  <si>
    <t>Absence de l'autocontrôle du nettoyage.</t>
  </si>
  <si>
    <t>Assurer le suivi et l'enregistrement quotidien des autocontrôles du nettoyage.</t>
  </si>
  <si>
    <t>La zone casses, retours n'était pas identifiée.</t>
  </si>
  <si>
    <t>Renforcer le nettoyage des rayons pâtes, sucre, et farine.
Renforcer les action de dépoussiérage au niveau des boites de conserves.</t>
  </si>
  <si>
    <t>Absence de thermomètre. Utilisation du thermomètre de la réception.</t>
  </si>
  <si>
    <t>Fournir un thermomètre pour chaque rayon.</t>
  </si>
  <si>
    <t>Renforcer le nettoyage et le rangement au niveau du meuble des glaces.</t>
  </si>
  <si>
    <t>Veuillez enregistrer la température à cœur mesurée sur le produit en question et non pas son nom.</t>
  </si>
  <si>
    <t>Absence de papier essuie mains au niveau des sanitaires hommes et femmes.</t>
  </si>
  <si>
    <t>Le taux d'hygromètrie était de 52% &lt; 65%, correct.</t>
  </si>
  <si>
    <t>Absence de chambre froide. Les petites quantités réceptionnées étaient exposés directement sur les meubles (pas de stockage).</t>
  </si>
  <si>
    <t>Présence de deux lampes non fonctionnelles au niveau du meuble froid d'exposition des yaourts.</t>
  </si>
  <si>
    <t>Absence de distributeur papier pour les sanitaires hommes et femmes.</t>
  </si>
  <si>
    <t>Veuillez préparer un plan d'action après avoir réceptionné le rapport d'audit.</t>
  </si>
  <si>
    <t>Absence de quai de réception. La marchandise est réceptionnée depuis la porte d'accès des clients.
L'étanchéité de la porte de derrière n'était pas satisfaisante.</t>
  </si>
  <si>
    <t>Prévoir une porte pour la réception. 
Etudier la possibilité d'accéder par la porte de derrière.</t>
  </si>
  <si>
    <t>Certaines feuilles de réceptions étaient absentes (les dates où il n'y a pas de réception). L'enregistrement des feuilles de réception doit être quotidien.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</si>
  <si>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</si>
  <si>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</si>
  <si>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</si>
  <si>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>La peinture était écaillée à plusieurs reprises au niveau du meuble froid d'exposition des produits laitiers.</t>
  </si>
  <si>
    <t>Le distributeur savon était mal fixé au niveau des sanitaires hommes et femmes.</t>
  </si>
  <si>
    <t>Veuillez mentionner les jours où il n'y a pas de réception en inscrivant "pas d'activité" ou "pas de réception."</t>
  </si>
  <si>
    <t>Présence de certaines boites de conserves tomates, confitures, …) cabossés. Renforcer le tri à la réception.</t>
  </si>
  <si>
    <t>Présence de piqures de moisissure sur les fixateurs prix.</t>
  </si>
  <si>
    <t>Le suivi et l'enregistrement des températures à cœur des produits n'étaient pas réalisés (dans les cases des températures à cœur était mentionné les noms des produits dont les températures à cœur étaient mesurées).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</si>
</sst>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0.8214285714285714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64343424"/>
        <c:axId val="1164349408"/>
      </c:barChart>
      <c:catAx>
        <c:axId val="116434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64349408"/>
        <c:crosses val="autoZero"/>
        <c:auto val="1"/>
        <c:lblAlgn val="ctr"/>
        <c:lblOffset val="100"/>
        <c:noMultiLvlLbl val="0"/>
      </c:catAx>
      <c:valAx>
        <c:axId val="1164349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6434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6230304"/>
        <c:axId val="1206227584"/>
      </c:barChart>
      <c:catAx>
        <c:axId val="120623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6227584"/>
        <c:crosses val="autoZero"/>
        <c:auto val="1"/>
        <c:lblAlgn val="ctr"/>
        <c:lblOffset val="100"/>
        <c:noMultiLvlLbl val="0"/>
      </c:catAx>
      <c:valAx>
        <c:axId val="1206227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623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6233568"/>
        <c:axId val="1206230848"/>
      </c:barChart>
      <c:catAx>
        <c:axId val="120623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6230848"/>
        <c:crosses val="autoZero"/>
        <c:auto val="1"/>
        <c:lblAlgn val="ctr"/>
        <c:lblOffset val="100"/>
        <c:noMultiLvlLbl val="0"/>
      </c:catAx>
      <c:valAx>
        <c:axId val="1206230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6233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6234656"/>
        <c:axId val="1206234112"/>
      </c:barChart>
      <c:catAx>
        <c:axId val="120623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6234112"/>
        <c:crosses val="autoZero"/>
        <c:auto val="1"/>
        <c:lblAlgn val="ctr"/>
        <c:lblOffset val="100"/>
        <c:noMultiLvlLbl val="0"/>
      </c:catAx>
      <c:valAx>
        <c:axId val="1206234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6234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6225952"/>
        <c:axId val="1206235200"/>
      </c:barChart>
      <c:catAx>
        <c:axId val="120622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6235200"/>
        <c:crosses val="autoZero"/>
        <c:auto val="1"/>
        <c:lblAlgn val="ctr"/>
        <c:lblOffset val="100"/>
        <c:noMultiLvlLbl val="0"/>
      </c:catAx>
      <c:valAx>
        <c:axId val="1206235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6225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6229216"/>
        <c:axId val="1206229760"/>
      </c:barChart>
      <c:catAx>
        <c:axId val="120622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6229760"/>
        <c:crosses val="autoZero"/>
        <c:auto val="1"/>
        <c:lblAlgn val="ctr"/>
        <c:lblOffset val="100"/>
        <c:noMultiLvlLbl val="0"/>
      </c:catAx>
      <c:valAx>
        <c:axId val="1206229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6229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0.92647058823529416</c:v>
                </c:pt>
                <c:pt idx="1">
                  <c:v>0.76315789473684215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6235744"/>
        <c:axId val="1206224320"/>
      </c:barChart>
      <c:catAx>
        <c:axId val="1206235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6224320"/>
        <c:crosses val="autoZero"/>
        <c:auto val="1"/>
        <c:lblAlgn val="ctr"/>
        <c:lblOffset val="100"/>
        <c:noMultiLvlLbl val="0"/>
      </c:catAx>
      <c:valAx>
        <c:axId val="1206224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6235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0.84615384615384615</c:v>
                </c:pt>
                <c:pt idx="1">
                  <c:v>0.86111111111111116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7033920"/>
        <c:axId val="1207026848"/>
      </c:barChart>
      <c:catAx>
        <c:axId val="120703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7026848"/>
        <c:crosses val="autoZero"/>
        <c:auto val="1"/>
        <c:lblAlgn val="ctr"/>
        <c:lblOffset val="100"/>
        <c:noMultiLvlLbl val="0"/>
      </c:catAx>
      <c:valAx>
        <c:axId val="1207026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7033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0.8863122171945701</c:v>
                </c:pt>
                <c:pt idx="1">
                  <c:v>0.8121345029239766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07029024"/>
        <c:axId val="1207027392"/>
        <c:extLst xmlns:c16r2="http://schemas.microsoft.com/office/drawing/2015/06/chart"/>
      </c:barChart>
      <c:catAx>
        <c:axId val="12070290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7027392"/>
        <c:crosses val="autoZero"/>
        <c:auto val="1"/>
        <c:lblAlgn val="ctr"/>
        <c:lblOffset val="100"/>
        <c:noMultiLvlLbl val="0"/>
      </c:catAx>
      <c:valAx>
        <c:axId val="120702739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7029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0.64583333333333326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07033376"/>
        <c:axId val="1207030656"/>
        <c:extLst xmlns:c16r2="http://schemas.microsoft.com/office/drawing/2015/06/chart"/>
      </c:barChart>
      <c:catAx>
        <c:axId val="120703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7030656"/>
        <c:crosses val="autoZero"/>
        <c:auto val="1"/>
        <c:lblAlgn val="ctr"/>
        <c:lblOffset val="100"/>
        <c:noMultiLvlLbl val="0"/>
      </c:catAx>
      <c:valAx>
        <c:axId val="1207030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703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64343968"/>
        <c:axId val="1164342880"/>
      </c:barChart>
      <c:catAx>
        <c:axId val="116434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64342880"/>
        <c:crosses val="autoZero"/>
        <c:auto val="1"/>
        <c:lblAlgn val="ctr"/>
        <c:lblOffset val="100"/>
        <c:noMultiLvlLbl val="0"/>
      </c:catAx>
      <c:valAx>
        <c:axId val="1164342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64343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64352672"/>
        <c:axId val="1164345056"/>
      </c:barChart>
      <c:catAx>
        <c:axId val="116435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64345056"/>
        <c:crosses val="autoZero"/>
        <c:auto val="1"/>
        <c:lblAlgn val="ctr"/>
        <c:lblOffset val="100"/>
        <c:noMultiLvlLbl val="0"/>
      </c:catAx>
      <c:valAx>
        <c:axId val="1164345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64352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64351584"/>
        <c:axId val="1164347776"/>
      </c:barChart>
      <c:catAx>
        <c:axId val="116435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64347776"/>
        <c:crosses val="autoZero"/>
        <c:auto val="1"/>
        <c:lblAlgn val="ctr"/>
        <c:lblOffset val="100"/>
        <c:noMultiLvlLbl val="0"/>
      </c:catAx>
      <c:valAx>
        <c:axId val="1164347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64351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64353216"/>
        <c:axId val="1164354304"/>
      </c:barChart>
      <c:catAx>
        <c:axId val="116435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64354304"/>
        <c:crosses val="autoZero"/>
        <c:auto val="1"/>
        <c:lblAlgn val="ctr"/>
        <c:lblOffset val="100"/>
        <c:noMultiLvlLbl val="0"/>
      </c:catAx>
      <c:valAx>
        <c:axId val="1164354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6435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64348320"/>
        <c:axId val="1164339072"/>
      </c:barChart>
      <c:catAx>
        <c:axId val="116434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64339072"/>
        <c:crosses val="autoZero"/>
        <c:auto val="1"/>
        <c:lblAlgn val="ctr"/>
        <c:lblOffset val="100"/>
        <c:noMultiLvlLbl val="0"/>
      </c:catAx>
      <c:valAx>
        <c:axId val="1164339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6434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64348864"/>
        <c:axId val="1164350496"/>
      </c:barChart>
      <c:catAx>
        <c:axId val="116434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64350496"/>
        <c:crosses val="autoZero"/>
        <c:auto val="1"/>
        <c:lblAlgn val="ctr"/>
        <c:lblOffset val="100"/>
        <c:noMultiLvlLbl val="0"/>
      </c:catAx>
      <c:valAx>
        <c:axId val="116435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6434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0.69444444444444442</c:v>
                </c:pt>
                <c:pt idx="1">
                  <c:v>0.78125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64341792"/>
        <c:axId val="1206227040"/>
      </c:barChart>
      <c:catAx>
        <c:axId val="116434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6227040"/>
        <c:crosses val="autoZero"/>
        <c:auto val="1"/>
        <c:lblAlgn val="ctr"/>
        <c:lblOffset val="100"/>
        <c:noMultiLvlLbl val="0"/>
      </c:catAx>
      <c:valAx>
        <c:axId val="1206227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64341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0.73913043478260865</c:v>
                </c:pt>
                <c:pt idx="1">
                  <c:v>0.84090909090909094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6237376"/>
        <c:axId val="1206236832"/>
      </c:barChart>
      <c:catAx>
        <c:axId val="120623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6236832"/>
        <c:crosses val="autoZero"/>
        <c:auto val="1"/>
        <c:lblAlgn val="ctr"/>
        <c:lblOffset val="100"/>
        <c:noMultiLvlLbl val="0"/>
      </c:catAx>
      <c:valAx>
        <c:axId val="1206236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623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8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2" t="s">
        <v>407</v>
      </c>
      <c r="B18" s="312"/>
      <c r="C18" s="312"/>
      <c r="D18" s="313" t="s">
        <v>408</v>
      </c>
      <c r="E18" s="313"/>
      <c r="F18" s="313"/>
      <c r="G18" s="313"/>
      <c r="H18" s="313"/>
      <c r="I18" s="313"/>
      <c r="J18" s="313"/>
      <c r="K18" s="313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4" t="s">
        <v>324</v>
      </c>
      <c r="B21" s="314"/>
      <c r="C21" s="314"/>
      <c r="D21" s="314"/>
      <c r="E21" s="314"/>
      <c r="F21" s="314"/>
      <c r="G21" s="314"/>
      <c r="H21" s="314"/>
      <c r="I21" s="314"/>
      <c r="J21" s="314"/>
      <c r="K21" s="314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5" t="s">
        <v>326</v>
      </c>
      <c r="C23" s="315"/>
      <c r="D23" s="61"/>
      <c r="E23" s="61"/>
      <c r="F23" s="61"/>
      <c r="G23" s="61"/>
      <c r="H23" s="61"/>
      <c r="I23" s="61"/>
      <c r="J23" s="60" t="str">
        <f>D18</f>
        <v>BEJA</v>
      </c>
    </row>
    <row r="24" spans="1:11" ht="33" customHeight="1" x14ac:dyDescent="0.25">
      <c r="A24" s="242" t="s">
        <v>327</v>
      </c>
      <c r="B24" s="316">
        <f>AVERAGE('A1 Exploitation'!D549,'A1 Technique'!D199)</f>
        <v>0.8863122171945701</v>
      </c>
      <c r="C24" s="316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6">
        <f>AVERAGE('A2 Exploitation'!D549,'A2 Technique'!D199)</f>
        <v>0.8121345029239766</v>
      </c>
      <c r="C25" s="316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6">
        <f>AVERAGE('A3 Exploitation'!D549,'A3 Technique'!D199)</f>
        <v>0</v>
      </c>
      <c r="C26" s="316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6">
        <f>AVERAGE('A4 Exploitation'!D549,'A4 Technique'!D199)</f>
        <v>0</v>
      </c>
      <c r="C27" s="316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6"/>
      <c r="C28" s="316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6"/>
      <c r="C29" s="316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5" t="s">
        <v>333</v>
      </c>
      <c r="C33" s="315"/>
      <c r="D33" s="61"/>
      <c r="E33" s="61"/>
      <c r="F33" s="61"/>
      <c r="G33" s="61"/>
      <c r="H33" s="61"/>
      <c r="I33" s="61"/>
      <c r="J33" s="60" t="str">
        <f>D18</f>
        <v>BEJA</v>
      </c>
    </row>
    <row r="34" spans="1:10" ht="33" customHeight="1" x14ac:dyDescent="0.25">
      <c r="A34" s="242" t="s">
        <v>327</v>
      </c>
      <c r="B34" s="316">
        <f>'A1 Exploitation'!D549</f>
        <v>0.84615384615384615</v>
      </c>
      <c r="C34" s="316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6">
        <f>'A2 Exploitation'!D549</f>
        <v>0.86111111111111116</v>
      </c>
      <c r="C35" s="316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6">
        <f>'A3 Exploitation'!D549</f>
        <v>0</v>
      </c>
      <c r="C36" s="316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6">
        <f>'A4 Exploitation'!D549</f>
        <v>0</v>
      </c>
      <c r="C37" s="316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6"/>
      <c r="C38" s="316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6"/>
      <c r="C39" s="316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7" t="s">
        <v>334</v>
      </c>
      <c r="C42" s="317"/>
      <c r="D42" s="61"/>
      <c r="E42" s="61"/>
      <c r="F42" s="61"/>
      <c r="G42" s="61"/>
      <c r="H42" s="61"/>
      <c r="I42" s="61"/>
      <c r="J42" s="60" t="str">
        <f>D18</f>
        <v>BEJA</v>
      </c>
    </row>
    <row r="43" spans="1:10" ht="33" customHeight="1" x14ac:dyDescent="0.25">
      <c r="A43" s="242" t="s">
        <v>327</v>
      </c>
      <c r="B43" s="316">
        <f>AVERAGE('A1 Exploitation'!D547, 'A1 Technique'!D197)</f>
        <v>1</v>
      </c>
      <c r="C43" s="316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6">
        <f>AVERAGE('A2 Exploitation'!D547, 'A2 Technique'!D197)</f>
        <v>0.64583333333333326</v>
      </c>
      <c r="C44" s="316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6" t="e">
        <f>AVERAGE('A3 Exploitation'!D547, 'A3 Technique'!D197)</f>
        <v>#DIV/0!</v>
      </c>
      <c r="C45" s="316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6" t="e">
        <f>AVERAGE('A4 Exploitation'!D547, 'A4 Technique'!D197)</f>
        <v>#DIV/0!</v>
      </c>
      <c r="C46" s="316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6"/>
      <c r="C47" s="316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6"/>
      <c r="C48" s="316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5" t="s">
        <v>335</v>
      </c>
      <c r="C51" s="315"/>
      <c r="D51" s="61"/>
      <c r="E51" s="61"/>
      <c r="F51" s="61"/>
      <c r="G51" s="61"/>
      <c r="H51" s="61"/>
      <c r="I51" s="61"/>
      <c r="J51" s="60" t="str">
        <f>D18</f>
        <v>BEJA</v>
      </c>
    </row>
    <row r="52" spans="1:10" ht="33" customHeight="1" x14ac:dyDescent="0.25">
      <c r="A52" s="242" t="s">
        <v>327</v>
      </c>
      <c r="B52" s="318">
        <f>'A1 Exploitation'!D46</f>
        <v>0.96666666666666667</v>
      </c>
      <c r="C52" s="318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8">
        <f>'A2 Exploitation'!D46</f>
        <v>0.8214285714285714</v>
      </c>
      <c r="C53" s="318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8">
        <f>'A3 Exploitation'!D46</f>
        <v>0</v>
      </c>
      <c r="C54" s="318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8">
        <f>'A4 Exploitation'!D46</f>
        <v>0</v>
      </c>
      <c r="C55" s="318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8"/>
      <c r="C56" s="318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8"/>
      <c r="C57" s="318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5" t="s">
        <v>336</v>
      </c>
      <c r="C60" s="315"/>
      <c r="D60" s="61"/>
      <c r="E60" s="61"/>
      <c r="F60" s="61"/>
      <c r="G60" s="61"/>
      <c r="H60" s="61"/>
      <c r="I60" s="61"/>
      <c r="J60" s="60" t="str">
        <f>D18</f>
        <v>BEJA</v>
      </c>
    </row>
    <row r="61" spans="1:10" ht="33" customHeight="1" x14ac:dyDescent="0.25">
      <c r="A61" s="242" t="s">
        <v>327</v>
      </c>
      <c r="B61" s="316" t="e">
        <f>'A1 Exploitation'!D103</f>
        <v>#DIV/0!</v>
      </c>
      <c r="C61" s="316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6" t="e">
        <f>'A2 Exploitation'!D103</f>
        <v>#DIV/0!</v>
      </c>
      <c r="C62" s="316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6">
        <f>'A3 Exploitation'!D103</f>
        <v>0</v>
      </c>
      <c r="C63" s="316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6">
        <f>'A4 Exploitation'!D103</f>
        <v>0</v>
      </c>
      <c r="C64" s="316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6" t="e">
        <f>#REF!</f>
        <v>#REF!</v>
      </c>
      <c r="C65" s="316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6" t="e">
        <f>#REF!</f>
        <v>#REF!</v>
      </c>
      <c r="C66" s="316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5" t="s">
        <v>337</v>
      </c>
      <c r="C69" s="315"/>
      <c r="D69" s="61"/>
      <c r="E69" s="61"/>
      <c r="F69" s="61"/>
      <c r="G69" s="61"/>
      <c r="H69" s="61"/>
      <c r="I69" s="61"/>
      <c r="J69" s="60" t="str">
        <f>D18</f>
        <v>BEJA</v>
      </c>
    </row>
    <row r="70" spans="1:10" ht="33" customHeight="1" x14ac:dyDescent="0.25">
      <c r="A70" s="242" t="s">
        <v>327</v>
      </c>
      <c r="B70" s="316" t="e">
        <f>'A1 Exploitation'!D158</f>
        <v>#DIV/0!</v>
      </c>
      <c r="C70" s="316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6" t="e">
        <f>'A2 Exploitation'!D158</f>
        <v>#DIV/0!</v>
      </c>
      <c r="C71" s="316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6">
        <f>'A3 Exploitation'!D158</f>
        <v>0</v>
      </c>
      <c r="C72" s="316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6">
        <f>'A4 Exploitation'!D158</f>
        <v>0</v>
      </c>
      <c r="C73" s="316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6"/>
      <c r="C74" s="316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6"/>
      <c r="C75" s="316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5" t="s">
        <v>338</v>
      </c>
      <c r="C78" s="315"/>
      <c r="D78" s="61"/>
      <c r="E78" s="61"/>
      <c r="F78" s="61"/>
      <c r="G78" s="61"/>
      <c r="H78" s="61"/>
      <c r="I78" s="61"/>
      <c r="J78" s="60" t="str">
        <f>D18</f>
        <v>BEJA</v>
      </c>
    </row>
    <row r="79" spans="1:10" ht="33" customHeight="1" x14ac:dyDescent="0.25">
      <c r="A79" s="242" t="s">
        <v>327</v>
      </c>
      <c r="B79" s="316" t="e">
        <f>'A1 Exploitation'!D205</f>
        <v>#DIV/0!</v>
      </c>
      <c r="C79" s="316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6" t="e">
        <f>'A2 Exploitation'!D205</f>
        <v>#DIV/0!</v>
      </c>
      <c r="C80" s="316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6">
        <f>'A3 Exploitation'!D205</f>
        <v>0</v>
      </c>
      <c r="C81" s="316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6">
        <f>'A4 Exploitation'!D205</f>
        <v>0</v>
      </c>
      <c r="C82" s="316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6"/>
      <c r="C83" s="316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6"/>
      <c r="C84" s="316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5" t="s">
        <v>339</v>
      </c>
      <c r="C87" s="315"/>
      <c r="D87" s="61"/>
      <c r="E87" s="61"/>
      <c r="F87" s="61"/>
      <c r="G87" s="61"/>
      <c r="H87" s="61"/>
      <c r="I87" s="61"/>
      <c r="J87" s="60" t="str">
        <f>D18</f>
        <v>BEJA</v>
      </c>
    </row>
    <row r="88" spans="1:10" ht="33" customHeight="1" x14ac:dyDescent="0.25">
      <c r="A88" s="242" t="s">
        <v>327</v>
      </c>
      <c r="B88" s="316" t="e">
        <f>'A1 Exploitation'!D266</f>
        <v>#DIV/0!</v>
      </c>
      <c r="C88" s="316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6" t="e">
        <f>'A2 Exploitation'!D266</f>
        <v>#DIV/0!</v>
      </c>
      <c r="C89" s="316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6">
        <f>'A3 Exploitation'!D266</f>
        <v>0</v>
      </c>
      <c r="C90" s="316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6">
        <f>'A4 Exploitation'!D266</f>
        <v>0</v>
      </c>
      <c r="C91" s="316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6"/>
      <c r="C92" s="316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6"/>
      <c r="C93" s="316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5" t="s">
        <v>340</v>
      </c>
      <c r="C96" s="315"/>
      <c r="D96" s="61"/>
      <c r="E96" s="61"/>
      <c r="F96" s="61"/>
      <c r="G96" s="61"/>
      <c r="H96" s="61"/>
      <c r="I96" s="61"/>
      <c r="J96" s="60" t="str">
        <f>D18</f>
        <v>BEJA</v>
      </c>
    </row>
    <row r="97" spans="1:10" ht="33" customHeight="1" x14ac:dyDescent="0.25">
      <c r="A97" s="242" t="s">
        <v>327</v>
      </c>
      <c r="B97" s="316" t="e">
        <f>'A1 Exploitation'!D318</f>
        <v>#DIV/0!</v>
      </c>
      <c r="C97" s="316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6" t="e">
        <f>'A2 Exploitation'!D318</f>
        <v>#DIV/0!</v>
      </c>
      <c r="C98" s="316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6">
        <f>'A3 Exploitation'!D318</f>
        <v>0</v>
      </c>
      <c r="C99" s="316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6">
        <f>'A4 Exploitation'!D318</f>
        <v>0</v>
      </c>
      <c r="C100" s="316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6"/>
      <c r="C101" s="316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6"/>
      <c r="C102" s="316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5" t="s">
        <v>341</v>
      </c>
      <c r="C105" s="315"/>
      <c r="D105" s="61"/>
      <c r="E105" s="61"/>
      <c r="F105" s="61"/>
      <c r="G105" s="61"/>
      <c r="H105" s="61"/>
      <c r="I105" s="61"/>
      <c r="J105" s="60" t="str">
        <f>D18</f>
        <v>BEJA</v>
      </c>
    </row>
    <row r="106" spans="1:10" ht="33" customHeight="1" x14ac:dyDescent="0.25">
      <c r="A106" s="242" t="s">
        <v>327</v>
      </c>
      <c r="B106" s="316" t="e">
        <f>'A1 Exploitation'!D358</f>
        <v>#DIV/0!</v>
      </c>
      <c r="C106" s="316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6" t="e">
        <f>'A2 Exploitation'!D358</f>
        <v>#DIV/0!</v>
      </c>
      <c r="C107" s="316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6">
        <f>'A3 Exploitation'!D358</f>
        <v>0</v>
      </c>
      <c r="C108" s="316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6">
        <f>'A4 Exploitation'!D358</f>
        <v>0</v>
      </c>
      <c r="C109" s="316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6"/>
      <c r="C110" s="316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6"/>
      <c r="C111" s="316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5" t="s">
        <v>342</v>
      </c>
      <c r="C114" s="315"/>
      <c r="D114" s="61"/>
      <c r="E114" s="61"/>
      <c r="F114" s="61"/>
      <c r="G114" s="61"/>
      <c r="H114" s="61"/>
      <c r="I114" s="61"/>
      <c r="J114" s="60" t="str">
        <f>D18</f>
        <v>BEJA</v>
      </c>
    </row>
    <row r="115" spans="1:10" ht="33" customHeight="1" x14ac:dyDescent="0.25">
      <c r="A115" s="242" t="s">
        <v>327</v>
      </c>
      <c r="B115" s="316">
        <f>'A1 Exploitation'!D391</f>
        <v>0.69444444444444442</v>
      </c>
      <c r="C115" s="316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6">
        <f>'A2 Exploitation'!D391</f>
        <v>0.78125</v>
      </c>
      <c r="C116" s="316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6">
        <f>'A3 Exploitation'!D391</f>
        <v>0</v>
      </c>
      <c r="C117" s="316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6">
        <f>'A4 Exploitation'!D391</f>
        <v>0</v>
      </c>
      <c r="C118" s="316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6"/>
      <c r="C119" s="316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6"/>
      <c r="C120" s="316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5" t="s">
        <v>343</v>
      </c>
      <c r="C123" s="315"/>
      <c r="D123" s="61"/>
      <c r="E123" s="61"/>
      <c r="F123" s="61"/>
      <c r="G123" s="61"/>
      <c r="H123" s="61"/>
      <c r="I123" s="61"/>
      <c r="J123" s="60" t="str">
        <f>D18</f>
        <v>BEJA</v>
      </c>
    </row>
    <row r="124" spans="1:10" ht="33" customHeight="1" x14ac:dyDescent="0.25">
      <c r="A124" s="242" t="s">
        <v>327</v>
      </c>
      <c r="B124" s="316">
        <f>'A1 Exploitation'!D444</f>
        <v>0.73913043478260865</v>
      </c>
      <c r="C124" s="316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6">
        <f>'A2 Exploitation'!D444</f>
        <v>0.84090909090909094</v>
      </c>
      <c r="C125" s="316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6">
        <f>'A3 Exploitation'!D444</f>
        <v>0</v>
      </c>
      <c r="C126" s="316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6">
        <f>'A4 Exploitation'!D444</f>
        <v>0</v>
      </c>
      <c r="C127" s="316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6"/>
      <c r="C128" s="316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6"/>
      <c r="C129" s="316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5" t="s">
        <v>344</v>
      </c>
      <c r="C132" s="315"/>
      <c r="D132" s="61"/>
      <c r="E132" s="61"/>
      <c r="F132" s="61"/>
      <c r="G132" s="61"/>
      <c r="H132" s="61"/>
      <c r="I132" s="61"/>
      <c r="J132" s="60" t="str">
        <f>D18</f>
        <v>BEJA</v>
      </c>
    </row>
    <row r="133" spans="1:10" ht="33" customHeight="1" x14ac:dyDescent="0.25">
      <c r="A133" s="242" t="s">
        <v>327</v>
      </c>
      <c r="B133" s="316" t="e">
        <f>'A1 Exploitation'!D481</f>
        <v>#DIV/0!</v>
      </c>
      <c r="C133" s="316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6" t="e">
        <f>'A2 Exploitation'!D481</f>
        <v>#DIV/0!</v>
      </c>
      <c r="C134" s="316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6">
        <f>'A3 Exploitation'!D481</f>
        <v>0</v>
      </c>
      <c r="C135" s="316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6">
        <f>'A4 Exploitation'!D481</f>
        <v>0</v>
      </c>
      <c r="C136" s="316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6"/>
      <c r="C137" s="316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6"/>
      <c r="C138" s="316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5" t="s">
        <v>345</v>
      </c>
      <c r="C141" s="315"/>
      <c r="D141" s="61"/>
      <c r="E141" s="61"/>
      <c r="F141" s="61"/>
      <c r="G141" s="61"/>
      <c r="H141" s="61"/>
      <c r="I141" s="61"/>
      <c r="J141" s="60" t="str">
        <f>D18</f>
        <v>BEJA</v>
      </c>
    </row>
    <row r="142" spans="1:10" ht="33" customHeight="1" x14ac:dyDescent="0.25">
      <c r="A142" s="242" t="s">
        <v>327</v>
      </c>
      <c r="B142" s="316">
        <f>'A1 Exploitation'!D503</f>
        <v>1</v>
      </c>
      <c r="C142" s="316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6">
        <f>'A2 Exploitation'!D503</f>
        <v>0.91666666666666663</v>
      </c>
      <c r="C143" s="316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6">
        <f>'A3 Exploitation'!D503</f>
        <v>0</v>
      </c>
      <c r="C144" s="316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6">
        <f>'A4 Exploitation'!D503</f>
        <v>0</v>
      </c>
      <c r="C145" s="316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6"/>
      <c r="C146" s="316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6"/>
      <c r="C147" s="316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5" t="s">
        <v>346</v>
      </c>
      <c r="C150" s="315"/>
      <c r="D150" s="61"/>
      <c r="E150" s="61"/>
      <c r="F150" s="61"/>
      <c r="G150" s="61"/>
      <c r="H150" s="61"/>
      <c r="I150" s="61"/>
      <c r="J150" s="60" t="str">
        <f>D18</f>
        <v>BEJA</v>
      </c>
    </row>
    <row r="151" spans="1:10" ht="33" customHeight="1" x14ac:dyDescent="0.25">
      <c r="A151" s="242" t="s">
        <v>327</v>
      </c>
      <c r="B151" s="316">
        <f>'A1 Exploitation'!D514</f>
        <v>1</v>
      </c>
      <c r="C151" s="316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6">
        <f>'A2 Exploitation'!D514</f>
        <v>1</v>
      </c>
      <c r="C152" s="316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6">
        <f>'A3 Exploitation'!D514</f>
        <v>0</v>
      </c>
      <c r="C153" s="316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6">
        <f>'A4 Exploitation'!D514</f>
        <v>0</v>
      </c>
      <c r="C154" s="316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6"/>
      <c r="C155" s="316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6"/>
      <c r="C156" s="316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9"/>
      <c r="C159" s="319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5" t="s">
        <v>347</v>
      </c>
      <c r="C160" s="315"/>
      <c r="D160" s="61"/>
      <c r="E160" s="61"/>
      <c r="F160" s="61"/>
      <c r="G160" s="61"/>
      <c r="H160" s="61"/>
      <c r="I160" s="61"/>
      <c r="J160" s="60" t="str">
        <f>D18</f>
        <v>BEJA</v>
      </c>
    </row>
    <row r="161" spans="1:10" ht="33" customHeight="1" x14ac:dyDescent="0.25">
      <c r="A161" s="242" t="s">
        <v>327</v>
      </c>
      <c r="B161" s="316">
        <f>'A1 Exploitation'!D534</f>
        <v>1</v>
      </c>
      <c r="C161" s="316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6">
        <f>'A2 Exploitation'!D534</f>
        <v>1</v>
      </c>
      <c r="C162" s="316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6">
        <f>'A3 Exploitation'!D534</f>
        <v>0</v>
      </c>
      <c r="C163" s="316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6">
        <f>'A4 Exploitation'!D534</f>
        <v>0</v>
      </c>
      <c r="C164" s="316"/>
    </row>
    <row r="165" spans="1:10" ht="33" customHeight="1" x14ac:dyDescent="0.25">
      <c r="A165" s="241" t="s">
        <v>331</v>
      </c>
      <c r="B165" s="316"/>
      <c r="C165" s="316"/>
    </row>
    <row r="166" spans="1:10" ht="18" x14ac:dyDescent="0.25">
      <c r="A166" s="241" t="s">
        <v>332</v>
      </c>
      <c r="B166" s="316"/>
      <c r="C166" s="316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5" t="s">
        <v>348</v>
      </c>
      <c r="C169" s="315"/>
      <c r="J169" s="60" t="str">
        <f>D18</f>
        <v>BEJA</v>
      </c>
    </row>
    <row r="170" spans="1:10" ht="33" customHeight="1" x14ac:dyDescent="0.25">
      <c r="A170" s="242" t="s">
        <v>327</v>
      </c>
      <c r="B170" s="316">
        <f>'A1 Exploitation'!D545</f>
        <v>1</v>
      </c>
      <c r="C170" s="316"/>
    </row>
    <row r="171" spans="1:10" ht="33" customHeight="1" x14ac:dyDescent="0.25">
      <c r="A171" s="241" t="s">
        <v>328</v>
      </c>
      <c r="B171" s="316">
        <f>'A2 Exploitation'!D545</f>
        <v>1</v>
      </c>
      <c r="C171" s="316"/>
    </row>
    <row r="172" spans="1:10" ht="33" customHeight="1" x14ac:dyDescent="0.25">
      <c r="A172" s="242" t="s">
        <v>329</v>
      </c>
      <c r="B172" s="316">
        <f>'A3 Exploitation'!D545</f>
        <v>0</v>
      </c>
      <c r="C172" s="316"/>
    </row>
    <row r="173" spans="1:10" ht="33" customHeight="1" x14ac:dyDescent="0.25">
      <c r="A173" s="242" t="s">
        <v>330</v>
      </c>
      <c r="B173" s="316">
        <f>'A4 Exploitation'!D545</f>
        <v>0</v>
      </c>
      <c r="C173" s="316"/>
    </row>
    <row r="174" spans="1:10" ht="33" customHeight="1" x14ac:dyDescent="0.25">
      <c r="A174" s="241" t="s">
        <v>331</v>
      </c>
      <c r="B174" s="316"/>
      <c r="C174" s="316"/>
    </row>
    <row r="175" spans="1:10" ht="18" x14ac:dyDescent="0.25">
      <c r="A175" s="241" t="s">
        <v>332</v>
      </c>
      <c r="B175" s="316"/>
      <c r="C175" s="316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5" t="s">
        <v>349</v>
      </c>
      <c r="C178" s="315"/>
      <c r="J178" s="60" t="str">
        <f>D18</f>
        <v>BEJA</v>
      </c>
    </row>
    <row r="179" spans="1:10" ht="33" customHeight="1" x14ac:dyDescent="0.25">
      <c r="A179" s="242" t="s">
        <v>327</v>
      </c>
      <c r="B179" s="316">
        <f>'A1 Technique'!D199</f>
        <v>0.92647058823529416</v>
      </c>
      <c r="C179" s="316"/>
    </row>
    <row r="180" spans="1:10" ht="33" customHeight="1" x14ac:dyDescent="0.25">
      <c r="A180" s="241" t="s">
        <v>328</v>
      </c>
      <c r="B180" s="316">
        <f>'A2 Technique'!D199</f>
        <v>0.76315789473684215</v>
      </c>
      <c r="C180" s="316"/>
    </row>
    <row r="181" spans="1:10" ht="33" customHeight="1" x14ac:dyDescent="0.25">
      <c r="A181" s="242" t="s">
        <v>329</v>
      </c>
      <c r="B181" s="316">
        <f>'A3 Technique'!D199</f>
        <v>0</v>
      </c>
      <c r="C181" s="316"/>
    </row>
    <row r="182" spans="1:10" ht="33" customHeight="1" x14ac:dyDescent="0.25">
      <c r="A182" s="242" t="s">
        <v>330</v>
      </c>
      <c r="B182" s="316">
        <f>'A4 Technique'!D199</f>
        <v>0</v>
      </c>
      <c r="C182" s="316"/>
    </row>
    <row r="183" spans="1:10" ht="33" customHeight="1" x14ac:dyDescent="0.25">
      <c r="A183" s="241" t="s">
        <v>331</v>
      </c>
      <c r="B183" s="316"/>
      <c r="C183" s="316"/>
    </row>
    <row r="184" spans="1:10" ht="18" x14ac:dyDescent="0.25">
      <c r="A184" s="241" t="s">
        <v>332</v>
      </c>
      <c r="B184" s="316"/>
      <c r="C184" s="31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BEJA</v>
      </c>
      <c r="B8" s="323"/>
      <c r="C8" s="323"/>
      <c r="D8" s="323"/>
      <c r="E8" s="323"/>
      <c r="F8" s="323"/>
      <c r="G8" s="104"/>
    </row>
    <row r="9" spans="1:7" ht="24" x14ac:dyDescent="0.45">
      <c r="A9" s="245" t="s">
        <v>42</v>
      </c>
      <c r="B9" s="324" t="s">
        <v>409</v>
      </c>
      <c r="C9" s="324"/>
      <c r="D9" s="324"/>
      <c r="E9" s="324"/>
      <c r="F9" s="324"/>
      <c r="G9" s="104"/>
    </row>
    <row r="10" spans="1:7" ht="24" x14ac:dyDescent="0.45">
      <c r="A10" s="246" t="s">
        <v>44</v>
      </c>
      <c r="B10" s="325" t="s">
        <v>410</v>
      </c>
      <c r="C10" s="325"/>
      <c r="D10" s="325"/>
      <c r="E10" s="325"/>
      <c r="F10" s="325"/>
      <c r="G10" s="104"/>
    </row>
    <row r="11" spans="1:7" ht="24" x14ac:dyDescent="0.45">
      <c r="A11" s="245" t="s">
        <v>43</v>
      </c>
      <c r="B11" s="320">
        <v>43220</v>
      </c>
      <c r="C11" s="320"/>
      <c r="D11" s="320"/>
      <c r="E11" s="320"/>
      <c r="F11" s="320"/>
      <c r="G11" s="104"/>
    </row>
    <row r="12" spans="1:7" ht="24" x14ac:dyDescent="0.45">
      <c r="A12" s="245" t="s">
        <v>239</v>
      </c>
      <c r="B12" s="326">
        <f>D549</f>
        <v>0.84615384615384615</v>
      </c>
      <c r="C12" s="326"/>
      <c r="D12" s="326"/>
      <c r="E12" s="326"/>
      <c r="F12" s="326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43220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ht="33" x14ac:dyDescent="0.3">
      <c r="A21" s="53" t="s">
        <v>10</v>
      </c>
      <c r="B21" s="109">
        <v>2</v>
      </c>
      <c r="C21" s="109"/>
      <c r="D21" s="74" t="s">
        <v>411</v>
      </c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1</v>
      </c>
      <c r="C40" s="109"/>
      <c r="D40" s="74" t="s">
        <v>412</v>
      </c>
      <c r="E40" s="73"/>
      <c r="F40" s="158" t="s">
        <v>356</v>
      </c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23</v>
      </c>
    </row>
    <row r="43" spans="1:7" x14ac:dyDescent="0.3">
      <c r="A43" s="248" t="s">
        <v>35</v>
      </c>
      <c r="B43" s="249"/>
      <c r="C43" s="250"/>
      <c r="D43" s="251">
        <f>D42/(COUNT(B29:C37,B39:C41)*2)</f>
        <v>0.95833333333333337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29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0.96666666666666667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43220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43220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43220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43220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43220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43220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109" t="s">
        <v>32</v>
      </c>
      <c r="C353" s="109"/>
      <c r="D353" s="199"/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 t="e">
        <f>D354/(COUNT(B337:C348,B350:C353)*2)</f>
        <v>#DIV/0!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 t="e">
        <f>D357/(COUNT(B337:C348,B325:C332,B350:C353)*2)</f>
        <v>#DIV/0!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43220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66" x14ac:dyDescent="0.3">
      <c r="A377" s="53" t="s">
        <v>100</v>
      </c>
      <c r="B377" s="109">
        <v>1</v>
      </c>
      <c r="C377" s="109"/>
      <c r="D377" s="74" t="s">
        <v>420</v>
      </c>
      <c r="E377" s="73"/>
      <c r="F377" s="158" t="s">
        <v>356</v>
      </c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E380" s="73"/>
      <c r="F380" s="158"/>
      <c r="G380" s="106"/>
    </row>
    <row r="381" spans="1:7" ht="66" x14ac:dyDescent="0.3">
      <c r="A381" s="237" t="s">
        <v>101</v>
      </c>
      <c r="B381" s="109">
        <v>0</v>
      </c>
      <c r="C381" s="225">
        <f>IF(B381=0, -5, "0")</f>
        <v>-5</v>
      </c>
      <c r="D381" s="74" t="s">
        <v>413</v>
      </c>
      <c r="E381" s="74" t="s">
        <v>421</v>
      </c>
      <c r="F381" s="158" t="s">
        <v>355</v>
      </c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1</v>
      </c>
      <c r="C385" s="109"/>
      <c r="D385" s="92" t="s">
        <v>412</v>
      </c>
      <c r="E385" s="73"/>
      <c r="F385" s="158" t="s">
        <v>356</v>
      </c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9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0.45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25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0.69444444444444442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43220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 t="s">
        <v>32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 t="s">
        <v>32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 t="s">
        <v>32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 t="s">
        <v>32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 t="s">
        <v>32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419</v>
      </c>
      <c r="E404" s="73" t="s">
        <v>422</v>
      </c>
      <c r="F404" s="158" t="s">
        <v>356</v>
      </c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3" x14ac:dyDescent="0.3">
      <c r="A437" s="9" t="s">
        <v>390</v>
      </c>
      <c r="B437" s="109">
        <v>1</v>
      </c>
      <c r="C437" s="109"/>
      <c r="D437" s="108" t="s">
        <v>412</v>
      </c>
      <c r="E437" s="73"/>
      <c r="F437" s="158" t="s">
        <v>355</v>
      </c>
      <c r="G437" s="11"/>
    </row>
    <row r="438" spans="1:7" ht="82.5" x14ac:dyDescent="0.3">
      <c r="A438" s="240" t="s">
        <v>391</v>
      </c>
      <c r="B438" s="109">
        <v>0</v>
      </c>
      <c r="C438" s="122">
        <f>IF(B438=0, -5, "0")</f>
        <v>-5</v>
      </c>
      <c r="D438" s="108" t="s">
        <v>423</v>
      </c>
      <c r="E438" s="74" t="s">
        <v>424</v>
      </c>
      <c r="F438" s="158" t="s">
        <v>356</v>
      </c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0.5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34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0.73913043478260865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43220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43220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 t="s">
        <v>355</v>
      </c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 t="s">
        <v>32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43220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7" t="s">
        <v>34</v>
      </c>
      <c r="C508" s="247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 t="s">
        <v>355</v>
      </c>
    </row>
    <row r="510" spans="1:7" ht="18" x14ac:dyDescent="0.3">
      <c r="A510" s="8" t="s">
        <v>218</v>
      </c>
      <c r="B510" s="109" t="s">
        <v>32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43220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7" t="s">
        <v>34</v>
      </c>
      <c r="C519" s="247" t="s">
        <v>33</v>
      </c>
      <c r="D519" s="329"/>
      <c r="E519" s="330"/>
      <c r="F519" s="330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 t="s">
        <v>355</v>
      </c>
    </row>
    <row r="522" spans="1:7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16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43220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7" t="s">
        <v>34</v>
      </c>
      <c r="C539" s="247" t="s">
        <v>33</v>
      </c>
      <c r="D539" s="329"/>
      <c r="E539" s="330"/>
      <c r="F539" s="330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132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0.84615384615384615</v>
      </c>
    </row>
  </sheetData>
  <sheetProtection algorithmName="SHA-512" hashValue="b4I84U0cnSm+mUTxT3e1UmyrNO2YLyhDV1z+MpnjIfkx3MsP8sakKL8rHYFwfDldttCIaFBrNk26H8ofQ3ohNg==" saltValue="LJBc7NgjbhAtuyFvTk72z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540:B542 B110:B116 B121:B138 B95:B98 B149:B152 B165:B171 B143:B147 B196:B200 B212:B221 B226:B243 B176:B194 B257:B261 B273:B284 B248:B255 B309:B313 B325:B332 B289:B307 B365:B372 B377:B382 B337:B348 B350:B353 B410:B416 B421:B425 B430:B434 B384:B385 B398:B405 B451:B456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543 B532 B512 B498 B386 B439"/>
  </dataValidations>
  <pageMargins left="0.7" right="0.7" top="0.75" bottom="0.75" header="0.3" footer="0.3"/>
  <pageSetup paperSize="9" scale="30" orientation="portrait" r:id="rId1"/>
  <rowBreaks count="5" manualBreakCount="5">
    <brk id="85" max="6" man="1"/>
    <brk id="173" max="6" man="1"/>
    <brk id="267" max="6" man="1"/>
    <brk id="391" max="6" man="1"/>
    <brk id="51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2" zoomScale="60" zoomScaleNormal="90" workbookViewId="0">
      <selection activeCell="F191" sqref="F191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04"/>
    </row>
    <row r="7" spans="1:7" s="11" customFormat="1" ht="21.75" customHeight="1" x14ac:dyDescent="0.45">
      <c r="A7" s="323" t="str">
        <f>'A1 Exploitation'!A8:F8</f>
        <v>BEJA</v>
      </c>
      <c r="B7" s="323"/>
      <c r="C7" s="323"/>
      <c r="D7" s="323"/>
      <c r="E7" s="323"/>
      <c r="F7" s="323"/>
      <c r="G7" s="104"/>
    </row>
    <row r="8" spans="1:7" s="11" customFormat="1" ht="24" x14ac:dyDescent="0.45">
      <c r="A8" s="245" t="s">
        <v>42</v>
      </c>
      <c r="B8" s="346" t="str">
        <f>'A1 Exploitation'!B9:F9</f>
        <v>M Souheil DRAOUI</v>
      </c>
      <c r="C8" s="346"/>
      <c r="D8" s="346"/>
      <c r="E8" s="346"/>
      <c r="F8" s="346"/>
      <c r="G8" s="104"/>
    </row>
    <row r="9" spans="1:7" s="11" customFormat="1" ht="24" x14ac:dyDescent="0.45">
      <c r="A9" s="246" t="s">
        <v>44</v>
      </c>
      <c r="B9" s="347" t="str">
        <f>'A1 Exploitation'!B10:F10</f>
        <v>Directeur magasin M Rabii GUIZANI</v>
      </c>
      <c r="C9" s="347"/>
      <c r="D9" s="347"/>
      <c r="E9" s="347"/>
      <c r="F9" s="347"/>
      <c r="G9" s="104"/>
    </row>
    <row r="10" spans="1:7" s="11" customFormat="1" ht="24" x14ac:dyDescent="0.45">
      <c r="A10" s="245" t="s">
        <v>43</v>
      </c>
      <c r="B10" s="344">
        <f>'A1 Exploitation'!B11:F11</f>
        <v>43220</v>
      </c>
      <c r="C10" s="344"/>
      <c r="D10" s="344"/>
      <c r="E10" s="344"/>
      <c r="F10" s="344"/>
      <c r="G10" s="104"/>
    </row>
    <row r="11" spans="1:7" s="11" customFormat="1" ht="24" x14ac:dyDescent="0.45">
      <c r="A11" s="245" t="s">
        <v>294</v>
      </c>
      <c r="B11" s="348">
        <f>D199</f>
        <v>0.92647058823529416</v>
      </c>
      <c r="C11" s="348"/>
      <c r="D11" s="348"/>
      <c r="E11" s="348"/>
      <c r="F11" s="348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ht="82.5" x14ac:dyDescent="0.3">
      <c r="A17" s="14" t="s">
        <v>269</v>
      </c>
      <c r="B17" s="73">
        <v>0</v>
      </c>
      <c r="C17" s="73"/>
      <c r="D17" s="74" t="s">
        <v>425</v>
      </c>
      <c r="E17" s="74" t="s">
        <v>426</v>
      </c>
      <c r="F17" s="73" t="s">
        <v>356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8</v>
      </c>
    </row>
    <row r="23" spans="1:7" x14ac:dyDescent="0.3">
      <c r="A23" s="349" t="s">
        <v>295</v>
      </c>
      <c r="B23" s="350"/>
      <c r="C23" s="351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 t="s">
        <v>355</v>
      </c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414</v>
      </c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10</v>
      </c>
    </row>
    <row r="53" spans="1:7" x14ac:dyDescent="0.3">
      <c r="A53" s="349" t="s">
        <v>295</v>
      </c>
      <c r="B53" s="350"/>
      <c r="C53" s="351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 t="s">
        <v>427</v>
      </c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ht="49.5" x14ac:dyDescent="0.3">
      <c r="A62" s="14" t="s">
        <v>293</v>
      </c>
      <c r="B62" s="73">
        <v>1</v>
      </c>
      <c r="C62" s="73"/>
      <c r="D62" s="74" t="s">
        <v>415</v>
      </c>
      <c r="E62" s="73"/>
      <c r="F62" s="73" t="s">
        <v>356</v>
      </c>
    </row>
    <row r="63" spans="1:7" x14ac:dyDescent="0.3">
      <c r="A63" s="349" t="s">
        <v>36</v>
      </c>
      <c r="B63" s="350"/>
      <c r="C63" s="351"/>
      <c r="D63" s="289">
        <f>SUM(B56:C62)</f>
        <v>11</v>
      </c>
    </row>
    <row r="64" spans="1:7" x14ac:dyDescent="0.3">
      <c r="A64" s="349" t="s">
        <v>295</v>
      </c>
      <c r="B64" s="350"/>
      <c r="C64" s="351"/>
      <c r="D64" s="288">
        <f>D63/(COUNT(B56:C62)*2)</f>
        <v>0.91666666666666663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 t="s">
        <v>355</v>
      </c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 t="s">
        <v>32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12</v>
      </c>
    </row>
    <row r="162" spans="1:7" x14ac:dyDescent="0.3">
      <c r="A162" s="349" t="s">
        <v>295</v>
      </c>
      <c r="B162" s="350"/>
      <c r="C162" s="351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 t="s">
        <v>355</v>
      </c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2</v>
      </c>
    </row>
    <row r="170" spans="1:7" x14ac:dyDescent="0.3">
      <c r="A170" s="349" t="s">
        <v>295</v>
      </c>
      <c r="B170" s="350"/>
      <c r="C170" s="351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 t="s">
        <v>355</v>
      </c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8</v>
      </c>
    </row>
    <row r="178" spans="1:7" x14ac:dyDescent="0.3">
      <c r="A178" s="349" t="s">
        <v>295</v>
      </c>
      <c r="B178" s="350"/>
      <c r="C178" s="351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ht="49.5" x14ac:dyDescent="0.3">
      <c r="A181" s="31" t="s">
        <v>315</v>
      </c>
      <c r="B181" s="73">
        <v>0</v>
      </c>
      <c r="C181" s="73"/>
      <c r="D181" s="74" t="s">
        <v>416</v>
      </c>
      <c r="E181" s="74" t="s">
        <v>417</v>
      </c>
      <c r="F181" s="73" t="s">
        <v>356</v>
      </c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8</v>
      </c>
    </row>
    <row r="187" spans="1:7" x14ac:dyDescent="0.3">
      <c r="A187" s="349" t="s">
        <v>295</v>
      </c>
      <c r="B187" s="350"/>
      <c r="C187" s="351"/>
      <c r="D187" s="288">
        <f>D186/(COUNT(B181:C185)*2)</f>
        <v>0.8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 t="s">
        <v>355</v>
      </c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4</v>
      </c>
    </row>
    <row r="195" spans="1:6" x14ac:dyDescent="0.3">
      <c r="A195" s="349" t="s">
        <v>295</v>
      </c>
      <c r="B195" s="350"/>
      <c r="C195" s="351"/>
      <c r="D195" s="288">
        <f>D194/(COUNT(B190:C193)*2)</f>
        <v>1</v>
      </c>
    </row>
    <row r="197" spans="1:6" ht="18" x14ac:dyDescent="0.35">
      <c r="A197" s="47" t="s">
        <v>418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63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0.92647058823529416</v>
      </c>
    </row>
  </sheetData>
  <sheetProtection algorithmName="SHA-512" hashValue="yu2hKFJ6OpOcs7rMAUG9IypoB1XitIODXQJDR1ggpRU1D6NwRPj+DjqTk+u7W+1TiXX9UG/brDkuyOoF0j9/qg==" saltValue="cADd+zAL0iOdkwMflw7+v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5" orientation="portrait" r:id="rId1"/>
  <rowBreaks count="2" manualBreakCount="2">
    <brk id="85" max="5" man="1"/>
    <brk id="17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SheetLayoutView="100" workbookViewId="0">
      <selection activeCell="B10" sqref="B10:F10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BEJA</v>
      </c>
      <c r="B8" s="323"/>
      <c r="C8" s="323"/>
      <c r="D8" s="323"/>
      <c r="E8" s="323"/>
      <c r="F8" s="323"/>
      <c r="G8" s="104"/>
    </row>
    <row r="9" spans="1:7" ht="24" x14ac:dyDescent="0.45">
      <c r="A9" s="245" t="s">
        <v>42</v>
      </c>
      <c r="B9" s="324" t="s">
        <v>409</v>
      </c>
      <c r="C9" s="324"/>
      <c r="D9" s="324"/>
      <c r="E9" s="324"/>
      <c r="F9" s="324"/>
      <c r="G9" s="104"/>
    </row>
    <row r="10" spans="1:7" ht="24" x14ac:dyDescent="0.45">
      <c r="A10" s="246" t="s">
        <v>44</v>
      </c>
      <c r="B10" s="325" t="s">
        <v>410</v>
      </c>
      <c r="C10" s="325"/>
      <c r="D10" s="325"/>
      <c r="E10" s="325"/>
      <c r="F10" s="325"/>
      <c r="G10" s="104"/>
    </row>
    <row r="11" spans="1:7" ht="24" x14ac:dyDescent="0.45">
      <c r="A11" s="245" t="s">
        <v>43</v>
      </c>
      <c r="B11" s="320">
        <v>43399</v>
      </c>
      <c r="C11" s="320"/>
      <c r="D11" s="320"/>
      <c r="E11" s="320"/>
      <c r="F11" s="320"/>
      <c r="G11" s="104"/>
    </row>
    <row r="12" spans="1:7" ht="24" x14ac:dyDescent="0.45">
      <c r="A12" s="245" t="s">
        <v>239</v>
      </c>
      <c r="B12" s="326">
        <f>D549</f>
        <v>0.86111111111111116</v>
      </c>
      <c r="C12" s="326"/>
      <c r="D12" s="326"/>
      <c r="E12" s="326"/>
      <c r="F12" s="326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43399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ht="33" x14ac:dyDescent="0.3">
      <c r="A21" s="53" t="s">
        <v>10</v>
      </c>
      <c r="B21" s="109">
        <v>2</v>
      </c>
      <c r="C21" s="109"/>
      <c r="D21" s="74" t="s">
        <v>428</v>
      </c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83.25" x14ac:dyDescent="0.35">
      <c r="A30" s="169" t="s">
        <v>169</v>
      </c>
      <c r="B30" s="109">
        <v>1</v>
      </c>
      <c r="C30" s="112" t="str">
        <f>IF(B30=0, -5, "0")</f>
        <v>0</v>
      </c>
      <c r="D30" s="74" t="s">
        <v>447</v>
      </c>
      <c r="E30" s="74" t="s">
        <v>453</v>
      </c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1</v>
      </c>
      <c r="C35" s="112" t="str">
        <f>IF(B35=0, -5, "0")</f>
        <v>0</v>
      </c>
      <c r="D35" s="102" t="s">
        <v>429</v>
      </c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1</v>
      </c>
      <c r="C39" s="109"/>
      <c r="D39" s="74" t="s">
        <v>430</v>
      </c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 t="s">
        <v>431</v>
      </c>
      <c r="E40" s="74" t="s">
        <v>432</v>
      </c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>
        <f>IFERROR(E41/F41,"N.A")</f>
        <v>0</v>
      </c>
      <c r="E41" s="227">
        <f>COUNTIF('A1 Exploitation'!F21:F40,"ok")</f>
        <v>0</v>
      </c>
      <c r="F41" s="228">
        <f>COUNTA('A1 Exploitation'!F21:F40)</f>
        <v>1</v>
      </c>
    </row>
    <row r="42" spans="1:7" x14ac:dyDescent="0.3">
      <c r="A42" s="252" t="s">
        <v>36</v>
      </c>
      <c r="B42" s="252"/>
      <c r="C42" s="252"/>
      <c r="D42" s="252">
        <f>SUM(B29:C37,B39:C41)</f>
        <v>17</v>
      </c>
    </row>
    <row r="43" spans="1:7" x14ac:dyDescent="0.3">
      <c r="A43" s="248" t="s">
        <v>35</v>
      </c>
      <c r="B43" s="249"/>
      <c r="C43" s="250"/>
      <c r="D43" s="251">
        <f>D42/(COUNT(B29:C37,B39:C41)*2)</f>
        <v>0.77272727272727271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23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0.8214285714285714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43399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448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449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43399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450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448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449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43399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448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449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43399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448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449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43399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448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449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43399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449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109" t="s">
        <v>32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 t="e">
        <f>D354/(COUNT(B337:C348,B350:C353)*2)</f>
        <v>#DIV/0!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 t="e">
        <f>D357/(COUNT(B337:C348,B325:C332,B350:C353)*2)</f>
        <v>#DIV/0!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43399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1</v>
      </c>
      <c r="C371" s="122" t="str">
        <f>IF(B371=0, -5, "0")</f>
        <v>0</v>
      </c>
      <c r="D371" s="102" t="s">
        <v>433</v>
      </c>
      <c r="E371" s="73"/>
      <c r="F371" s="158"/>
      <c r="G371" s="106"/>
    </row>
    <row r="372" spans="1:7" ht="30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13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0.9285714285714286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66" x14ac:dyDescent="0.3">
      <c r="A377" s="53" t="s">
        <v>100</v>
      </c>
      <c r="B377" s="109">
        <v>1</v>
      </c>
      <c r="C377" s="109"/>
      <c r="D377" s="74" t="s">
        <v>434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49.5" x14ac:dyDescent="0.3">
      <c r="A381" s="7" t="s">
        <v>101</v>
      </c>
      <c r="B381" s="109">
        <v>1</v>
      </c>
      <c r="C381" s="109" t="str">
        <f>IF(B381=0, -5, "0")</f>
        <v>0</v>
      </c>
      <c r="D381" s="121" t="s">
        <v>454</v>
      </c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1</v>
      </c>
      <c r="C384" s="109"/>
      <c r="D384" s="121" t="s">
        <v>430</v>
      </c>
      <c r="E384" s="73"/>
      <c r="F384" s="158"/>
      <c r="G384" s="106"/>
    </row>
    <row r="385" spans="1:7" ht="84" customHeight="1" x14ac:dyDescent="0.3">
      <c r="A385" s="9" t="s">
        <v>449</v>
      </c>
      <c r="B385" s="109">
        <v>0</v>
      </c>
      <c r="C385" s="109"/>
      <c r="D385" s="92" t="s">
        <v>431</v>
      </c>
      <c r="E385" s="126" t="s">
        <v>432</v>
      </c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1</v>
      </c>
      <c r="C386" s="109"/>
      <c r="D386" s="226">
        <f>IFERROR(E386/F386,"N.A")</f>
        <v>0.33333333333333331</v>
      </c>
      <c r="E386" s="227">
        <f>COUNTIF('A1 Exploitation'!F365:F385,"ok")</f>
        <v>1</v>
      </c>
      <c r="F386" s="228">
        <f>COUNTA('A1 Exploitation'!F365:F385)</f>
        <v>3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12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0.66666666666666663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25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0.78125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43399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 t="s">
        <v>32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 t="s">
        <v>32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 t="s">
        <v>32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 t="s">
        <v>32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 t="s">
        <v>32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435</v>
      </c>
      <c r="E404" s="74" t="s">
        <v>436</v>
      </c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ht="33" x14ac:dyDescent="0.3">
      <c r="A410" s="4" t="s">
        <v>96</v>
      </c>
      <c r="B410" s="109">
        <v>1</v>
      </c>
      <c r="C410" s="109"/>
      <c r="D410" s="92" t="s">
        <v>455</v>
      </c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13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0.9285714285714286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ht="33" x14ac:dyDescent="0.3">
      <c r="A430" s="7" t="s">
        <v>267</v>
      </c>
      <c r="B430" s="109">
        <v>1</v>
      </c>
      <c r="C430" s="109"/>
      <c r="D430" s="108" t="s">
        <v>437</v>
      </c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1</v>
      </c>
      <c r="C436" s="109"/>
      <c r="D436" s="108" t="s">
        <v>430</v>
      </c>
      <c r="E436" s="73"/>
      <c r="F436" s="158"/>
      <c r="G436" s="186"/>
    </row>
    <row r="437" spans="1:7" ht="30" x14ac:dyDescent="0.3">
      <c r="A437" s="9" t="s">
        <v>449</v>
      </c>
      <c r="B437" s="109">
        <v>2</v>
      </c>
      <c r="C437" s="109"/>
      <c r="D437" s="108"/>
      <c r="E437" s="73"/>
      <c r="F437" s="158"/>
      <c r="G437" s="11"/>
    </row>
    <row r="438" spans="1:7" ht="82.5" x14ac:dyDescent="0.3">
      <c r="A438" s="9" t="s">
        <v>391</v>
      </c>
      <c r="B438" s="109">
        <v>1</v>
      </c>
      <c r="C438" s="122" t="str">
        <f>IF(B438=0, -5, "0")</f>
        <v>0</v>
      </c>
      <c r="D438" s="108" t="s">
        <v>456</v>
      </c>
      <c r="E438" s="74" t="s">
        <v>438</v>
      </c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0.33333333333333331</v>
      </c>
      <c r="E439" s="227">
        <f>COUNTIF('A1 Exploitation'!F398:F438,"ok")</f>
        <v>1</v>
      </c>
      <c r="F439" s="228">
        <f>COUNTA('A1 Exploitation'!F398:F438)</f>
        <v>3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14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0.77777777777777779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37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0.84090909090909094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43399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448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449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43399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 t="s">
        <v>32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3" x14ac:dyDescent="0.3">
      <c r="A492" s="49" t="s">
        <v>399</v>
      </c>
      <c r="B492" s="109">
        <v>1</v>
      </c>
      <c r="C492" s="110"/>
      <c r="D492" s="95" t="s">
        <v>439</v>
      </c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7</v>
      </c>
    </row>
    <row r="494" spans="1:7" x14ac:dyDescent="0.3">
      <c r="A494" s="248" t="s">
        <v>35</v>
      </c>
      <c r="B494" s="249"/>
      <c r="C494" s="250"/>
      <c r="D494" s="251">
        <f>D493/(COUNT(B488:C492)*2)</f>
        <v>0.875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 t="s">
        <v>32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226">
        <f>IFERROR(E498/F498,"N.A")</f>
        <v>1</v>
      </c>
      <c r="E498" s="227">
        <f>COUNTIF('A1 Exploitation'!F488:F497,"ok")</f>
        <v>1</v>
      </c>
      <c r="F498" s="228">
        <f>COUNTA('A1 Exploitation'!F488:F497)</f>
        <v>1</v>
      </c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11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0.91666666666666663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43399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7" t="s">
        <v>34</v>
      </c>
      <c r="C508" s="247" t="s">
        <v>33</v>
      </c>
      <c r="D508" s="363"/>
      <c r="E508" s="330"/>
      <c r="F508" s="330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 t="s">
        <v>32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226">
        <f>IFERROR(E512/F512,"N.A")</f>
        <v>1</v>
      </c>
      <c r="E512" s="229">
        <f>COUNTIF('A1 Exploitation'!F509:F511,"ok")</f>
        <v>1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43399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7" t="s">
        <v>34</v>
      </c>
      <c r="C519" s="247" t="s">
        <v>33</v>
      </c>
      <c r="D519" s="363"/>
      <c r="E519" s="330"/>
      <c r="F519" s="330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226">
        <f>IFERROR(E532/F532,"N.A")</f>
        <v>1</v>
      </c>
      <c r="E532" s="227">
        <f>COUNTIF('A1 Exploitation'!F520:F531,"ok")</f>
        <v>1</v>
      </c>
      <c r="F532" s="228">
        <f>COUNTA('A1 Exploitation'!F520:F531)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14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43399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7" t="s">
        <v>34</v>
      </c>
      <c r="C539" s="247" t="s">
        <v>33</v>
      </c>
      <c r="D539" s="363"/>
      <c r="E539" s="330"/>
      <c r="F539" s="330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226">
        <f>IFERROR(E543/F543,"N.A")</f>
        <v>1</v>
      </c>
      <c r="E543" s="227">
        <f>COUNTIF('A1 Exploitation'!F540:F542,"ok")</f>
        <v>1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0.66666666666666663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124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0.86111111111111116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49:B153 B540:B542 B143:B147 B165:B171 B121:B138 B196:B200 B212:B221 B226:B243 B176:B194 B257:B261 B273:B284 B248:B255 B309:B313 B325:B332 B289:B307 B365:B372 B377:B382 B337:B348 B350:B353 B410:B416 B421:B425 B430:B434 B384:B385 B398:B405 B451:B456 B436:B438 B488:B492 B461:B470 B496:B497 B509:B511 B472:B476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386 B439"/>
  </dataValidations>
  <pageMargins left="0.7" right="0.7" top="0.75" bottom="0.75" header="0.3" footer="0.3"/>
  <pageSetup paperSize="9" scale="35" orientation="portrait" r:id="rId1"/>
  <rowBreaks count="4" manualBreakCount="4">
    <brk id="85" max="6" man="1"/>
    <brk id="267" max="6" man="1"/>
    <brk id="359" max="6" man="1"/>
    <brk id="445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7" zoomScaleNormal="90" zoomScaleSheetLayoutView="100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5" t="s">
        <v>50</v>
      </c>
      <c r="B6" s="365"/>
      <c r="C6" s="365"/>
      <c r="D6" s="365"/>
      <c r="E6" s="365"/>
      <c r="F6" s="365"/>
      <c r="G6" s="104"/>
    </row>
    <row r="7" spans="1:7" s="11" customFormat="1" ht="21.75" customHeight="1" x14ac:dyDescent="0.45">
      <c r="A7" s="366" t="str">
        <f>'A2 Exploitation'!A8:F8</f>
        <v>BEJA</v>
      </c>
      <c r="B7" s="366"/>
      <c r="C7" s="366"/>
      <c r="D7" s="366"/>
      <c r="E7" s="366"/>
      <c r="F7" s="366"/>
      <c r="G7" s="104"/>
    </row>
    <row r="8" spans="1:7" s="11" customFormat="1" ht="24" x14ac:dyDescent="0.45">
      <c r="A8" s="243" t="s">
        <v>42</v>
      </c>
      <c r="B8" s="367" t="str">
        <f>'A2 Exploitation'!B9:F9</f>
        <v>M Souheil DRAOUI</v>
      </c>
      <c r="C8" s="367"/>
      <c r="D8" s="367"/>
      <c r="E8" s="367"/>
      <c r="F8" s="367"/>
      <c r="G8" s="104"/>
    </row>
    <row r="9" spans="1:7" s="11" customFormat="1" ht="24" x14ac:dyDescent="0.45">
      <c r="A9" s="244" t="s">
        <v>44</v>
      </c>
      <c r="B9" s="368" t="str">
        <f>'A2 Exploitation'!B10:F10</f>
        <v>Directeur magasin M Rabii GUIZANI</v>
      </c>
      <c r="C9" s="368"/>
      <c r="D9" s="368"/>
      <c r="E9" s="368"/>
      <c r="F9" s="368"/>
      <c r="G9" s="104"/>
    </row>
    <row r="10" spans="1:7" s="11" customFormat="1" ht="24" x14ac:dyDescent="0.45">
      <c r="A10" s="243" t="s">
        <v>43</v>
      </c>
      <c r="B10" s="364">
        <f>'A2 Exploitation'!B11:F11</f>
        <v>43399</v>
      </c>
      <c r="C10" s="364"/>
      <c r="D10" s="364"/>
      <c r="E10" s="364"/>
      <c r="F10" s="364"/>
      <c r="G10" s="104"/>
    </row>
    <row r="11" spans="1:7" s="11" customFormat="1" ht="24" x14ac:dyDescent="0.45">
      <c r="A11" s="243" t="s">
        <v>294</v>
      </c>
      <c r="B11" s="369">
        <f>D199</f>
        <v>0.76315789473684215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ht="82.5" x14ac:dyDescent="0.3">
      <c r="A17" s="14" t="s">
        <v>269</v>
      </c>
      <c r="B17" s="73">
        <v>0</v>
      </c>
      <c r="C17" s="73"/>
      <c r="D17" s="74" t="s">
        <v>445</v>
      </c>
      <c r="E17" s="74" t="s">
        <v>446</v>
      </c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8</v>
      </c>
    </row>
    <row r="23" spans="1:7" x14ac:dyDescent="0.3">
      <c r="A23" s="349" t="s">
        <v>295</v>
      </c>
      <c r="B23" s="350"/>
      <c r="C23" s="351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ht="33" x14ac:dyDescent="0.3">
      <c r="A50" s="14" t="s">
        <v>84</v>
      </c>
      <c r="B50" s="73">
        <v>2</v>
      </c>
      <c r="C50" s="73"/>
      <c r="D50" s="74" t="s">
        <v>440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12</v>
      </c>
    </row>
    <row r="53" spans="1:7" x14ac:dyDescent="0.3">
      <c r="A53" s="349" t="s">
        <v>295</v>
      </c>
      <c r="B53" s="350"/>
      <c r="C53" s="351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66.75" x14ac:dyDescent="0.35">
      <c r="A56" s="30" t="s">
        <v>176</v>
      </c>
      <c r="B56" s="73" t="s">
        <v>32</v>
      </c>
      <c r="C56" s="99" t="str">
        <f>IF(B56=0, -5, "0")</f>
        <v>0</v>
      </c>
      <c r="D56" s="74" t="s">
        <v>441</v>
      </c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ht="49.5" x14ac:dyDescent="0.3">
      <c r="A58" s="20" t="s">
        <v>244</v>
      </c>
      <c r="B58" s="73">
        <v>1</v>
      </c>
      <c r="C58" s="73"/>
      <c r="D58" s="74" t="s">
        <v>451</v>
      </c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ht="49.5" x14ac:dyDescent="0.3">
      <c r="A62" s="14" t="s">
        <v>293</v>
      </c>
      <c r="B62" s="73">
        <v>1</v>
      </c>
      <c r="C62" s="73"/>
      <c r="D62" s="74" t="s">
        <v>442</v>
      </c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10</v>
      </c>
    </row>
    <row r="64" spans="1:7" x14ac:dyDescent="0.3">
      <c r="A64" s="349" t="s">
        <v>295</v>
      </c>
      <c r="B64" s="350"/>
      <c r="C64" s="351"/>
      <c r="D64" s="288">
        <f>D63/(COUNT(B56:C62)*2)</f>
        <v>0.83333333333333337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33.75" customHeight="1" x14ac:dyDescent="0.35">
      <c r="A155" s="29" t="s">
        <v>306</v>
      </c>
      <c r="B155" s="73">
        <v>1</v>
      </c>
      <c r="C155" s="99" t="str">
        <f>IF(B155=0, -5, "0")</f>
        <v>0</v>
      </c>
      <c r="D155" s="92" t="s">
        <v>452</v>
      </c>
      <c r="E155" s="73"/>
      <c r="F155" s="73"/>
    </row>
    <row r="156" spans="1:7" ht="33.75" x14ac:dyDescent="0.35">
      <c r="A156" s="29" t="s">
        <v>307</v>
      </c>
      <c r="B156" s="73">
        <v>0</v>
      </c>
      <c r="C156" s="99">
        <f>IF(B156=0, -5, "0")</f>
        <v>-5</v>
      </c>
      <c r="D156" s="74" t="s">
        <v>443</v>
      </c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8</v>
      </c>
    </row>
    <row r="162" spans="1:7" x14ac:dyDescent="0.3">
      <c r="A162" s="349" t="s">
        <v>295</v>
      </c>
      <c r="B162" s="350"/>
      <c r="C162" s="351"/>
      <c r="D162" s="288">
        <f>D161/(COUNT(B153:C160)*2)</f>
        <v>0.44444444444444442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2</v>
      </c>
    </row>
    <row r="170" spans="1:7" x14ac:dyDescent="0.3">
      <c r="A170" s="349" t="s">
        <v>295</v>
      </c>
      <c r="B170" s="350"/>
      <c r="C170" s="351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8</v>
      </c>
    </row>
    <row r="178" spans="1:7" x14ac:dyDescent="0.3">
      <c r="A178" s="349" t="s">
        <v>295</v>
      </c>
      <c r="B178" s="350"/>
      <c r="C178" s="351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ht="49.5" x14ac:dyDescent="0.3">
      <c r="A181" s="31" t="s">
        <v>315</v>
      </c>
      <c r="B181" s="73">
        <v>0</v>
      </c>
      <c r="C181" s="73"/>
      <c r="D181" s="74" t="s">
        <v>416</v>
      </c>
      <c r="E181" s="74" t="s">
        <v>417</v>
      </c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8</v>
      </c>
    </row>
    <row r="187" spans="1:7" x14ac:dyDescent="0.3">
      <c r="A187" s="349" t="s">
        <v>295</v>
      </c>
      <c r="B187" s="350"/>
      <c r="C187" s="351"/>
      <c r="D187" s="288">
        <f>D186/(COUNT(B181:C185)*2)</f>
        <v>0.8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ht="66" x14ac:dyDescent="0.3">
      <c r="A190" s="31" t="s">
        <v>370</v>
      </c>
      <c r="B190" s="73">
        <v>0</v>
      </c>
      <c r="C190" s="73"/>
      <c r="D190" s="73" t="s">
        <v>430</v>
      </c>
      <c r="E190" s="74" t="s">
        <v>444</v>
      </c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2</v>
      </c>
    </row>
    <row r="195" spans="1:6" x14ac:dyDescent="0.3">
      <c r="A195" s="349" t="s">
        <v>295</v>
      </c>
      <c r="B195" s="350"/>
      <c r="C195" s="351"/>
      <c r="D195" s="288">
        <f>D194/(COUNT(B190:C193)*2)</f>
        <v>0.5</v>
      </c>
    </row>
    <row r="197" spans="1:6" ht="18" x14ac:dyDescent="0.35">
      <c r="A197" s="47" t="s">
        <v>418</v>
      </c>
      <c r="B197" s="46"/>
      <c r="C197" s="46"/>
      <c r="D197" s="239">
        <f>E197/F197</f>
        <v>0.625</v>
      </c>
      <c r="E197" s="231">
        <f>COUNTIF('A1 Technique'!F17:F193,"ok")</f>
        <v>5</v>
      </c>
      <c r="F197" s="232">
        <f>COUNTA('A1 Technique'!F17:F193)</f>
        <v>8</v>
      </c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58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0.76315789473684215</v>
      </c>
    </row>
  </sheetData>
  <sheetProtection algorithmName="SHA-512" hashValue="/b1e2NiYClvKZmJun90ezZw8r8Zj+PEMubrNq4IoeYtdFINMo4Oab5C9FEM0arnpqW5cZRoKDzJnr0h5VV6UZA==" saltValue="ZxB+Xj4RNgawhrakelbNX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7" orientation="portrait" r:id="rId1"/>
  <rowBreaks count="2" manualBreakCount="2">
    <brk id="71" max="5" man="1"/>
    <brk id="150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BEJA</v>
      </c>
      <c r="B8" s="323"/>
      <c r="C8" s="323"/>
      <c r="D8" s="323"/>
      <c r="E8" s="323"/>
      <c r="F8" s="323"/>
      <c r="G8" s="104"/>
    </row>
    <row r="9" spans="1:7" ht="24" x14ac:dyDescent="0.45">
      <c r="A9" s="243" t="s">
        <v>42</v>
      </c>
      <c r="B9" s="371"/>
      <c r="C9" s="371"/>
      <c r="D9" s="371"/>
      <c r="E9" s="371"/>
      <c r="F9" s="371"/>
      <c r="G9" s="104"/>
    </row>
    <row r="10" spans="1:7" ht="24" x14ac:dyDescent="0.45">
      <c r="A10" s="244" t="s">
        <v>44</v>
      </c>
      <c r="B10" s="372"/>
      <c r="C10" s="372"/>
      <c r="D10" s="372"/>
      <c r="E10" s="372"/>
      <c r="F10" s="372"/>
      <c r="G10" s="104"/>
    </row>
    <row r="11" spans="1:7" ht="24" x14ac:dyDescent="0.45">
      <c r="A11" s="243" t="s">
        <v>43</v>
      </c>
      <c r="B11" s="370"/>
      <c r="C11" s="370"/>
      <c r="D11" s="370"/>
      <c r="E11" s="370"/>
      <c r="F11" s="370"/>
      <c r="G11" s="104"/>
    </row>
    <row r="12" spans="1:7" ht="24" x14ac:dyDescent="0.45">
      <c r="A12" s="243" t="s">
        <v>239</v>
      </c>
      <c r="B12" s="373">
        <f>D549</f>
        <v>0</v>
      </c>
      <c r="C12" s="373"/>
      <c r="D12" s="373"/>
      <c r="E12" s="373"/>
      <c r="F12" s="373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7" t="s">
        <v>34</v>
      </c>
      <c r="C508" s="247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7" t="s">
        <v>34</v>
      </c>
      <c r="C519" s="247" t="s">
        <v>33</v>
      </c>
      <c r="D519" s="329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7" t="s">
        <v>34</v>
      </c>
      <c r="C539" s="247" t="s">
        <v>33</v>
      </c>
      <c r="D539" s="329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04"/>
    </row>
    <row r="7" spans="1:7" s="11" customFormat="1" ht="21.75" customHeight="1" x14ac:dyDescent="0.45">
      <c r="A7" s="323" t="str">
        <f>'A3 Exploitation'!A8:F8</f>
        <v>BEJA</v>
      </c>
      <c r="B7" s="323"/>
      <c r="C7" s="323"/>
      <c r="D7" s="323"/>
      <c r="E7" s="323"/>
      <c r="F7" s="323"/>
      <c r="G7" s="104"/>
    </row>
    <row r="8" spans="1:7" s="11" customFormat="1" ht="24" x14ac:dyDescent="0.45">
      <c r="A8" s="243" t="s">
        <v>42</v>
      </c>
      <c r="B8" s="367">
        <f>'A3 Exploitation'!B9:F9</f>
        <v>0</v>
      </c>
      <c r="C8" s="367"/>
      <c r="D8" s="367"/>
      <c r="E8" s="367"/>
      <c r="F8" s="367"/>
      <c r="G8" s="104"/>
    </row>
    <row r="9" spans="1:7" s="11" customFormat="1" ht="24" x14ac:dyDescent="0.45">
      <c r="A9" s="244" t="s">
        <v>44</v>
      </c>
      <c r="B9" s="368">
        <f>'A3 Exploitation'!B10:F10</f>
        <v>0</v>
      </c>
      <c r="C9" s="368"/>
      <c r="D9" s="368"/>
      <c r="E9" s="368"/>
      <c r="F9" s="368"/>
      <c r="G9" s="104"/>
    </row>
    <row r="10" spans="1:7" s="11" customFormat="1" ht="24" x14ac:dyDescent="0.45">
      <c r="A10" s="243" t="s">
        <v>43</v>
      </c>
      <c r="B10" s="364">
        <f>'A3 Exploitation'!B11:F11</f>
        <v>0</v>
      </c>
      <c r="C10" s="364"/>
      <c r="D10" s="364"/>
      <c r="E10" s="364"/>
      <c r="F10" s="364"/>
      <c r="G10" s="104"/>
    </row>
    <row r="11" spans="1:7" s="11" customFormat="1" ht="24" x14ac:dyDescent="0.45">
      <c r="A11" s="243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1"/>
      <c r="E1" s="321"/>
      <c r="F1" s="321"/>
      <c r="G1" s="321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2" t="s">
        <v>179</v>
      </c>
      <c r="B7" s="322"/>
      <c r="C7" s="322"/>
      <c r="D7" s="322"/>
      <c r="E7" s="322"/>
      <c r="F7" s="322"/>
      <c r="G7" s="104"/>
    </row>
    <row r="8" spans="1:7" ht="29.25" x14ac:dyDescent="0.45">
      <c r="A8" s="323" t="str">
        <f>'Page de garde'!D18</f>
        <v>BEJA</v>
      </c>
      <c r="B8" s="323"/>
      <c r="C8" s="323"/>
      <c r="D8" s="323"/>
      <c r="E8" s="323"/>
      <c r="F8" s="323"/>
      <c r="G8" s="104"/>
    </row>
    <row r="9" spans="1:7" ht="24" x14ac:dyDescent="0.45">
      <c r="A9" s="306" t="s">
        <v>42</v>
      </c>
      <c r="B9" s="376"/>
      <c r="C9" s="376"/>
      <c r="D9" s="376"/>
      <c r="E9" s="376"/>
      <c r="F9" s="376"/>
      <c r="G9" s="104"/>
    </row>
    <row r="10" spans="1:7" ht="24" x14ac:dyDescent="0.45">
      <c r="A10" s="307" t="s">
        <v>44</v>
      </c>
      <c r="B10" s="377"/>
      <c r="C10" s="377"/>
      <c r="D10" s="377"/>
      <c r="E10" s="377"/>
      <c r="F10" s="377"/>
      <c r="G10" s="104"/>
    </row>
    <row r="11" spans="1:7" ht="24" x14ac:dyDescent="0.45">
      <c r="A11" s="306" t="s">
        <v>43</v>
      </c>
      <c r="B11" s="375"/>
      <c r="C11" s="375"/>
      <c r="D11" s="375"/>
      <c r="E11" s="375"/>
      <c r="F11" s="375"/>
      <c r="G11" s="104"/>
    </row>
    <row r="12" spans="1:7" ht="24" x14ac:dyDescent="0.45">
      <c r="A12" s="306" t="s">
        <v>239</v>
      </c>
      <c r="B12" s="374">
        <f>D549</f>
        <v>0</v>
      </c>
      <c r="C12" s="374"/>
      <c r="D12" s="374"/>
      <c r="E12" s="374"/>
      <c r="F12" s="374"/>
      <c r="G12" s="104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ht="16.5" customHeight="1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ht="16.5" customHeight="1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ht="16.5" customHeight="1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7" t="s">
        <v>378</v>
      </c>
      <c r="B195" s="337"/>
      <c r="C195" s="337"/>
      <c r="D195" s="337"/>
      <c r="E195" s="337"/>
      <c r="F195" s="33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ht="16.5" customHeight="1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7" t="s">
        <v>378</v>
      </c>
      <c r="B256" s="337"/>
      <c r="C256" s="337"/>
      <c r="D256" s="337"/>
      <c r="E256" s="337"/>
      <c r="F256" s="33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ht="16.5" customHeigh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8" t="s">
        <v>395</v>
      </c>
      <c r="B308" s="339"/>
      <c r="C308" s="339"/>
      <c r="D308" s="339"/>
      <c r="E308" s="339"/>
      <c r="F308" s="34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ht="16.5" customHeight="1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8" t="s">
        <v>378</v>
      </c>
      <c r="B349" s="339"/>
      <c r="C349" s="339"/>
      <c r="D349" s="339"/>
      <c r="E349" s="339"/>
      <c r="F349" s="33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ht="16.5" customHeight="1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7" t="s">
        <v>378</v>
      </c>
      <c r="B383" s="337"/>
      <c r="C383" s="337"/>
      <c r="D383" s="337"/>
      <c r="E383" s="337"/>
      <c r="F383" s="33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ht="16.5" customHeight="1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7" t="s">
        <v>378</v>
      </c>
      <c r="B435" s="337"/>
      <c r="C435" s="337"/>
      <c r="D435" s="337"/>
      <c r="E435" s="337"/>
      <c r="F435" s="33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ht="16.5" customHeight="1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1" t="s">
        <v>378</v>
      </c>
      <c r="B471" s="342"/>
      <c r="C471" s="342"/>
      <c r="D471" s="342"/>
      <c r="E471" s="342"/>
      <c r="F471" s="34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3" t="s">
        <v>366</v>
      </c>
      <c r="B483" s="343"/>
      <c r="C483" s="343"/>
      <c r="D483" s="343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ht="16.5" customHeight="1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ht="16.5" customHeight="1" x14ac:dyDescent="0.3">
      <c r="A508" s="328"/>
      <c r="B508" s="247" t="s">
        <v>34</v>
      </c>
      <c r="C508" s="247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ht="16.5" customHeight="1" x14ac:dyDescent="0.3">
      <c r="A519" s="328"/>
      <c r="B519" s="247" t="s">
        <v>34</v>
      </c>
      <c r="C519" s="247" t="s">
        <v>33</v>
      </c>
      <c r="D519" s="329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ht="16.5" customHeight="1" x14ac:dyDescent="0.3">
      <c r="A539" s="328"/>
      <c r="B539" s="247" t="s">
        <v>34</v>
      </c>
      <c r="C539" s="247" t="s">
        <v>33</v>
      </c>
      <c r="D539" s="329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1"/>
      <c r="E1" s="321"/>
      <c r="F1" s="321"/>
      <c r="G1" s="321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04"/>
    </row>
    <row r="7" spans="1:7" s="11" customFormat="1" ht="21.75" customHeight="1" x14ac:dyDescent="0.45">
      <c r="A7" s="323" t="e">
        <f>#REF!</f>
        <v>#REF!</v>
      </c>
      <c r="B7" s="323"/>
      <c r="C7" s="323"/>
      <c r="D7" s="323"/>
      <c r="E7" s="323"/>
      <c r="F7" s="323"/>
      <c r="G7" s="104"/>
    </row>
    <row r="8" spans="1:7" s="11" customFormat="1" ht="24" x14ac:dyDescent="0.45">
      <c r="A8" s="243" t="s">
        <v>42</v>
      </c>
      <c r="B8" s="367">
        <f>'A4 Exploitation'!B9:F9</f>
        <v>0</v>
      </c>
      <c r="C8" s="367"/>
      <c r="D8" s="367"/>
      <c r="E8" s="367"/>
      <c r="F8" s="367"/>
      <c r="G8" s="104"/>
    </row>
    <row r="9" spans="1:7" s="11" customFormat="1" ht="24" x14ac:dyDescent="0.45">
      <c r="A9" s="244" t="s">
        <v>44</v>
      </c>
      <c r="B9" s="368">
        <f>'A4 Exploitation'!B10:F10</f>
        <v>0</v>
      </c>
      <c r="C9" s="368"/>
      <c r="D9" s="368"/>
      <c r="E9" s="368"/>
      <c r="F9" s="368"/>
      <c r="G9" s="104"/>
    </row>
    <row r="10" spans="1:7" s="11" customFormat="1" ht="24" x14ac:dyDescent="0.45">
      <c r="A10" s="243" t="s">
        <v>43</v>
      </c>
      <c r="B10" s="364">
        <f>'A4 Exploitation'!A8:F8</f>
        <v>0</v>
      </c>
      <c r="C10" s="364"/>
      <c r="D10" s="364"/>
      <c r="E10" s="364"/>
      <c r="F10" s="364"/>
      <c r="G10" s="104"/>
    </row>
    <row r="11" spans="1:7" s="11" customFormat="1" ht="24" x14ac:dyDescent="0.45">
      <c r="A11" s="243" t="s">
        <v>294</v>
      </c>
      <c r="B11" s="369">
        <f>D199</f>
        <v>0</v>
      </c>
      <c r="C11" s="369"/>
      <c r="D11" s="369"/>
      <c r="E11" s="369"/>
      <c r="F11" s="369"/>
      <c r="G11" s="104"/>
    </row>
    <row r="12" spans="1:7" s="11" customFormat="1" ht="22.5" x14ac:dyDescent="0.45">
      <c r="A12" s="10"/>
      <c r="D12" s="327"/>
      <c r="E12" s="327"/>
      <c r="F12" s="327"/>
      <c r="G12" s="327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2" t="s">
        <v>0</v>
      </c>
      <c r="B16" s="353"/>
      <c r="C16" s="353"/>
      <c r="D16" s="353"/>
      <c r="E16" s="353"/>
      <c r="F16" s="353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4" t="s">
        <v>36</v>
      </c>
      <c r="B22" s="355"/>
      <c r="C22" s="356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7" t="s">
        <v>4</v>
      </c>
      <c r="B25" s="358"/>
      <c r="C25" s="358"/>
      <c r="D25" s="358"/>
      <c r="E25" s="358"/>
      <c r="F25" s="35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7" t="s">
        <v>219</v>
      </c>
      <c r="B36" s="358"/>
      <c r="C36" s="358"/>
      <c r="D36" s="358"/>
      <c r="E36" s="358"/>
      <c r="F36" s="35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7" t="s">
        <v>8</v>
      </c>
      <c r="B55" s="358"/>
      <c r="C55" s="358"/>
      <c r="D55" s="358"/>
      <c r="E55" s="358"/>
      <c r="F55" s="35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7" t="s">
        <v>130</v>
      </c>
      <c r="B66" s="358"/>
      <c r="C66" s="358"/>
      <c r="D66" s="358"/>
      <c r="E66" s="358"/>
      <c r="F66" s="35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7" t="s">
        <v>211</v>
      </c>
      <c r="B87" s="358"/>
      <c r="C87" s="358"/>
      <c r="D87" s="358"/>
      <c r="E87" s="358"/>
      <c r="F87" s="35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7" t="s">
        <v>212</v>
      </c>
      <c r="B106" s="358"/>
      <c r="C106" s="358"/>
      <c r="D106" s="358"/>
      <c r="E106" s="358"/>
      <c r="F106" s="35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7" t="s">
        <v>185</v>
      </c>
      <c r="B121" s="358"/>
      <c r="C121" s="358"/>
      <c r="D121" s="358"/>
      <c r="E121" s="358"/>
      <c r="F121" s="35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7" t="s">
        <v>71</v>
      </c>
      <c r="B136" s="358"/>
      <c r="C136" s="358"/>
      <c r="D136" s="358"/>
      <c r="E136" s="358"/>
      <c r="F136" s="35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7" t="s">
        <v>217</v>
      </c>
      <c r="B152" s="358"/>
      <c r="C152" s="358"/>
      <c r="D152" s="358"/>
      <c r="E152" s="358"/>
      <c r="F152" s="35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5"/>
      <c r="C161" s="356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7" t="s">
        <v>77</v>
      </c>
      <c r="B164" s="358"/>
      <c r="C164" s="358"/>
      <c r="D164" s="358"/>
      <c r="E164" s="358"/>
      <c r="F164" s="35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1" t="s">
        <v>17</v>
      </c>
      <c r="B172" s="362"/>
      <c r="C172" s="362"/>
      <c r="D172" s="362"/>
      <c r="E172" s="362"/>
      <c r="F172" s="36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7" t="s">
        <v>78</v>
      </c>
      <c r="B180" s="358"/>
      <c r="C180" s="358"/>
      <c r="D180" s="358"/>
      <c r="E180" s="358"/>
      <c r="F180" s="35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7" t="s">
        <v>216</v>
      </c>
      <c r="B189" s="358"/>
      <c r="C189" s="358"/>
      <c r="D189" s="358"/>
      <c r="E189" s="358"/>
      <c r="F189" s="35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2018-11-02T08:44:06Z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