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Beb Dzira\2018\11\"/>
    </mc:Choice>
  </mc:AlternateContent>
  <bookViews>
    <workbookView xWindow="0" yWindow="0" windowWidth="20490" windowHeight="7155" tabRatio="916" activeTab="4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45" i="43" l="1"/>
  <c r="D547" i="43"/>
  <c r="D549" i="43"/>
  <c r="D548" i="43"/>
  <c r="D444" i="43" l="1"/>
  <c r="F532" i="43"/>
  <c r="F543" i="43"/>
  <c r="C191" i="37" l="1"/>
  <c r="C165" i="37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C37" i="37"/>
  <c r="C26" i="37"/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C138" i="35"/>
  <c r="C132" i="35"/>
  <c r="C130" i="35"/>
  <c r="C128" i="35"/>
  <c r="C127" i="35"/>
  <c r="D133" i="35" s="1"/>
  <c r="D134" i="35" s="1"/>
  <c r="C116" i="35"/>
  <c r="C115" i="35"/>
  <c r="C112" i="35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52" i="35"/>
  <c r="D53" i="35" s="1"/>
  <c r="C51" i="35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D543" i="43"/>
  <c r="B543" i="43" s="1"/>
  <c r="E543" i="43"/>
  <c r="C542" i="43"/>
  <c r="A537" i="43"/>
  <c r="D532" i="43"/>
  <c r="E532" i="43"/>
  <c r="B532" i="43"/>
  <c r="C530" i="43"/>
  <c r="C528" i="43"/>
  <c r="A517" i="43"/>
  <c r="F512" i="43"/>
  <c r="E512" i="43"/>
  <c r="D512" i="43"/>
  <c r="B512" i="43" s="1"/>
  <c r="D513" i="43" s="1"/>
  <c r="D514" i="43" s="1"/>
  <c r="B152" i="29" s="1"/>
  <c r="A506" i="43"/>
  <c r="F498" i="43"/>
  <c r="E498" i="43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D200" i="43"/>
  <c r="B200" i="43"/>
  <c r="C194" i="43"/>
  <c r="C190" i="43"/>
  <c r="C186" i="43"/>
  <c r="C184" i="43"/>
  <c r="C182" i="43"/>
  <c r="C181" i="43"/>
  <c r="D172" i="43"/>
  <c r="C170" i="43"/>
  <c r="A161" i="43"/>
  <c r="F153" i="43"/>
  <c r="E153" i="43"/>
  <c r="D153" i="43" s="1"/>
  <c r="B153" i="43"/>
  <c r="C147" i="43"/>
  <c r="C145" i="43"/>
  <c r="C143" i="43"/>
  <c r="C138" i="43"/>
  <c r="C134" i="43"/>
  <c r="C132" i="43"/>
  <c r="C131" i="43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D194" i="37"/>
  <c r="D186" i="37"/>
  <c r="D187" i="37" s="1"/>
  <c r="D178" i="37"/>
  <c r="D177" i="37"/>
  <c r="D169" i="37"/>
  <c r="D170" i="37" s="1"/>
  <c r="D161" i="37"/>
  <c r="D162" i="37" s="1"/>
  <c r="D149" i="37"/>
  <c r="D150" i="37" s="1"/>
  <c r="D133" i="37"/>
  <c r="D134" i="37" s="1"/>
  <c r="D118" i="37"/>
  <c r="D119" i="37" s="1"/>
  <c r="D102" i="37"/>
  <c r="D103" i="37" s="1"/>
  <c r="D63" i="37"/>
  <c r="D64" i="37" s="1"/>
  <c r="D53" i="37"/>
  <c r="D52" i="37"/>
  <c r="D42" i="37"/>
  <c r="D43" i="37" s="1"/>
  <c r="D33" i="37"/>
  <c r="D34" i="37" s="1"/>
  <c r="D22" i="37"/>
  <c r="D23" i="37" s="1"/>
  <c r="B10" i="37"/>
  <c r="B9" i="37"/>
  <c r="B8" i="37"/>
  <c r="D547" i="36"/>
  <c r="B43" i="29" s="1"/>
  <c r="C542" i="36"/>
  <c r="D544" i="36" s="1"/>
  <c r="A537" i="36"/>
  <c r="C530" i="36"/>
  <c r="C528" i="36"/>
  <c r="D533" i="36" s="1"/>
  <c r="D534" i="36" s="1"/>
  <c r="B161" i="29" s="1"/>
  <c r="A517" i="36"/>
  <c r="D513" i="36"/>
  <c r="D514" i="36" s="1"/>
  <c r="B151" i="29" s="1"/>
  <c r="A506" i="36"/>
  <c r="D499" i="36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C438" i="36"/>
  <c r="C432" i="36"/>
  <c r="C431" i="36"/>
  <c r="C425" i="36"/>
  <c r="C422" i="36"/>
  <c r="D426" i="36" s="1"/>
  <c r="D427" i="36" s="1"/>
  <c r="C415" i="36"/>
  <c r="C411" i="36"/>
  <c r="C405" i="36"/>
  <c r="C402" i="36"/>
  <c r="D406" i="36" s="1"/>
  <c r="D407" i="36" s="1"/>
  <c r="A394" i="36"/>
  <c r="C381" i="36"/>
  <c r="C378" i="36"/>
  <c r="C371" i="36"/>
  <c r="C369" i="36"/>
  <c r="C368" i="36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D285" i="36" s="1"/>
  <c r="D286" i="36" s="1"/>
  <c r="C278" i="36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49" i="35" l="1"/>
  <c r="D150" i="35" s="1"/>
  <c r="D118" i="35"/>
  <c r="D119" i="35" s="1"/>
  <c r="D63" i="35"/>
  <c r="D64" i="35" s="1"/>
  <c r="D197" i="35"/>
  <c r="D533" i="43"/>
  <c r="D534" i="43" s="1"/>
  <c r="B162" i="29" s="1"/>
  <c r="D498" i="43"/>
  <c r="B498" i="43" s="1"/>
  <c r="D499" i="43" s="1"/>
  <c r="D500" i="43" s="1"/>
  <c r="D502" i="43"/>
  <c r="D503" i="43" s="1"/>
  <c r="B143" i="29" s="1"/>
  <c r="D439" i="43"/>
  <c r="B439" i="43" s="1"/>
  <c r="D426" i="43"/>
  <c r="D427" i="43" s="1"/>
  <c r="D353" i="43"/>
  <c r="B353" i="43" s="1"/>
  <c r="D244" i="43"/>
  <c r="D245" i="43" s="1"/>
  <c r="D222" i="43"/>
  <c r="D223" i="43" s="1"/>
  <c r="D201" i="43"/>
  <c r="D202" i="43" s="1"/>
  <c r="D154" i="43"/>
  <c r="D157" i="43" s="1"/>
  <c r="D158" i="43" s="1"/>
  <c r="B71" i="29" s="1"/>
  <c r="D139" i="43"/>
  <c r="D140" i="43" s="1"/>
  <c r="D386" i="43"/>
  <c r="B386" i="43" s="1"/>
  <c r="D387" i="43" s="1"/>
  <c r="D154" i="36"/>
  <c r="D155" i="36" s="1"/>
  <c r="D373" i="36"/>
  <c r="D374" i="36" s="1"/>
  <c r="D387" i="36"/>
  <c r="D390" i="36" s="1"/>
  <c r="D391" i="36" s="1"/>
  <c r="B115" i="29" s="1"/>
  <c r="D314" i="36"/>
  <c r="D315" i="36" s="1"/>
  <c r="D440" i="36"/>
  <c r="D443" i="36" s="1"/>
  <c r="D444" i="36" s="1"/>
  <c r="B124" i="29" s="1"/>
  <c r="D100" i="36"/>
  <c r="D101" i="36" s="1"/>
  <c r="D201" i="36"/>
  <c r="D202" i="36" s="1"/>
  <c r="D477" i="36"/>
  <c r="D480" i="36" s="1"/>
  <c r="D481" i="36" s="1"/>
  <c r="B133" i="29" s="1"/>
  <c r="D42" i="36"/>
  <c r="D43" i="36" s="1"/>
  <c r="D84" i="36"/>
  <c r="D85" i="36" s="1"/>
  <c r="D354" i="36"/>
  <c r="D544" i="43"/>
  <c r="D45" i="31"/>
  <c r="D46" i="31" s="1"/>
  <c r="B55" i="29" s="1"/>
  <c r="D43" i="31"/>
  <c r="D102" i="36"/>
  <c r="D103" i="36" s="1"/>
  <c r="B61" i="29" s="1"/>
  <c r="D441" i="36"/>
  <c r="D195" i="35"/>
  <c r="D265" i="33"/>
  <c r="D266" i="33" s="1"/>
  <c r="B90" i="29" s="1"/>
  <c r="D263" i="33"/>
  <c r="D155" i="31"/>
  <c r="D157" i="31"/>
  <c r="D158" i="31" s="1"/>
  <c r="B73" i="29" s="1"/>
  <c r="B44" i="29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14" i="43"/>
  <c r="D354" i="43"/>
  <c r="D545" i="36"/>
  <c r="B170" i="29" s="1"/>
  <c r="D195" i="37"/>
  <c r="D262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354" i="33"/>
  <c r="D118" i="25"/>
  <c r="D119" i="25" s="1"/>
  <c r="D477" i="31"/>
  <c r="D204" i="43" l="1"/>
  <c r="D205" i="43" s="1"/>
  <c r="B80" i="29" s="1"/>
  <c r="D155" i="43"/>
  <c r="D204" i="36"/>
  <c r="D205" i="36" s="1"/>
  <c r="B79" i="29" s="1"/>
  <c r="D317" i="36"/>
  <c r="D318" i="36" s="1"/>
  <c r="B97" i="29" s="1"/>
  <c r="D388" i="36"/>
  <c r="D478" i="36"/>
  <c r="D357" i="36"/>
  <c r="D358" i="36" s="1"/>
  <c r="B106" i="29" s="1"/>
  <c r="D355" i="36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B171" i="29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B11" i="35"/>
  <c r="B180" i="29"/>
  <c r="D46" i="36"/>
  <c r="B52" i="29" s="1"/>
  <c r="D548" i="36"/>
  <c r="D549" i="36" s="1"/>
  <c r="B12" i="36" s="1"/>
  <c r="B34" i="29" l="1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<sst xmlns="http://schemas.openxmlformats.org/spreadsheetml/2006/main" count="3977" uniqueCount="470">
  <si>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</si>
  <si>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</si>
  <si>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</si>
  <si>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</si>
  <si>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</si>
  <si>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</si>
  <si>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</si>
  <si>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</si>
  <si>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</si>
  <si>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</si>
  <si>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</si>
  <si>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</si>
  <si>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</si>
  <si>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</si>
  <si>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</si>
  <si>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</si>
  <si>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</si>
  <si>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</si>
  <si>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</si>
  <si>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</si>
  <si>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</si>
  <si>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</si>
  <si>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</si>
  <si>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</si>
  <si>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</si>
  <si>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</si>
  <si>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</si>
  <si>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</si>
  <si>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</si>
  <si>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</si>
  <si>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</si>
  <si>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</si>
  <si>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</si>
  <si>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</si>
  <si>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</si>
  <si>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</si>
  <si>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</si>
  <si>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</si>
  <si>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</si>
  <si>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</si>
  <si>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</si>
  <si>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</si>
  <si>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</si>
  <si>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</si>
  <si>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</si>
  <si>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</si>
  <si>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</si>
  <si>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</si>
  <si>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</si>
  <si>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</si>
  <si>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</si>
  <si>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</si>
  <si>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</si>
  <si>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</si>
  <si>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</si>
  <si>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</si>
  <si>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</si>
  <si>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</si>
  <si>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</si>
  <si>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</si>
  <si>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</si>
  <si>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</si>
  <si>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</si>
  <si>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</si>
  <si>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</si>
  <si>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</si>
  <si>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</si>
  <si>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</si>
  <si>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</si>
  <si>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</si>
  <si>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</si>
  <si>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</si>
  <si>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</si>
  <si>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</si>
  <si>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</si>
  <si>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</si>
  <si>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</si>
  <si>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</si>
  <si>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</si>
  <si>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</si>
  <si>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</si>
  <si>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</si>
  <si>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</si>
  <si>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</si>
  <si>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</si>
  <si>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</si>
  <si>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</si>
  <si>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</si>
  <si>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</si>
  <si>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</si>
  <si>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</si>
  <si>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</si>
  <si>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</si>
  <si>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</si>
  <si>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</si>
  <si>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</si>
  <si>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</si>
  <si>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</si>
  <si>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</si>
  <si>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</si>
  <si>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</si>
  <si>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</si>
  <si>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</si>
  <si>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</si>
  <si>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</si>
  <si>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</si>
  <si>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</si>
  <si>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</si>
  <si>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</si>
  <si>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</si>
  <si>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</si>
  <si>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</si>
  <si>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</si>
  <si>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</si>
  <si>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</si>
  <si>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</si>
  <si>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</si>
  <si>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</si>
  <si>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</si>
  <si>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</si>
  <si>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</si>
  <si>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</si>
  <si>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</si>
  <si>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</si>
  <si>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</si>
  <si>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</si>
  <si>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</si>
  <si>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</si>
  <si>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</si>
  <si>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</si>
  <si>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</si>
  <si>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</si>
  <si>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</si>
  <si>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</si>
  <si>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</si>
  <si>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</si>
  <si>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</si>
  <si>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</si>
  <si>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</si>
  <si>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</si>
  <si>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</si>
  <si>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</si>
  <si>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</si>
  <si>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</si>
  <si>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</si>
  <si>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</si>
  <si>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</si>
  <si>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</si>
  <si>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</si>
  <si>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</si>
  <si>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</si>
  <si>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</si>
  <si>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</si>
  <si>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</si>
  <si>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</si>
  <si>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</si>
  <si>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</si>
  <si>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</si>
  <si>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</si>
  <si>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</si>
  <si>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</si>
  <si>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</si>
  <si>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</si>
  <si>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</si>
  <si>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</si>
  <si>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</si>
  <si>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</si>
  <si>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</si>
  <si>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</si>
  <si>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</si>
  <si>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</si>
  <si>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</si>
  <si>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</si>
  <si>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</si>
  <si>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</si>
  <si>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</si>
  <si>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</si>
  <si>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</si>
  <si>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</si>
  <si>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</si>
  <si>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</si>
  <si>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</si>
  <si>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</si>
  <si>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</si>
  <si>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</si>
  <si>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</si>
  <si>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</si>
  <si>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</si>
  <si>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</si>
  <si>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</si>
  <si>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</si>
  <si>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</si>
  <si>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</si>
  <si>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</si>
  <si>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</si>
  <si>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</si>
  <si>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</si>
  <si>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</si>
  <si>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</si>
  <si>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</si>
  <si>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</si>
  <si>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</si>
  <si>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</si>
  <si>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</si>
  <si>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</si>
  <si>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</si>
  <si>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</si>
  <si>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</si>
  <si>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</si>
  <si>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</si>
  <si>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</si>
  <si>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</si>
  <si>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</si>
  <si>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</si>
  <si>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</si>
  <si>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</si>
  <si>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</si>
  <si>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</si>
  <si>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</si>
  <si>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</si>
  <si>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</si>
  <si>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</si>
  <si>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</si>
  <si>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</si>
  <si>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</si>
  <si>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</si>
  <si>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</si>
  <si>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</si>
  <si>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</si>
  <si>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</si>
  <si>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</si>
  <si>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</si>
  <si>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</si>
  <si>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</si>
  <si>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</si>
  <si>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</si>
  <si>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</si>
  <si>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</si>
  <si>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</si>
  <si>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</si>
  <si>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</si>
  <si>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</si>
  <si>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</si>
  <si>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</si>
  <si>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</si>
  <si>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</si>
  <si>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</si>
  <si>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</si>
  <si>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</si>
  <si>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</si>
  <si>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</si>
  <si>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</si>
  <si>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</si>
  <si>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</si>
  <si>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</si>
  <si>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</si>
  <si>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</si>
  <si>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</si>
  <si>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</si>
  <si>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</si>
  <si>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</si>
  <si>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</si>
  <si>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</si>
  <si>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</si>
  <si>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</si>
  <si>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</si>
  <si>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</si>
  <si>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</si>
  <si>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</si>
  <si>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</si>
  <si>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</si>
  <si>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</si>
  <si>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</si>
  <si>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</si>
  <si>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</si>
  <si>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</si>
  <si>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</si>
  <si>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</si>
  <si>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</si>
  <si>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</si>
  <si>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</si>
  <si>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</si>
  <si>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</si>
  <si>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</si>
  <si>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</si>
  <si>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</si>
  <si>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</si>
  <si>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</si>
  <si>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</si>
  <si>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</si>
  <si>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</si>
  <si>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</si>
  <si>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</si>
  <si>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</si>
  <si>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</si>
  <si>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</si>
  <si>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</si>
  <si>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</si>
  <si>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</si>
  <si>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</si>
  <si>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</si>
  <si>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</si>
  <si>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</si>
  <si>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</si>
  <si>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</si>
  <si>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</si>
  <si>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</si>
  <si>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</si>
  <si>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</si>
  <si>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</si>
  <si>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</si>
  <si>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</si>
  <si>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</si>
  <si>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</si>
  <si>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</si>
  <si>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</si>
  <si>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</si>
  <si>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</si>
  <si>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</si>
  <si>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</si>
  <si>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</si>
  <si>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</si>
  <si>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</si>
  <si>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</si>
  <si>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</si>
  <si>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</si>
  <si>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</si>
  <si>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</si>
  <si>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</si>
  <si>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</si>
  <si>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</si>
  <si>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</si>
  <si>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</si>
  <si>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</si>
  <si>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</si>
  <si>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</si>
  <si>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</si>
  <si>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</si>
  <si>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</si>
  <si>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</si>
  <si>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</si>
  <si>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</si>
  <si>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</si>
  <si>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</si>
  <si>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</si>
  <si>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</si>
  <si>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</si>
  <si>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</si>
  <si>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</si>
  <si>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</si>
  <si>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</si>
  <si>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</si>
  <si>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</si>
  <si>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</si>
  <si>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</si>
  <si>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</si>
  <si>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</si>
  <si>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</si>
  <si>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</si>
  <si>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</si>
  <si>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</si>
  <si>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</si>
  <si>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</si>
  <si>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</si>
  <si>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</si>
  <si>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</si>
  <si>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</si>
  <si>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</si>
  <si>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</si>
  <si>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</si>
  <si>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</si>
  <si>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</si>
  <si>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</si>
  <si>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</si>
  <si>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</si>
  <si>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</si>
  <si>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</si>
  <si>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</si>
  <si>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</si>
  <si>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</si>
  <si>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</si>
  <si>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</si>
  <si>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</si>
  <si>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</si>
  <si>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</si>
  <si>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</si>
  <si>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</si>
  <si>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</si>
  <si>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</si>
  <si>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</si>
  <si>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</si>
  <si>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</si>
  <si>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</si>
  <si>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</si>
  <si>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</si>
  <si>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</si>
  <si>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</si>
  <si>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</si>
  <si>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</si>
  <si>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</si>
  <si>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</si>
  <si>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</si>
  <si>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</si>
  <si>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</si>
  <si>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</si>
  <si>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</si>
  <si>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</si>
  <si>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</si>
  <si>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La dernière vérification était faite le 01/04/18</t>
  </si>
  <si>
    <t>Mettre en place une chambre froide pour le stockage des fruits et légumes.</t>
  </si>
  <si>
    <t>L'état de fraicheur des tomates et des pommes n'était pas satisfaisant. Renforcer le tri.</t>
  </si>
  <si>
    <t>5 morceaux de potiron préemballés n'étaient pas étiquetés.</t>
  </si>
  <si>
    <t>Assurer l'étiquetage de ces produits.</t>
  </si>
  <si>
    <t>Poubelle non adaptée.</t>
  </si>
  <si>
    <t>L'autocontrôle de nettoyage des meubles froids n'était pas quotidien.</t>
  </si>
  <si>
    <t>Renforcer le nettoyage au niveau des étagère destinés pour le sucre et les paquets de farine.</t>
  </si>
  <si>
    <t>Absence du thermomètre a sonde. Utilisation du thermomètre a sonde de la réception pour le rayon PLS.</t>
  </si>
  <si>
    <t>Fournir un thermomètre a sonde pour chaque rayon.</t>
  </si>
  <si>
    <t>Les DF et DLC sur un boudin de "CANICHAT" n'étaient pas lisibles. Renforcer le tri.</t>
  </si>
  <si>
    <t>Deux nouveaux dispositifs de séchage étaient mis en place.</t>
  </si>
  <si>
    <t>Les portes-appât n'étaient pas fixés. Avertir le prestataire.</t>
  </si>
  <si>
    <t>BAB DZIRA</t>
  </si>
  <si>
    <t>M Souheil DRAOUI</t>
  </si>
  <si>
    <t>Directeur du magasin et le chef rayon Maher EZZDINE</t>
  </si>
  <si>
    <t>Le sol de la réserve n'était pas revêtu.</t>
  </si>
  <si>
    <t>L'hygrométrie était de 48%</t>
  </si>
  <si>
    <t>Revoir le revêtement du sol de la chambre froide au niveau de l'entrée.</t>
  </si>
  <si>
    <t>Présence de givre dans l'armoire froide pour les produits surgelés.</t>
  </si>
  <si>
    <r>
      <rPr>
        <b/>
        <sz val="11"/>
        <color theme="1"/>
        <rFont val="Comic Sans MS"/>
        <family val="4"/>
      </rPr>
      <t>Meubles froid d'exposition des produits laitiers:</t>
    </r>
    <r>
      <rPr>
        <sz val="11"/>
        <color theme="1"/>
        <rFont val="Comic Sans MS"/>
        <family val="4"/>
      </rPr>
      <t xml:space="preserve">
Température affichée: 0°C
Température mesurée: 8,6°C</t>
    </r>
  </si>
  <si>
    <t>Veuillez vérifier le bon fonctionnement des afficheurs et de la distribution du froid pour remédier a cet écart.</t>
  </si>
  <si>
    <t>L'éclairage au niveau des meubles froid des produit laitiers et des yaourt était non fonctionnel le jour de l'audit.</t>
  </si>
  <si>
    <t>Prévoir un local poubelle.</t>
  </si>
  <si>
    <t>Absence de poubelle a commande non manuelle au niveau du rayon fleg</t>
  </si>
  <si>
    <t>Prévoir une poubelle qui répond aux exigences pour le rayon fleg.</t>
  </si>
  <si>
    <t>Présence de givre au niveau de l'armoire froide des produits surgelés.</t>
  </si>
  <si>
    <t>Le stockage des fruits et légumes se fait dans la réserve de la PGC (voir photo). Absence d'une chambre froide positive spécifique pour le rayon fleg.</t>
  </si>
  <si>
    <t>Les caisses étaient fissurées et pas propres. Prévoir de nouvelles caisses et renforcer le nettoyage.</t>
  </si>
  <si>
    <t>Absence de local poubelle. Une benne utilisée et mise à l'extérieur du magasin.</t>
  </si>
  <si>
    <t>Dr Raja Bouhalfaya</t>
  </si>
  <si>
    <t>Directeur du magasin et chefs rayons</t>
  </si>
  <si>
    <t>Manque de propreté sous les linéaires d'exposition des caisses. Renforcer le nettoyage à ce niveau.</t>
  </si>
  <si>
    <t>Quelques pommes de terres présentaient des traces de moisissures. Assurer le tri des produits exposés.</t>
  </si>
  <si>
    <t xml:space="preserve">Les étiquettes du code à barre utilisées pour des raisons de sécurité, étaient collées sur certains produits de telle façon qu’elles cachent les mentions obligatoires.
Rectifier l'emplacement de ces étiquettes.
</t>
  </si>
  <si>
    <t>L'étagère d'exposition du sucre était souillée .
Améliorer le nettoyage à ce niveau.</t>
  </si>
  <si>
    <t>Présence de piqûres de moisissures au niveau des supports des portes-étiquettes des meubles froids d'exposition.</t>
  </si>
  <si>
    <t>Inclure le meuble froid destiné à l'exposition des produits volailles LS dans les autocontrôles de températures.</t>
  </si>
  <si>
    <t>Le même thermomètre utilisé pour la réception et le rayon PLS.</t>
  </si>
  <si>
    <t>Mettre à disposition des deux rayons des thermomètres distincts.</t>
  </si>
  <si>
    <t>Dernier passage de la société prestataire était effectué le 10/10/18.</t>
  </si>
  <si>
    <t>Le quai de réception n'était pas protégé contre les intempéries.</t>
  </si>
  <si>
    <t>Prévoir une protection du quai.</t>
  </si>
  <si>
    <t>Température affichée: 11,4°C
Température mesurée: 12°C</t>
  </si>
  <si>
    <t>Absence de revêtement pour le sol de la réserve.</t>
  </si>
  <si>
    <t>Taux d'hygrométrie mesuré: 44%</t>
  </si>
  <si>
    <t xml:space="preserve">1/les caches moteurs des meubles étaient partiellement démontés;
2/Une partie de la grille de soufflage de l’un des meubles froids était démonté.
</t>
  </si>
  <si>
    <t>Présence d’une quantité importante de givre au niveau des meubles négatifs des produits surgelés</t>
  </si>
  <si>
    <t>Vérifier le fonctionnement des meubles froids et des afficheurs des températures.</t>
  </si>
  <si>
    <r>
      <rPr>
        <b/>
        <sz val="11"/>
        <color theme="1"/>
        <rFont val="Comic Sans MS"/>
        <family val="4"/>
      </rPr>
      <t>Meuble yaourts/produits laitiers:</t>
    </r>
    <r>
      <rPr>
        <sz val="11"/>
        <color theme="1"/>
        <rFont val="Comic Sans MS"/>
        <family val="4"/>
      </rPr>
      <t xml:space="preserve">
Températures affichées:3,6°C,3,3°C
Températures mesurées: 5,6°C,6,4°C
</t>
    </r>
    <r>
      <rPr>
        <b/>
        <sz val="11"/>
        <color theme="1"/>
        <rFont val="Comic Sans MS"/>
        <family val="4"/>
      </rPr>
      <t>Meuble crèmes desserts:</t>
    </r>
    <r>
      <rPr>
        <sz val="11"/>
        <color theme="1"/>
        <rFont val="Comic Sans MS"/>
        <family val="4"/>
      </rPr>
      <t xml:space="preserve">
Températures affichées: 5°C,1,3°C et 2,2°C
Températures mesurées: </t>
    </r>
    <r>
      <rPr>
        <b/>
        <sz val="11"/>
        <color theme="1"/>
        <rFont val="Comic Sans MS"/>
        <family val="4"/>
      </rPr>
      <t>11°C</t>
    </r>
    <r>
      <rPr>
        <sz val="11"/>
        <color theme="1"/>
        <rFont val="Comic Sans MS"/>
        <family val="4"/>
      </rPr>
      <t>,</t>
    </r>
    <r>
      <rPr>
        <b/>
        <sz val="11"/>
        <color theme="1"/>
        <rFont val="Comic Sans MS"/>
        <family val="4"/>
      </rPr>
      <t xml:space="preserve"> 10,6°C</t>
    </r>
    <r>
      <rPr>
        <sz val="11"/>
        <color theme="1"/>
        <rFont val="Comic Sans MS"/>
        <family val="4"/>
      </rPr>
      <t xml:space="preserve">
</t>
    </r>
    <r>
      <rPr>
        <b/>
        <sz val="11"/>
        <color theme="1"/>
        <rFont val="Comic Sans MS"/>
        <family val="4"/>
      </rPr>
      <t xml:space="preserve">Meuble des surgelés: </t>
    </r>
    <r>
      <rPr>
        <sz val="11"/>
        <color theme="1"/>
        <rFont val="Comic Sans MS"/>
        <family val="4"/>
      </rPr>
      <t xml:space="preserve">
Température affichée: -10,5°C
Température mesurée: -17°C</t>
    </r>
  </si>
  <si>
    <t>Absence de local poubelle. Utilisation d'une benne à ordure à l'extérieur du magasin.</t>
  </si>
  <si>
    <t>Prévoir un local poubelle protégé.</t>
  </si>
  <si>
    <t>Quelques écarts n'étaient pas encore traités.</t>
  </si>
  <si>
    <t>Présence de givre au niveau des meubles des surgelés PLS</t>
  </si>
  <si>
    <t>Absence de local poubelle au niveau du magasin, les déchets étaient entreposés dans une benne à l'extérieur du magasin.</t>
  </si>
  <si>
    <t xml:space="preserve">Utilisation correcte des cadenciers de cuisson et de fabrication </t>
  </si>
  <si>
    <t>Le stockage des produits était effectué dans la réserve, vu l'absence d'un meuble froid au niveau du magasin.</t>
  </si>
  <si>
    <t xml:space="preserve">1/Quelques dattes pré-emballées (El Ghanja /Gbra) présentaient des traces de pourriture.
Renforcer le contrôle des produits pré-emballés.
2/Les morceaux de potirons emballés n'étaient pas étiquetés. </t>
  </si>
  <si>
    <t>Absence de CF/Armoire froide de stockage pour les FLEG, ces produits de différentes catégories étaient stockés dans la réserve à températures ambiantes.</t>
  </si>
  <si>
    <t>Renforcer le tri et assurer l'étiquetage des produits découpés et préemballés</t>
  </si>
  <si>
    <t>Le revêtement du sol de la CF était écaillé, avec risque d'infiltration d'eau en dessous lors des opérations de nettoyage.</t>
  </si>
  <si>
    <t>Fournir une enceinte de stockage au froid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</si>
</sst>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2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5" borderId="0" xfId="0" applyFont="1" applyFill="1" applyAlignment="1" applyProtection="1">
      <alignment horizontal="center" vertical="center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vertical="top" wrapText="1"/>
      <protection locked="0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8" fillId="0" borderId="1" xfId="0" applyNumberFormat="1" applyFont="1" applyFill="1" applyBorder="1" applyAlignment="1" applyProtection="1">
      <alignment horizontal="center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15999504"/>
        <c:axId val="915992432"/>
      </c:barChart>
      <c:catAx>
        <c:axId val="91599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15992432"/>
        <c:crosses val="autoZero"/>
        <c:auto val="1"/>
        <c:lblAlgn val="ctr"/>
        <c:lblOffset val="100"/>
        <c:noMultiLvlLbl val="0"/>
      </c:catAx>
      <c:valAx>
        <c:axId val="915992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15999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3793968"/>
        <c:axId val="813792880"/>
      </c:barChart>
      <c:catAx>
        <c:axId val="81379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3792880"/>
        <c:crosses val="autoZero"/>
        <c:auto val="1"/>
        <c:lblAlgn val="ctr"/>
        <c:lblOffset val="100"/>
        <c:noMultiLvlLbl val="0"/>
      </c:catAx>
      <c:valAx>
        <c:axId val="813792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3793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3792336"/>
        <c:axId val="813795056"/>
      </c:barChart>
      <c:catAx>
        <c:axId val="81379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3795056"/>
        <c:crosses val="autoZero"/>
        <c:auto val="1"/>
        <c:lblAlgn val="ctr"/>
        <c:lblOffset val="100"/>
        <c:noMultiLvlLbl val="0"/>
      </c:catAx>
      <c:valAx>
        <c:axId val="813795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3792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64061440"/>
        <c:axId val="664064160"/>
      </c:barChart>
      <c:catAx>
        <c:axId val="6640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64064160"/>
        <c:crosses val="autoZero"/>
        <c:auto val="1"/>
        <c:lblAlgn val="ctr"/>
        <c:lblOffset val="100"/>
        <c:noMultiLvlLbl val="0"/>
      </c:catAx>
      <c:valAx>
        <c:axId val="664064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64061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64059264"/>
        <c:axId val="664057632"/>
      </c:barChart>
      <c:catAx>
        <c:axId val="66405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64057632"/>
        <c:crosses val="autoZero"/>
        <c:auto val="1"/>
        <c:lblAlgn val="ctr"/>
        <c:lblOffset val="100"/>
        <c:noMultiLvlLbl val="0"/>
      </c:catAx>
      <c:valAx>
        <c:axId val="664057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6405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64059808"/>
        <c:axId val="664058176"/>
      </c:barChart>
      <c:catAx>
        <c:axId val="66405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64058176"/>
        <c:crosses val="autoZero"/>
        <c:auto val="1"/>
        <c:lblAlgn val="ctr"/>
        <c:lblOffset val="100"/>
        <c:noMultiLvlLbl val="0"/>
      </c:catAx>
      <c:valAx>
        <c:axId val="664058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64059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0.70652173913043481</c:v>
                </c:pt>
                <c:pt idx="1">
                  <c:v>0.68478260869565222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64066336"/>
        <c:axId val="664067968"/>
      </c:barChart>
      <c:catAx>
        <c:axId val="66406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64067968"/>
        <c:crosses val="autoZero"/>
        <c:auto val="1"/>
        <c:lblAlgn val="ctr"/>
        <c:lblOffset val="100"/>
        <c:noMultiLvlLbl val="0"/>
      </c:catAx>
      <c:valAx>
        <c:axId val="664067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64066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0.95454545454545459</c:v>
                </c:pt>
                <c:pt idx="1">
                  <c:v>0.94174757281553401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2778832"/>
        <c:axId val="502767408"/>
      </c:barChart>
      <c:catAx>
        <c:axId val="50277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2767408"/>
        <c:crosses val="autoZero"/>
        <c:auto val="1"/>
        <c:lblAlgn val="ctr"/>
        <c:lblOffset val="100"/>
        <c:noMultiLvlLbl val="0"/>
      </c:catAx>
      <c:valAx>
        <c:axId val="502767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2778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0.8305335968379447</c:v>
                </c:pt>
                <c:pt idx="1">
                  <c:v>0.81326509075559317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02772848"/>
        <c:axId val="502779376"/>
        <c:extLst xmlns:c16r2="http://schemas.microsoft.com/office/drawing/2015/06/chart"/>
      </c:barChart>
      <c:catAx>
        <c:axId val="5027728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2779376"/>
        <c:crosses val="autoZero"/>
        <c:auto val="1"/>
        <c:lblAlgn val="ctr"/>
        <c:lblOffset val="100"/>
        <c:noMultiLvlLbl val="0"/>
      </c:catAx>
      <c:valAx>
        <c:axId val="50277937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2772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</c:v>
                </c:pt>
                <c:pt idx="1">
                  <c:v>0.59652777777777777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02764688"/>
        <c:axId val="502765232"/>
        <c:extLst xmlns:c16r2="http://schemas.microsoft.com/office/drawing/2015/06/chart"/>
      </c:barChart>
      <c:catAx>
        <c:axId val="50276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2765232"/>
        <c:crosses val="autoZero"/>
        <c:auto val="1"/>
        <c:lblAlgn val="ctr"/>
        <c:lblOffset val="100"/>
        <c:noMultiLvlLbl val="0"/>
      </c:catAx>
      <c:valAx>
        <c:axId val="502765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276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15995152"/>
        <c:axId val="915998960"/>
      </c:barChart>
      <c:catAx>
        <c:axId val="91599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15998960"/>
        <c:crosses val="autoZero"/>
        <c:auto val="1"/>
        <c:lblAlgn val="ctr"/>
        <c:lblOffset val="100"/>
        <c:noMultiLvlLbl val="0"/>
      </c:catAx>
      <c:valAx>
        <c:axId val="915998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15995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16001136"/>
        <c:axId val="915995696"/>
      </c:barChart>
      <c:catAx>
        <c:axId val="91600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15995696"/>
        <c:crosses val="autoZero"/>
        <c:auto val="1"/>
        <c:lblAlgn val="ctr"/>
        <c:lblOffset val="100"/>
        <c:noMultiLvlLbl val="0"/>
      </c:catAx>
      <c:valAx>
        <c:axId val="915995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16001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15990800"/>
        <c:axId val="915991344"/>
      </c:barChart>
      <c:catAx>
        <c:axId val="91599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15991344"/>
        <c:crosses val="autoZero"/>
        <c:auto val="1"/>
        <c:lblAlgn val="ctr"/>
        <c:lblOffset val="100"/>
        <c:noMultiLvlLbl val="0"/>
      </c:catAx>
      <c:valAx>
        <c:axId val="915991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1599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15998416"/>
        <c:axId val="916001680"/>
      </c:barChart>
      <c:catAx>
        <c:axId val="91599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16001680"/>
        <c:crosses val="autoZero"/>
        <c:auto val="1"/>
        <c:lblAlgn val="ctr"/>
        <c:lblOffset val="100"/>
        <c:noMultiLvlLbl val="0"/>
      </c:catAx>
      <c:valAx>
        <c:axId val="916001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15998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3788528"/>
        <c:axId val="813789072"/>
      </c:barChart>
      <c:catAx>
        <c:axId val="813788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3789072"/>
        <c:crosses val="autoZero"/>
        <c:auto val="1"/>
        <c:lblAlgn val="ctr"/>
        <c:lblOffset val="100"/>
        <c:noMultiLvlLbl val="0"/>
      </c:catAx>
      <c:valAx>
        <c:axId val="813789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3788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0.875</c:v>
                </c:pt>
                <c:pt idx="1">
                  <c:v>0.88095238095238093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3796144"/>
        <c:axId val="813790160"/>
      </c:barChart>
      <c:catAx>
        <c:axId val="81379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3790160"/>
        <c:crosses val="autoZero"/>
        <c:auto val="1"/>
        <c:lblAlgn val="ctr"/>
        <c:lblOffset val="100"/>
        <c:noMultiLvlLbl val="0"/>
      </c:catAx>
      <c:valAx>
        <c:axId val="81379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3796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0.96875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3797232"/>
        <c:axId val="813786352"/>
      </c:barChart>
      <c:catAx>
        <c:axId val="81379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3786352"/>
        <c:crosses val="autoZero"/>
        <c:auto val="1"/>
        <c:lblAlgn val="ctr"/>
        <c:lblOffset val="100"/>
        <c:noMultiLvlLbl val="0"/>
      </c:catAx>
      <c:valAx>
        <c:axId val="813786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3797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0.91379310344827591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3797776"/>
        <c:axId val="813789616"/>
      </c:barChart>
      <c:catAx>
        <c:axId val="81379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3789616"/>
        <c:crosses val="autoZero"/>
        <c:auto val="1"/>
        <c:lblAlgn val="ctr"/>
        <c:lblOffset val="100"/>
        <c:noMultiLvlLbl val="0"/>
      </c:catAx>
      <c:valAx>
        <c:axId val="813789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3797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/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5" t="s">
        <v>407</v>
      </c>
      <c r="B18" s="315"/>
      <c r="C18" s="315"/>
      <c r="D18" s="316" t="s">
        <v>421</v>
      </c>
      <c r="E18" s="316"/>
      <c r="F18" s="316"/>
      <c r="G18" s="316"/>
      <c r="H18" s="316"/>
      <c r="I18" s="316"/>
      <c r="J18" s="316"/>
      <c r="K18" s="316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7" t="s">
        <v>324</v>
      </c>
      <c r="B21" s="317"/>
      <c r="C21" s="317"/>
      <c r="D21" s="317"/>
      <c r="E21" s="317"/>
      <c r="F21" s="317"/>
      <c r="G21" s="317"/>
      <c r="H21" s="317"/>
      <c r="I21" s="317"/>
      <c r="J21" s="317"/>
      <c r="K21" s="317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8" t="s">
        <v>326</v>
      </c>
      <c r="C23" s="318"/>
      <c r="D23" s="61"/>
      <c r="E23" s="61"/>
      <c r="F23" s="61"/>
      <c r="G23" s="61"/>
      <c r="H23" s="61"/>
      <c r="I23" s="61"/>
      <c r="J23" s="60" t="str">
        <f>D18</f>
        <v>BAB DZIRA</v>
      </c>
    </row>
    <row r="24" spans="1:11" ht="33" customHeight="1" x14ac:dyDescent="0.25">
      <c r="A24" s="242" t="s">
        <v>327</v>
      </c>
      <c r="B24" s="319">
        <f>AVERAGE('A1 Exploitation'!D549,'A1 Technique'!D199)</f>
        <v>0.8305335968379447</v>
      </c>
      <c r="C24" s="319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9">
        <f>AVERAGE('A2 Exploitation'!D549,'A2 Technique'!D199)</f>
        <v>0.81326509075559317</v>
      </c>
      <c r="C25" s="319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9">
        <f>AVERAGE('A3 Exploitation'!D549,'A3 Technique'!D199)</f>
        <v>0</v>
      </c>
      <c r="C26" s="319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9">
        <f>AVERAGE('A4 Exploitation'!D549,'A4 Technique'!D199)</f>
        <v>0</v>
      </c>
      <c r="C27" s="319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9"/>
      <c r="C28" s="319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9"/>
      <c r="C29" s="319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8" t="s">
        <v>333</v>
      </c>
      <c r="C33" s="318"/>
      <c r="D33" s="61"/>
      <c r="E33" s="61"/>
      <c r="F33" s="61"/>
      <c r="G33" s="61"/>
      <c r="H33" s="61"/>
      <c r="I33" s="61"/>
      <c r="J33" s="60" t="str">
        <f>D18</f>
        <v>BAB DZIRA</v>
      </c>
    </row>
    <row r="34" spans="1:10" ht="33" customHeight="1" x14ac:dyDescent="0.25">
      <c r="A34" s="242" t="s">
        <v>327</v>
      </c>
      <c r="B34" s="319">
        <f>'A1 Exploitation'!D549</f>
        <v>0.95454545454545459</v>
      </c>
      <c r="C34" s="319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9">
        <f>'A2 Exploitation'!D549</f>
        <v>0.94174757281553401</v>
      </c>
      <c r="C35" s="319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9">
        <f>'A3 Exploitation'!D549</f>
        <v>0</v>
      </c>
      <c r="C36" s="319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9">
        <f>'A4 Exploitation'!D549</f>
        <v>0</v>
      </c>
      <c r="C37" s="319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9"/>
      <c r="C38" s="319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9"/>
      <c r="C39" s="319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20" t="s">
        <v>334</v>
      </c>
      <c r="C42" s="320"/>
      <c r="D42" s="61"/>
      <c r="E42" s="61"/>
      <c r="F42" s="61"/>
      <c r="G42" s="61"/>
      <c r="H42" s="61"/>
      <c r="I42" s="61"/>
      <c r="J42" s="60" t="str">
        <f>D18</f>
        <v>BAB DZIRA</v>
      </c>
    </row>
    <row r="43" spans="1:10" ht="33" customHeight="1" x14ac:dyDescent="0.25">
      <c r="A43" s="242" t="s">
        <v>327</v>
      </c>
      <c r="B43" s="319">
        <f>AVERAGE('A1 Exploitation'!D547, 'A1 Technique'!D197)</f>
        <v>0.5</v>
      </c>
      <c r="C43" s="319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9">
        <f>AVERAGE('A2 Exploitation'!D547, 'A2 Technique'!D197)</f>
        <v>0.59652777777777777</v>
      </c>
      <c r="C44" s="319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9" t="e">
        <f>AVERAGE('A3 Exploitation'!D547, 'A3 Technique'!D197)</f>
        <v>#DIV/0!</v>
      </c>
      <c r="C45" s="319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9" t="e">
        <f>AVERAGE('A4 Exploitation'!D547, 'A4 Technique'!D197)</f>
        <v>#DIV/0!</v>
      </c>
      <c r="C46" s="319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9"/>
      <c r="C47" s="319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9"/>
      <c r="C48" s="319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8" t="s">
        <v>335</v>
      </c>
      <c r="C51" s="318"/>
      <c r="D51" s="61"/>
      <c r="E51" s="61"/>
      <c r="F51" s="61"/>
      <c r="G51" s="61"/>
      <c r="H51" s="61"/>
      <c r="I51" s="61"/>
      <c r="J51" s="60" t="str">
        <f>D18</f>
        <v>BAB DZIRA</v>
      </c>
    </row>
    <row r="52" spans="1:10" ht="33" customHeight="1" x14ac:dyDescent="0.25">
      <c r="A52" s="242" t="s">
        <v>327</v>
      </c>
      <c r="B52" s="321">
        <f>'A1 Exploitation'!D46</f>
        <v>1</v>
      </c>
      <c r="C52" s="321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21">
        <f>'A2 Exploitation'!D46</f>
        <v>1</v>
      </c>
      <c r="C53" s="321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21">
        <f>'A3 Exploitation'!D46</f>
        <v>0</v>
      </c>
      <c r="C54" s="321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21">
        <f>'A4 Exploitation'!D46</f>
        <v>0</v>
      </c>
      <c r="C55" s="321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21"/>
      <c r="C56" s="321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21"/>
      <c r="C57" s="321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8" t="s">
        <v>336</v>
      </c>
      <c r="C60" s="318"/>
      <c r="D60" s="61"/>
      <c r="E60" s="61"/>
      <c r="F60" s="61"/>
      <c r="G60" s="61"/>
      <c r="H60" s="61"/>
      <c r="I60" s="61"/>
      <c r="J60" s="60" t="str">
        <f>D18</f>
        <v>BAB DZIRA</v>
      </c>
    </row>
    <row r="61" spans="1:10" ht="33" customHeight="1" x14ac:dyDescent="0.25">
      <c r="A61" s="242" t="s">
        <v>327</v>
      </c>
      <c r="B61" s="319">
        <f>'A1 Exploitation'!D103</f>
        <v>1</v>
      </c>
      <c r="C61" s="319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9" t="e">
        <f>'A2 Exploitation'!D103</f>
        <v>#DIV/0!</v>
      </c>
      <c r="C62" s="319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9">
        <f>'A3 Exploitation'!D103</f>
        <v>0</v>
      </c>
      <c r="C63" s="319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9">
        <f>'A4 Exploitation'!D103</f>
        <v>0</v>
      </c>
      <c r="C64" s="319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9" t="e">
        <f>#REF!</f>
        <v>#REF!</v>
      </c>
      <c r="C65" s="319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9" t="e">
        <f>#REF!</f>
        <v>#REF!</v>
      </c>
      <c r="C66" s="319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8" t="s">
        <v>337</v>
      </c>
      <c r="C69" s="318"/>
      <c r="D69" s="61"/>
      <c r="E69" s="61"/>
      <c r="F69" s="61"/>
      <c r="G69" s="61"/>
      <c r="H69" s="61"/>
      <c r="I69" s="61"/>
      <c r="J69" s="60" t="str">
        <f>D18</f>
        <v>BAB DZIRA</v>
      </c>
    </row>
    <row r="70" spans="1:10" ht="33" customHeight="1" x14ac:dyDescent="0.25">
      <c r="A70" s="242" t="s">
        <v>327</v>
      </c>
      <c r="B70" s="319">
        <f>'A1 Exploitation'!D158</f>
        <v>1</v>
      </c>
      <c r="C70" s="319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9" t="e">
        <f>'A2 Exploitation'!D158</f>
        <v>#DIV/0!</v>
      </c>
      <c r="C71" s="319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9">
        <f>'A3 Exploitation'!D158</f>
        <v>0</v>
      </c>
      <c r="C72" s="319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9">
        <f>'A4 Exploitation'!D158</f>
        <v>0</v>
      </c>
      <c r="C73" s="319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9"/>
      <c r="C74" s="319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9"/>
      <c r="C75" s="319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8" t="s">
        <v>338</v>
      </c>
      <c r="C78" s="318"/>
      <c r="D78" s="61"/>
      <c r="E78" s="61"/>
      <c r="F78" s="61"/>
      <c r="G78" s="61"/>
      <c r="H78" s="61"/>
      <c r="I78" s="61"/>
      <c r="J78" s="60" t="str">
        <f>D18</f>
        <v>BAB DZIRA</v>
      </c>
    </row>
    <row r="79" spans="1:10" ht="33" customHeight="1" x14ac:dyDescent="0.25">
      <c r="A79" s="242" t="s">
        <v>327</v>
      </c>
      <c r="B79" s="319">
        <f>'A1 Exploitation'!D205</f>
        <v>1</v>
      </c>
      <c r="C79" s="319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9" t="e">
        <f>'A2 Exploitation'!D205</f>
        <v>#DIV/0!</v>
      </c>
      <c r="C80" s="319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9">
        <f>'A3 Exploitation'!D205</f>
        <v>0</v>
      </c>
      <c r="C81" s="319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9">
        <f>'A4 Exploitation'!D205</f>
        <v>0</v>
      </c>
      <c r="C82" s="319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9"/>
      <c r="C83" s="319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9"/>
      <c r="C84" s="319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8" t="s">
        <v>339</v>
      </c>
      <c r="C87" s="318"/>
      <c r="D87" s="61"/>
      <c r="E87" s="61"/>
      <c r="F87" s="61"/>
      <c r="G87" s="61"/>
      <c r="H87" s="61"/>
      <c r="I87" s="61"/>
      <c r="J87" s="60" t="str">
        <f>D18</f>
        <v>BAB DZIRA</v>
      </c>
    </row>
    <row r="88" spans="1:10" ht="33" customHeight="1" x14ac:dyDescent="0.25">
      <c r="A88" s="242" t="s">
        <v>327</v>
      </c>
      <c r="B88" s="319">
        <f>'A1 Exploitation'!D266</f>
        <v>1</v>
      </c>
      <c r="C88" s="319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9" t="e">
        <f>'A2 Exploitation'!D266</f>
        <v>#DIV/0!</v>
      </c>
      <c r="C89" s="319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9">
        <f>'A3 Exploitation'!D266</f>
        <v>0</v>
      </c>
      <c r="C90" s="319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9">
        <f>'A4 Exploitation'!D266</f>
        <v>0</v>
      </c>
      <c r="C91" s="319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9"/>
      <c r="C92" s="319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9"/>
      <c r="C93" s="319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8" t="s">
        <v>340</v>
      </c>
      <c r="C96" s="318"/>
      <c r="D96" s="61"/>
      <c r="E96" s="61"/>
      <c r="F96" s="61"/>
      <c r="G96" s="61"/>
      <c r="H96" s="61"/>
      <c r="I96" s="61"/>
      <c r="J96" s="60" t="str">
        <f>D18</f>
        <v>BAB DZIRA</v>
      </c>
    </row>
    <row r="97" spans="1:10" ht="33" customHeight="1" x14ac:dyDescent="0.25">
      <c r="A97" s="242" t="s">
        <v>327</v>
      </c>
      <c r="B97" s="319">
        <f>'A1 Exploitation'!D318</f>
        <v>1</v>
      </c>
      <c r="C97" s="319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9" t="e">
        <f>'A2 Exploitation'!D318</f>
        <v>#DIV/0!</v>
      </c>
      <c r="C98" s="319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9">
        <f>'A3 Exploitation'!D318</f>
        <v>0</v>
      </c>
      <c r="C99" s="319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9">
        <f>'A4 Exploitation'!D318</f>
        <v>0</v>
      </c>
      <c r="C100" s="319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9"/>
      <c r="C101" s="319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9"/>
      <c r="C102" s="319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8" t="s">
        <v>341</v>
      </c>
      <c r="C105" s="318"/>
      <c r="D105" s="61"/>
      <c r="E105" s="61"/>
      <c r="F105" s="61"/>
      <c r="G105" s="61"/>
      <c r="H105" s="61"/>
      <c r="I105" s="61"/>
      <c r="J105" s="60" t="str">
        <f>D18</f>
        <v>BAB DZIRA</v>
      </c>
    </row>
    <row r="106" spans="1:10" ht="33" customHeight="1" x14ac:dyDescent="0.25">
      <c r="A106" s="242" t="s">
        <v>327</v>
      </c>
      <c r="B106" s="319">
        <f>'A1 Exploitation'!D358</f>
        <v>0.875</v>
      </c>
      <c r="C106" s="319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9">
        <f>'A2 Exploitation'!D358</f>
        <v>0.88095238095238093</v>
      </c>
      <c r="C107" s="319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9">
        <f>'A3 Exploitation'!D358</f>
        <v>0</v>
      </c>
      <c r="C108" s="319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9">
        <f>'A4 Exploitation'!D358</f>
        <v>0</v>
      </c>
      <c r="C109" s="319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9"/>
      <c r="C110" s="319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9"/>
      <c r="C111" s="319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8" t="s">
        <v>342</v>
      </c>
      <c r="C114" s="318"/>
      <c r="D114" s="61"/>
      <c r="E114" s="61"/>
      <c r="F114" s="61"/>
      <c r="G114" s="61"/>
      <c r="H114" s="61"/>
      <c r="I114" s="61"/>
      <c r="J114" s="60" t="str">
        <f>D18</f>
        <v>BAB DZIRA</v>
      </c>
    </row>
    <row r="115" spans="1:10" ht="33" customHeight="1" x14ac:dyDescent="0.25">
      <c r="A115" s="242" t="s">
        <v>327</v>
      </c>
      <c r="B115" s="319">
        <f>'A1 Exploitation'!D391</f>
        <v>0.96875</v>
      </c>
      <c r="C115" s="319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9">
        <f>'A2 Exploitation'!D391</f>
        <v>0.9375</v>
      </c>
      <c r="C116" s="319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9">
        <f>'A3 Exploitation'!D391</f>
        <v>0</v>
      </c>
      <c r="C117" s="319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9">
        <f>'A4 Exploitation'!D391</f>
        <v>0</v>
      </c>
      <c r="C118" s="319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9"/>
      <c r="C119" s="319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9"/>
      <c r="C120" s="319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8" t="s">
        <v>343</v>
      </c>
      <c r="C123" s="318"/>
      <c r="D123" s="61"/>
      <c r="E123" s="61"/>
      <c r="F123" s="61"/>
      <c r="G123" s="61"/>
      <c r="H123" s="61"/>
      <c r="I123" s="61"/>
      <c r="J123" s="60" t="str">
        <f>D18</f>
        <v>BAB DZIRA</v>
      </c>
    </row>
    <row r="124" spans="1:10" ht="33" customHeight="1" x14ac:dyDescent="0.25">
      <c r="A124" s="242" t="s">
        <v>327</v>
      </c>
      <c r="B124" s="319">
        <f>'A1 Exploitation'!D444</f>
        <v>0.94827586206896552</v>
      </c>
      <c r="C124" s="319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9">
        <f>'A2 Exploitation'!D444</f>
        <v>0.91379310344827591</v>
      </c>
      <c r="C125" s="319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9">
        <f>'A3 Exploitation'!D444</f>
        <v>0</v>
      </c>
      <c r="C126" s="319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9">
        <f>'A4 Exploitation'!D444</f>
        <v>0</v>
      </c>
      <c r="C127" s="319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9"/>
      <c r="C128" s="319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9"/>
      <c r="C129" s="319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8" t="s">
        <v>344</v>
      </c>
      <c r="C132" s="318"/>
      <c r="D132" s="61"/>
      <c r="E132" s="61"/>
      <c r="F132" s="61"/>
      <c r="G132" s="61"/>
      <c r="H132" s="61"/>
      <c r="I132" s="61"/>
      <c r="J132" s="60" t="str">
        <f>D18</f>
        <v>BAB DZIRA</v>
      </c>
    </row>
    <row r="133" spans="1:10" ht="33" customHeight="1" x14ac:dyDescent="0.25">
      <c r="A133" s="242" t="s">
        <v>327</v>
      </c>
      <c r="B133" s="319">
        <f>'A1 Exploitation'!D481</f>
        <v>1</v>
      </c>
      <c r="C133" s="319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9" t="e">
        <f>'A2 Exploitation'!D481</f>
        <v>#DIV/0!</v>
      </c>
      <c r="C134" s="319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9">
        <f>'A3 Exploitation'!D481</f>
        <v>0</v>
      </c>
      <c r="C135" s="319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9">
        <f>'A4 Exploitation'!D481</f>
        <v>0</v>
      </c>
      <c r="C136" s="319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9"/>
      <c r="C137" s="319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9"/>
      <c r="C138" s="319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8" t="s">
        <v>345</v>
      </c>
      <c r="C141" s="318"/>
      <c r="D141" s="61"/>
      <c r="E141" s="61"/>
      <c r="F141" s="61"/>
      <c r="G141" s="61"/>
      <c r="H141" s="61"/>
      <c r="I141" s="61"/>
      <c r="J141" s="60" t="str">
        <f>D18</f>
        <v>BAB DZIRA</v>
      </c>
    </row>
    <row r="142" spans="1:10" ht="33" customHeight="1" x14ac:dyDescent="0.25">
      <c r="A142" s="242" t="s">
        <v>327</v>
      </c>
      <c r="B142" s="319">
        <f>'A1 Exploitation'!D503</f>
        <v>1</v>
      </c>
      <c r="C142" s="319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9">
        <f>'A2 Exploitation'!D503</f>
        <v>1</v>
      </c>
      <c r="C143" s="319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9">
        <f>'A3 Exploitation'!D503</f>
        <v>0</v>
      </c>
      <c r="C144" s="319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9">
        <f>'A4 Exploitation'!D503</f>
        <v>0</v>
      </c>
      <c r="C145" s="319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9"/>
      <c r="C146" s="319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9"/>
      <c r="C147" s="319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8" t="s">
        <v>346</v>
      </c>
      <c r="C150" s="318"/>
      <c r="D150" s="61"/>
      <c r="E150" s="61"/>
      <c r="F150" s="61"/>
      <c r="G150" s="61"/>
      <c r="H150" s="61"/>
      <c r="I150" s="61"/>
      <c r="J150" s="60" t="str">
        <f>D18</f>
        <v>BAB DZIRA</v>
      </c>
    </row>
    <row r="151" spans="1:10" ht="33" customHeight="1" x14ac:dyDescent="0.25">
      <c r="A151" s="242" t="s">
        <v>327</v>
      </c>
      <c r="B151" s="319">
        <f>'A1 Exploitation'!D514</f>
        <v>0.875</v>
      </c>
      <c r="C151" s="319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9">
        <f>'A2 Exploitation'!D514</f>
        <v>1</v>
      </c>
      <c r="C152" s="319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9">
        <f>'A3 Exploitation'!D514</f>
        <v>0</v>
      </c>
      <c r="C153" s="319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9">
        <f>'A4 Exploitation'!D514</f>
        <v>0</v>
      </c>
      <c r="C154" s="319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9"/>
      <c r="C155" s="319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9"/>
      <c r="C156" s="319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2"/>
      <c r="C159" s="322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8" t="s">
        <v>347</v>
      </c>
      <c r="C160" s="318"/>
      <c r="D160" s="61"/>
      <c r="E160" s="61"/>
      <c r="F160" s="61"/>
      <c r="G160" s="61"/>
      <c r="H160" s="61"/>
      <c r="I160" s="61"/>
      <c r="J160" s="60" t="str">
        <f>D18</f>
        <v>BAB DZIRA</v>
      </c>
    </row>
    <row r="161" spans="1:10" ht="33" customHeight="1" x14ac:dyDescent="0.25">
      <c r="A161" s="242" t="s">
        <v>327</v>
      </c>
      <c r="B161" s="319">
        <f>'A1 Exploitation'!D534</f>
        <v>1</v>
      </c>
      <c r="C161" s="319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9">
        <f>'A2 Exploitation'!D534</f>
        <v>1</v>
      </c>
      <c r="C162" s="319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9">
        <f>'A3 Exploitation'!D534</f>
        <v>0</v>
      </c>
      <c r="C163" s="319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9">
        <f>'A4 Exploitation'!D534</f>
        <v>0</v>
      </c>
      <c r="C164" s="319"/>
    </row>
    <row r="165" spans="1:10" ht="33" customHeight="1" x14ac:dyDescent="0.25">
      <c r="A165" s="241" t="s">
        <v>331</v>
      </c>
      <c r="B165" s="319"/>
      <c r="C165" s="319"/>
    </row>
    <row r="166" spans="1:10" ht="18" x14ac:dyDescent="0.25">
      <c r="A166" s="241" t="s">
        <v>332</v>
      </c>
      <c r="B166" s="319"/>
      <c r="C166" s="319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8" t="s">
        <v>348</v>
      </c>
      <c r="C169" s="318"/>
      <c r="J169" s="60" t="str">
        <f>D18</f>
        <v>BAB DZIRA</v>
      </c>
    </row>
    <row r="170" spans="1:10" ht="33" customHeight="1" x14ac:dyDescent="0.25">
      <c r="A170" s="242" t="s">
        <v>327</v>
      </c>
      <c r="B170" s="319">
        <f>'A1 Exploitation'!D545</f>
        <v>1</v>
      </c>
      <c r="C170" s="319"/>
    </row>
    <row r="171" spans="1:10" ht="33" customHeight="1" x14ac:dyDescent="0.25">
      <c r="A171" s="241" t="s">
        <v>328</v>
      </c>
      <c r="B171" s="319">
        <f>'A2 Exploitation'!D545</f>
        <v>1</v>
      </c>
      <c r="C171" s="319"/>
    </row>
    <row r="172" spans="1:10" ht="33" customHeight="1" x14ac:dyDescent="0.25">
      <c r="A172" s="242" t="s">
        <v>329</v>
      </c>
      <c r="B172" s="319">
        <f>'A3 Exploitation'!D545</f>
        <v>0</v>
      </c>
      <c r="C172" s="319"/>
    </row>
    <row r="173" spans="1:10" ht="33" customHeight="1" x14ac:dyDescent="0.25">
      <c r="A173" s="242" t="s">
        <v>330</v>
      </c>
      <c r="B173" s="319">
        <f>'A4 Exploitation'!D545</f>
        <v>0</v>
      </c>
      <c r="C173" s="319"/>
    </row>
    <row r="174" spans="1:10" ht="33" customHeight="1" x14ac:dyDescent="0.25">
      <c r="A174" s="241" t="s">
        <v>331</v>
      </c>
      <c r="B174" s="319"/>
      <c r="C174" s="319"/>
    </row>
    <row r="175" spans="1:10" ht="18" x14ac:dyDescent="0.25">
      <c r="A175" s="241" t="s">
        <v>332</v>
      </c>
      <c r="B175" s="319"/>
      <c r="C175" s="319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8" t="s">
        <v>349</v>
      </c>
      <c r="C178" s="318"/>
      <c r="J178" s="60" t="str">
        <f>D18</f>
        <v>BAB DZIRA</v>
      </c>
    </row>
    <row r="179" spans="1:10" ht="33" customHeight="1" x14ac:dyDescent="0.25">
      <c r="A179" s="242" t="s">
        <v>327</v>
      </c>
      <c r="B179" s="319">
        <f>'A1 Technique'!D199</f>
        <v>0.70652173913043481</v>
      </c>
      <c r="C179" s="319"/>
    </row>
    <row r="180" spans="1:10" ht="33" customHeight="1" x14ac:dyDescent="0.25">
      <c r="A180" s="241" t="s">
        <v>328</v>
      </c>
      <c r="B180" s="319">
        <f>'A2 Technique'!D199</f>
        <v>0.68478260869565222</v>
      </c>
      <c r="C180" s="319"/>
    </row>
    <row r="181" spans="1:10" ht="33" customHeight="1" x14ac:dyDescent="0.25">
      <c r="A181" s="242" t="s">
        <v>329</v>
      </c>
      <c r="B181" s="319">
        <f>'A3 Technique'!D199</f>
        <v>0</v>
      </c>
      <c r="C181" s="319"/>
    </row>
    <row r="182" spans="1:10" ht="33" customHeight="1" x14ac:dyDescent="0.25">
      <c r="A182" s="242" t="s">
        <v>330</v>
      </c>
      <c r="B182" s="319">
        <f>'A4 Technique'!D199</f>
        <v>0</v>
      </c>
      <c r="C182" s="319"/>
    </row>
    <row r="183" spans="1:10" ht="33" customHeight="1" x14ac:dyDescent="0.25">
      <c r="A183" s="241" t="s">
        <v>331</v>
      </c>
      <c r="B183" s="319"/>
      <c r="C183" s="319"/>
    </row>
    <row r="184" spans="1:10" ht="18" x14ac:dyDescent="0.25">
      <c r="A184" s="241" t="s">
        <v>332</v>
      </c>
      <c r="B184" s="319"/>
      <c r="C184" s="31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26" zoomScale="70" zoomScaleSheetLayoutView="70" workbookViewId="0">
      <selection activeCell="F540" sqref="F54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4"/>
      <c r="E1" s="324"/>
      <c r="F1" s="324"/>
      <c r="G1" s="324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45">
      <c r="A8" s="326" t="str">
        <f>'Page de garde'!D18</f>
        <v>BAB DZIRA</v>
      </c>
      <c r="B8" s="326"/>
      <c r="C8" s="326"/>
      <c r="D8" s="326"/>
      <c r="E8" s="326"/>
      <c r="F8" s="326"/>
      <c r="G8" s="104"/>
    </row>
    <row r="9" spans="1:7" ht="24" x14ac:dyDescent="0.45">
      <c r="A9" s="245" t="s">
        <v>42</v>
      </c>
      <c r="B9" s="327" t="s">
        <v>422</v>
      </c>
      <c r="C9" s="327"/>
      <c r="D9" s="327"/>
      <c r="E9" s="327"/>
      <c r="F9" s="327"/>
      <c r="G9" s="104"/>
    </row>
    <row r="10" spans="1:7" ht="24" x14ac:dyDescent="0.45">
      <c r="A10" s="246" t="s">
        <v>44</v>
      </c>
      <c r="B10" s="328" t="s">
        <v>423</v>
      </c>
      <c r="C10" s="328"/>
      <c r="D10" s="328"/>
      <c r="E10" s="328"/>
      <c r="F10" s="328"/>
      <c r="G10" s="104"/>
    </row>
    <row r="11" spans="1:7" ht="24" x14ac:dyDescent="0.45">
      <c r="A11" s="245" t="s">
        <v>43</v>
      </c>
      <c r="B11" s="323">
        <v>43196</v>
      </c>
      <c r="C11" s="323"/>
      <c r="D11" s="323"/>
      <c r="E11" s="323"/>
      <c r="F11" s="323"/>
      <c r="G11" s="104"/>
    </row>
    <row r="12" spans="1:7" ht="24" x14ac:dyDescent="0.45">
      <c r="A12" s="245" t="s">
        <v>239</v>
      </c>
      <c r="B12" s="329">
        <f>D549</f>
        <v>0.95454545454545459</v>
      </c>
      <c r="C12" s="329"/>
      <c r="D12" s="329"/>
      <c r="E12" s="329"/>
      <c r="F12" s="329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43196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312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 t="s">
        <v>408</v>
      </c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 t="s">
        <v>32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 t="s">
        <v>355</v>
      </c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22</v>
      </c>
    </row>
    <row r="43" spans="1:7" x14ac:dyDescent="0.3">
      <c r="A43" s="248" t="s">
        <v>35</v>
      </c>
      <c r="B43" s="249"/>
      <c r="C43" s="250"/>
      <c r="D43" s="251">
        <f>D42/(COUNT(B29:C37,B39:C41)*2)</f>
        <v>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28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1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43196</v>
      </c>
      <c r="B49" s="103"/>
      <c r="C49" s="111"/>
      <c r="D49" s="103"/>
    </row>
    <row r="50" spans="1:7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x14ac:dyDescent="0.3">
      <c r="A51" s="331"/>
      <c r="B51" s="312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>
        <v>2</v>
      </c>
      <c r="C99" s="167"/>
      <c r="D99" s="199">
        <v>1</v>
      </c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2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1</v>
      </c>
    </row>
    <row r="102" spans="1:7" ht="18" x14ac:dyDescent="0.35">
      <c r="A102" s="268" t="s">
        <v>61</v>
      </c>
      <c r="B102" s="269"/>
      <c r="C102" s="270"/>
      <c r="D102" s="271">
        <f>SUM(D84,D100,D61)</f>
        <v>2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1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43196</v>
      </c>
      <c r="B106" s="103"/>
      <c r="C106" s="111"/>
      <c r="D106" s="103"/>
    </row>
    <row r="107" spans="1:7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x14ac:dyDescent="0.3">
      <c r="A108" s="331"/>
      <c r="B108" s="312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>
        <v>2</v>
      </c>
      <c r="C153" s="116"/>
      <c r="D153" s="199">
        <v>1</v>
      </c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2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1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2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1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43196</v>
      </c>
      <c r="B161" s="103"/>
      <c r="C161" s="111"/>
      <c r="D161" s="106"/>
    </row>
    <row r="162" spans="1:7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x14ac:dyDescent="0.3">
      <c r="A163" s="331"/>
      <c r="B163" s="312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>
        <v>2</v>
      </c>
      <c r="C200" s="109"/>
      <c r="D200" s="199">
        <v>1</v>
      </c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2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1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2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1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43196</v>
      </c>
      <c r="B208" s="103"/>
      <c r="C208" s="111"/>
      <c r="D208" s="103"/>
    </row>
    <row r="209" spans="1:7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x14ac:dyDescent="0.3">
      <c r="A210" s="331"/>
      <c r="B210" s="312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>
        <v>2</v>
      </c>
      <c r="C261" s="116"/>
      <c r="D261" s="199">
        <v>1</v>
      </c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2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1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2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1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43196</v>
      </c>
      <c r="B269" s="103"/>
      <c r="C269" s="111"/>
      <c r="D269" s="103"/>
      <c r="F269" s="160"/>
      <c r="G269" s="168"/>
    </row>
    <row r="270" spans="1:7" s="13" customForma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x14ac:dyDescent="0.3">
      <c r="A271" s="331"/>
      <c r="B271" s="312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>
        <v>2</v>
      </c>
      <c r="C313" s="116"/>
      <c r="D313" s="199">
        <v>1</v>
      </c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2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1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2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1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43196</v>
      </c>
      <c r="B321" s="103"/>
      <c r="C321" s="111"/>
      <c r="D321" s="106"/>
    </row>
    <row r="322" spans="1:7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x14ac:dyDescent="0.3">
      <c r="A323" s="331"/>
      <c r="B323" s="312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4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10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ht="49.5" x14ac:dyDescent="0.3">
      <c r="A338" s="53" t="s">
        <v>320</v>
      </c>
      <c r="B338" s="109">
        <v>1</v>
      </c>
      <c r="C338" s="109"/>
      <c r="D338" s="74" t="s">
        <v>436</v>
      </c>
      <c r="E338" s="73"/>
      <c r="F338" s="158" t="s">
        <v>355</v>
      </c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33" x14ac:dyDescent="0.3">
      <c r="A340" s="164" t="s">
        <v>318</v>
      </c>
      <c r="B340" s="109">
        <v>1</v>
      </c>
      <c r="C340" s="122" t="str">
        <f>IF(B340=0, -5, "0")</f>
        <v>0</v>
      </c>
      <c r="D340" s="108" t="s">
        <v>410</v>
      </c>
      <c r="E340" s="73"/>
      <c r="F340" s="158" t="s">
        <v>356</v>
      </c>
    </row>
    <row r="341" spans="1:7" ht="33" x14ac:dyDescent="0.3">
      <c r="A341" s="53" t="s">
        <v>98</v>
      </c>
      <c r="B341" s="109">
        <v>0</v>
      </c>
      <c r="C341" s="110"/>
      <c r="D341" s="114" t="s">
        <v>411</v>
      </c>
      <c r="E341" s="74" t="s">
        <v>412</v>
      </c>
      <c r="F341" s="158" t="s">
        <v>356</v>
      </c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 t="s">
        <v>413</v>
      </c>
      <c r="E347" s="74"/>
      <c r="F347" s="158" t="s">
        <v>355</v>
      </c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ht="33" x14ac:dyDescent="0.3">
      <c r="A351" s="173" t="s">
        <v>390</v>
      </c>
      <c r="B351" s="109">
        <v>1</v>
      </c>
      <c r="C351" s="122"/>
      <c r="D351" s="177" t="s">
        <v>414</v>
      </c>
      <c r="E351" s="85"/>
      <c r="F351" s="158" t="s">
        <v>355</v>
      </c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25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0.83333333333333337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35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0.875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43196</v>
      </c>
      <c r="B361" s="103"/>
      <c r="C361" s="111"/>
      <c r="D361" s="103"/>
    </row>
    <row r="362" spans="1:7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x14ac:dyDescent="0.3">
      <c r="A363" s="331"/>
      <c r="B363" s="312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14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415</v>
      </c>
      <c r="E377" s="73"/>
      <c r="F377" s="158" t="s">
        <v>356</v>
      </c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17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0.94444444444444442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0.96875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43196</v>
      </c>
      <c r="B394" s="103"/>
      <c r="C394" s="111"/>
      <c r="D394" s="106"/>
      <c r="G394" s="106"/>
    </row>
    <row r="395" spans="1:7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x14ac:dyDescent="0.3">
      <c r="A396" s="331"/>
      <c r="B396" s="312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49.5" x14ac:dyDescent="0.3">
      <c r="A404" s="6" t="s">
        <v>242</v>
      </c>
      <c r="B404" s="109">
        <v>0</v>
      </c>
      <c r="C404" s="109"/>
      <c r="D404" s="74" t="s">
        <v>416</v>
      </c>
      <c r="E404" s="74" t="s">
        <v>417</v>
      </c>
      <c r="F404" s="158" t="s">
        <v>356</v>
      </c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33" x14ac:dyDescent="0.3">
      <c r="A415" s="164" t="s">
        <v>105</v>
      </c>
      <c r="B415" s="109">
        <v>1</v>
      </c>
      <c r="C415" s="112" t="str">
        <f>IF(B415=0, -5, "0")</f>
        <v>0</v>
      </c>
      <c r="D415" s="313" t="s">
        <v>418</v>
      </c>
      <c r="E415" s="73"/>
      <c r="F415" s="158" t="s">
        <v>355</v>
      </c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13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0.9285714285714286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18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1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55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0.94827586206896552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43196</v>
      </c>
      <c r="B447" s="103"/>
      <c r="C447" s="111"/>
      <c r="D447" s="103"/>
    </row>
    <row r="448" spans="1:7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x14ac:dyDescent="0.3">
      <c r="A449" s="331"/>
      <c r="B449" s="312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>
        <v>2</v>
      </c>
      <c r="C476" s="116"/>
      <c r="D476" s="199">
        <v>1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2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1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2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1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43196</v>
      </c>
      <c r="B484" s="103"/>
      <c r="C484" s="111"/>
      <c r="D484" s="103"/>
    </row>
    <row r="485" spans="1:7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x14ac:dyDescent="0.3">
      <c r="A486" s="331"/>
      <c r="B486" s="312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 t="s">
        <v>355</v>
      </c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3" x14ac:dyDescent="0.3">
      <c r="A492" s="49" t="s">
        <v>399</v>
      </c>
      <c r="B492" s="109">
        <v>2</v>
      </c>
      <c r="C492" s="110"/>
      <c r="D492" s="95" t="s">
        <v>419</v>
      </c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 t="s">
        <v>355</v>
      </c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43196</v>
      </c>
      <c r="B506" s="103"/>
      <c r="C506" s="111"/>
      <c r="D506" s="103"/>
    </row>
    <row r="507" spans="1:7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x14ac:dyDescent="0.3">
      <c r="A508" s="331"/>
      <c r="B508" s="312" t="s">
        <v>34</v>
      </c>
      <c r="C508" s="247" t="s">
        <v>33</v>
      </c>
      <c r="D508" s="332"/>
      <c r="E508" s="333"/>
      <c r="F508" s="333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33" x14ac:dyDescent="0.3">
      <c r="A510" s="8" t="s">
        <v>218</v>
      </c>
      <c r="B510" s="109">
        <v>1</v>
      </c>
      <c r="C510" s="109"/>
      <c r="D510" s="114" t="s">
        <v>420</v>
      </c>
      <c r="E510" s="73"/>
      <c r="F510" s="158" t="s">
        <v>356</v>
      </c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v>2</v>
      </c>
      <c r="C512" s="116"/>
      <c r="D512" s="199"/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7</v>
      </c>
    </row>
    <row r="514" spans="1:7" x14ac:dyDescent="0.3">
      <c r="A514" s="248" t="s">
        <v>35</v>
      </c>
      <c r="B514" s="249"/>
      <c r="C514" s="250"/>
      <c r="D514" s="251">
        <f>D513/(COUNT(B509:C512)*2)</f>
        <v>0.875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43196</v>
      </c>
      <c r="B517" s="103"/>
      <c r="C517" s="111"/>
      <c r="D517" s="103"/>
    </row>
    <row r="518" spans="1:7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x14ac:dyDescent="0.3">
      <c r="A519" s="331"/>
      <c r="B519" s="312" t="s">
        <v>34</v>
      </c>
      <c r="C519" s="247" t="s">
        <v>33</v>
      </c>
      <c r="D519" s="332"/>
      <c r="E519" s="333"/>
      <c r="F519" s="333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 t="s">
        <v>355</v>
      </c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18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43196</v>
      </c>
      <c r="B537" s="103"/>
      <c r="C537" s="111"/>
      <c r="D537" s="103"/>
      <c r="G537" s="106"/>
    </row>
    <row r="538" spans="1:7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x14ac:dyDescent="0.3">
      <c r="A539" s="331"/>
      <c r="B539" s="312" t="s">
        <v>34</v>
      </c>
      <c r="C539" s="247" t="s">
        <v>33</v>
      </c>
      <c r="D539" s="332"/>
      <c r="E539" s="333"/>
      <c r="F539" s="333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210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0.95454545454545459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436:F438 F365:F372 F337:F348 F377:F382 F398:F405 F421:F425 F430:F434 F451:F456 F461:F470 F472:F475 F488:F492 F496:F497 F509:F511 F520:F531 F540:F542 F350:F352 F384:F385 F410:F416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0" orientation="portrait" r:id="rId1"/>
  <rowBreaks count="3" manualBreakCount="3">
    <brk id="103" max="6" man="1"/>
    <brk id="267" max="6" man="1"/>
    <brk id="44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6" zoomScale="60" zoomScaleNormal="90" workbookViewId="0">
      <selection activeCell="F173" sqref="F17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4"/>
      <c r="E1" s="324"/>
      <c r="F1" s="324"/>
      <c r="G1" s="324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04"/>
    </row>
    <row r="7" spans="1:7" s="11" customFormat="1" ht="21.75" customHeight="1" x14ac:dyDescent="0.45">
      <c r="A7" s="326" t="str">
        <f>'A1 Exploitation'!A8:F8</f>
        <v>BAB DZIRA</v>
      </c>
      <c r="B7" s="326"/>
      <c r="C7" s="326"/>
      <c r="D7" s="326"/>
      <c r="E7" s="326"/>
      <c r="F7" s="326"/>
      <c r="G7" s="104"/>
    </row>
    <row r="8" spans="1:7" s="11" customFormat="1" ht="24" x14ac:dyDescent="0.45">
      <c r="A8" s="245" t="s">
        <v>42</v>
      </c>
      <c r="B8" s="349" t="str">
        <f>'A1 Exploitation'!B9:F9</f>
        <v>M Souheil DRAOUI</v>
      </c>
      <c r="C8" s="349"/>
      <c r="D8" s="349"/>
      <c r="E8" s="349"/>
      <c r="F8" s="349"/>
      <c r="G8" s="104"/>
    </row>
    <row r="9" spans="1:7" s="11" customFormat="1" ht="24" x14ac:dyDescent="0.45">
      <c r="A9" s="246" t="s">
        <v>44</v>
      </c>
      <c r="B9" s="350" t="str">
        <f>'A1 Exploitation'!B10:F10</f>
        <v>Directeur du magasin et le chef rayon Maher EZZDINE</v>
      </c>
      <c r="C9" s="350"/>
      <c r="D9" s="350"/>
      <c r="E9" s="350"/>
      <c r="F9" s="350"/>
      <c r="G9" s="104"/>
    </row>
    <row r="10" spans="1:7" s="11" customFormat="1" ht="24" x14ac:dyDescent="0.45">
      <c r="A10" s="245" t="s">
        <v>43</v>
      </c>
      <c r="B10" s="347">
        <f>'A1 Exploitation'!B11:F11</f>
        <v>43196</v>
      </c>
      <c r="C10" s="347"/>
      <c r="D10" s="347"/>
      <c r="E10" s="347"/>
      <c r="F10" s="347"/>
      <c r="G10" s="104"/>
    </row>
    <row r="11" spans="1:7" s="11" customFormat="1" ht="24" x14ac:dyDescent="0.45">
      <c r="A11" s="245" t="s">
        <v>294</v>
      </c>
      <c r="B11" s="329">
        <f>D199</f>
        <v>0.70652173913043481</v>
      </c>
      <c r="C11" s="329"/>
      <c r="D11" s="329"/>
      <c r="E11" s="329"/>
      <c r="F11" s="329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 t="s">
        <v>355</v>
      </c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10</v>
      </c>
    </row>
    <row r="23" spans="1:7" x14ac:dyDescent="0.3">
      <c r="A23" s="351" t="s">
        <v>295</v>
      </c>
      <c r="B23" s="352"/>
      <c r="C23" s="353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66.75" x14ac:dyDescent="0.35">
      <c r="A26" s="29" t="s">
        <v>97</v>
      </c>
      <c r="B26" s="73">
        <v>0</v>
      </c>
      <c r="C26" s="99">
        <f>IF(B26=0, -5, "0")</f>
        <v>-5</v>
      </c>
      <c r="D26" s="74" t="s">
        <v>435</v>
      </c>
      <c r="E26" s="74" t="s">
        <v>409</v>
      </c>
      <c r="F26" s="73" t="s">
        <v>356</v>
      </c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5</v>
      </c>
    </row>
    <row r="34" spans="1:7" x14ac:dyDescent="0.3">
      <c r="A34" s="351" t="s">
        <v>295</v>
      </c>
      <c r="B34" s="352"/>
      <c r="C34" s="353"/>
      <c r="D34" s="288">
        <f>D33/(COUNT(B26:C32)*2)</f>
        <v>0.35714285714285715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1</v>
      </c>
      <c r="C46" s="73"/>
      <c r="D46" s="102" t="s">
        <v>424</v>
      </c>
      <c r="E46" s="73"/>
      <c r="F46" s="73" t="s">
        <v>356</v>
      </c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425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11</v>
      </c>
    </row>
    <row r="53" spans="1:7" x14ac:dyDescent="0.3">
      <c r="A53" s="351" t="s">
        <v>295</v>
      </c>
      <c r="B53" s="352"/>
      <c r="C53" s="353"/>
      <c r="D53" s="288">
        <f>D52/(COUNT(B46:C51)*2)</f>
        <v>0.91666666666666663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36" x14ac:dyDescent="0.35">
      <c r="A56" s="30" t="s">
        <v>176</v>
      </c>
      <c r="B56" s="73">
        <v>1</v>
      </c>
      <c r="C56" s="99" t="str">
        <f>IF(B56=0, -5, "0")</f>
        <v>0</v>
      </c>
      <c r="D56" s="102" t="s">
        <v>426</v>
      </c>
      <c r="E56" s="73"/>
      <c r="F56" s="73" t="s">
        <v>356</v>
      </c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33" x14ac:dyDescent="0.3">
      <c r="A59" s="20" t="s">
        <v>92</v>
      </c>
      <c r="B59" s="73">
        <v>1</v>
      </c>
      <c r="C59" s="73"/>
      <c r="D59" s="74" t="s">
        <v>427</v>
      </c>
      <c r="E59" s="73"/>
      <c r="F59" s="73"/>
    </row>
    <row r="60" spans="1:7" ht="99.75" x14ac:dyDescent="0.35">
      <c r="A60" s="30" t="s">
        <v>221</v>
      </c>
      <c r="B60" s="73">
        <v>0</v>
      </c>
      <c r="C60" s="99">
        <f>IF(B60=0, -5, "0")</f>
        <v>-5</v>
      </c>
      <c r="D60" s="74" t="s">
        <v>428</v>
      </c>
      <c r="E60" s="74" t="s">
        <v>429</v>
      </c>
      <c r="F60" s="73" t="s">
        <v>356</v>
      </c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ht="49.5" x14ac:dyDescent="0.3">
      <c r="A62" s="14" t="s">
        <v>293</v>
      </c>
      <c r="B62" s="73">
        <v>1</v>
      </c>
      <c r="C62" s="73"/>
      <c r="D62" s="74" t="s">
        <v>430</v>
      </c>
      <c r="E62" s="73"/>
      <c r="F62" s="73" t="s">
        <v>355</v>
      </c>
    </row>
    <row r="63" spans="1:7" x14ac:dyDescent="0.3">
      <c r="A63" s="351" t="s">
        <v>36</v>
      </c>
      <c r="B63" s="352"/>
      <c r="C63" s="353"/>
      <c r="D63" s="289">
        <f>SUM(B56:C62)</f>
        <v>4</v>
      </c>
    </row>
    <row r="64" spans="1:7" x14ac:dyDescent="0.3">
      <c r="A64" s="351" t="s">
        <v>295</v>
      </c>
      <c r="B64" s="352"/>
      <c r="C64" s="353"/>
      <c r="D64" s="288">
        <f>D63/(COUNT(B56:C62)*2)</f>
        <v>0.25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 t="s">
        <v>355</v>
      </c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16</v>
      </c>
    </row>
    <row r="162" spans="1:7" x14ac:dyDescent="0.3">
      <c r="A162" s="351" t="s">
        <v>295</v>
      </c>
      <c r="B162" s="352"/>
      <c r="C162" s="353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 t="s">
        <v>355</v>
      </c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2</v>
      </c>
    </row>
    <row r="170" spans="1:7" x14ac:dyDescent="0.3">
      <c r="A170" s="351" t="s">
        <v>295</v>
      </c>
      <c r="B170" s="352"/>
      <c r="C170" s="353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 t="s">
        <v>355</v>
      </c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8</v>
      </c>
    </row>
    <row r="178" spans="1:7" x14ac:dyDescent="0.3">
      <c r="A178" s="351" t="s">
        <v>295</v>
      </c>
      <c r="B178" s="352"/>
      <c r="C178" s="353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ht="49.5" x14ac:dyDescent="0.3">
      <c r="A181" s="31" t="s">
        <v>315</v>
      </c>
      <c r="B181" s="73">
        <v>0</v>
      </c>
      <c r="C181" s="73"/>
      <c r="D181" s="74" t="s">
        <v>437</v>
      </c>
      <c r="E181" s="74" t="s">
        <v>431</v>
      </c>
      <c r="F181" s="73"/>
    </row>
    <row r="182" spans="1:7" ht="66" x14ac:dyDescent="0.3">
      <c r="A182" s="39" t="s">
        <v>220</v>
      </c>
      <c r="B182" s="73">
        <v>0</v>
      </c>
      <c r="C182" s="73"/>
      <c r="D182" s="74" t="s">
        <v>432</v>
      </c>
      <c r="E182" s="74" t="s">
        <v>433</v>
      </c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6</v>
      </c>
    </row>
    <row r="187" spans="1:7" x14ac:dyDescent="0.3">
      <c r="A187" s="351" t="s">
        <v>295</v>
      </c>
      <c r="B187" s="352"/>
      <c r="C187" s="353"/>
      <c r="D187" s="288">
        <f>D186/(COUNT(B181:C185)*2)</f>
        <v>0.6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33" x14ac:dyDescent="0.3">
      <c r="A192" s="17" t="s">
        <v>311</v>
      </c>
      <c r="B192" s="73">
        <v>1</v>
      </c>
      <c r="C192" s="73"/>
      <c r="D192" s="74" t="s">
        <v>434</v>
      </c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3</v>
      </c>
    </row>
    <row r="195" spans="1:6" x14ac:dyDescent="0.3">
      <c r="A195" s="351" t="s">
        <v>295</v>
      </c>
      <c r="B195" s="352"/>
      <c r="C195" s="353"/>
      <c r="D195" s="288">
        <f>D194/(COUNT(B190:C193)*2)</f>
        <v>0.75</v>
      </c>
    </row>
    <row r="197" spans="1:6" ht="18" x14ac:dyDescent="0.35">
      <c r="A197" s="47" t="s">
        <v>246</v>
      </c>
      <c r="B197" s="46"/>
      <c r="C197" s="46"/>
      <c r="D197" s="238">
        <v>0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65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0.70652173913043481</v>
      </c>
    </row>
  </sheetData>
  <sheetProtection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137:B148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181:F185 F26:F32 F37:F41 F46:F51 F56:F62 F67:F83 F88:F101 F107:F117 F122:F132 F137:F148 F153:F160 F165:F168 F173:F176 F190:F193">
      <formula1>$G$15:$G$17</formula1>
    </dataValidation>
  </dataValidations>
  <pageMargins left="0.7" right="0.7" top="0.75" bottom="0.75" header="0.3" footer="0.3"/>
  <pageSetup paperSize="9" scale="33" orientation="portrait" r:id="rId1"/>
  <rowBreaks count="1" manualBreakCount="1">
    <brk id="103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8" zoomScaleSheetLayoutView="78" workbookViewId="0">
      <selection activeCell="D1" sqref="D1:G1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4"/>
      <c r="E1" s="324"/>
      <c r="F1" s="324"/>
      <c r="G1" s="324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45">
      <c r="A8" s="326" t="str">
        <f>'Page de garde'!D18</f>
        <v>BAB DZIRA</v>
      </c>
      <c r="B8" s="326"/>
      <c r="C8" s="326"/>
      <c r="D8" s="326"/>
      <c r="E8" s="326"/>
      <c r="F8" s="326"/>
      <c r="G8" s="104"/>
    </row>
    <row r="9" spans="1:7" ht="24" x14ac:dyDescent="0.45">
      <c r="A9" s="245" t="s">
        <v>42</v>
      </c>
      <c r="B9" s="327" t="s">
        <v>438</v>
      </c>
      <c r="C9" s="327"/>
      <c r="D9" s="327"/>
      <c r="E9" s="327"/>
      <c r="F9" s="327"/>
      <c r="G9" s="104"/>
    </row>
    <row r="10" spans="1:7" ht="24" x14ac:dyDescent="0.45">
      <c r="A10" s="246" t="s">
        <v>44</v>
      </c>
      <c r="B10" s="328" t="s">
        <v>439</v>
      </c>
      <c r="C10" s="328"/>
      <c r="D10" s="328"/>
      <c r="E10" s="328"/>
      <c r="F10" s="328"/>
      <c r="G10" s="104"/>
    </row>
    <row r="11" spans="1:7" ht="24" x14ac:dyDescent="0.45">
      <c r="A11" s="245" t="s">
        <v>43</v>
      </c>
      <c r="B11" s="323">
        <v>43411</v>
      </c>
      <c r="C11" s="323"/>
      <c r="D11" s="323"/>
      <c r="E11" s="323"/>
      <c r="F11" s="323"/>
      <c r="G11" s="104"/>
    </row>
    <row r="12" spans="1:7" ht="24" x14ac:dyDescent="0.45">
      <c r="A12" s="245" t="s">
        <v>239</v>
      </c>
      <c r="B12" s="366">
        <f>D549</f>
        <v>0.94174757281553401</v>
      </c>
      <c r="C12" s="366"/>
      <c r="D12" s="366"/>
      <c r="E12" s="366"/>
      <c r="F12" s="366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43411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247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226">
        <f>IFERROR(E41/F41,"N.A")</f>
        <v>1</v>
      </c>
      <c r="E41" s="227">
        <f>COUNTIF('A1 Exploitation'!F21:F40,"ok")</f>
        <v>1</v>
      </c>
      <c r="F41" s="228">
        <f>COUNTA('A1 Exploitation'!F21:F40)</f>
        <v>1</v>
      </c>
    </row>
    <row r="42" spans="1:7" x14ac:dyDescent="0.3">
      <c r="A42" s="252" t="s">
        <v>36</v>
      </c>
      <c r="B42" s="252"/>
      <c r="C42" s="252"/>
      <c r="D42" s="252">
        <f>SUM(B29:C37,B39:C41)</f>
        <v>24</v>
      </c>
    </row>
    <row r="43" spans="1:7" x14ac:dyDescent="0.3">
      <c r="A43" s="248" t="s">
        <v>35</v>
      </c>
      <c r="B43" s="249"/>
      <c r="C43" s="250"/>
      <c r="D43" s="251">
        <f>D42/(COUNT(B29:C37,B39:C41)*2)</f>
        <v>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30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1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43411</v>
      </c>
      <c r="B49" s="103"/>
      <c r="C49" s="111"/>
      <c r="D49" s="103"/>
    </row>
    <row r="50" spans="1:7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x14ac:dyDescent="0.3">
      <c r="A51" s="331"/>
      <c r="B51" s="247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43411</v>
      </c>
      <c r="B106" s="103"/>
      <c r="C106" s="111"/>
      <c r="D106" s="103"/>
    </row>
    <row r="107" spans="1:7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x14ac:dyDescent="0.3">
      <c r="A108" s="331"/>
      <c r="B108" s="247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463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43411</v>
      </c>
      <c r="B161" s="103"/>
      <c r="C161" s="111"/>
      <c r="D161" s="106"/>
    </row>
    <row r="162" spans="1:7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x14ac:dyDescent="0.3">
      <c r="A163" s="331"/>
      <c r="B163" s="247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43411</v>
      </c>
      <c r="B208" s="103"/>
      <c r="C208" s="111"/>
      <c r="D208" s="103"/>
    </row>
    <row r="209" spans="1:7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x14ac:dyDescent="0.3">
      <c r="A210" s="331"/>
      <c r="B210" s="247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43411</v>
      </c>
      <c r="B269" s="103"/>
      <c r="C269" s="111"/>
      <c r="D269" s="103"/>
      <c r="F269" s="160"/>
      <c r="G269" s="168"/>
    </row>
    <row r="270" spans="1:7" s="13" customForma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x14ac:dyDescent="0.3">
      <c r="A271" s="331"/>
      <c r="B271" s="247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43411</v>
      </c>
      <c r="B321" s="103"/>
      <c r="C321" s="111"/>
      <c r="D321" s="106"/>
    </row>
    <row r="322" spans="1:7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x14ac:dyDescent="0.3">
      <c r="A323" s="331"/>
      <c r="B323" s="247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ht="49.5" x14ac:dyDescent="0.3">
      <c r="A325" s="5" t="s">
        <v>6</v>
      </c>
      <c r="B325" s="109" t="s">
        <v>32</v>
      </c>
      <c r="C325" s="109"/>
      <c r="D325" s="74" t="s">
        <v>464</v>
      </c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10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ht="39" customHeight="1" x14ac:dyDescent="0.3">
      <c r="A338" s="53" t="s">
        <v>320</v>
      </c>
      <c r="B338" s="109">
        <v>1</v>
      </c>
      <c r="C338" s="109"/>
      <c r="D338" s="126" t="s">
        <v>440</v>
      </c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39.75" customHeight="1" x14ac:dyDescent="0.3">
      <c r="A340" s="164" t="s">
        <v>318</v>
      </c>
      <c r="B340" s="109">
        <v>1</v>
      </c>
      <c r="C340" s="122" t="str">
        <f>IF(B340=0, -5, "0")</f>
        <v>0</v>
      </c>
      <c r="D340" s="314" t="s">
        <v>441</v>
      </c>
      <c r="E340" s="73"/>
      <c r="F340" s="158"/>
    </row>
    <row r="341" spans="1:7" ht="82.5" x14ac:dyDescent="0.3">
      <c r="A341" s="53" t="s">
        <v>98</v>
      </c>
      <c r="B341" s="109">
        <v>0</v>
      </c>
      <c r="C341" s="110"/>
      <c r="D341" s="114" t="s">
        <v>465</v>
      </c>
      <c r="E341" s="74" t="s">
        <v>467</v>
      </c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1</v>
      </c>
      <c r="C353" s="109"/>
      <c r="D353" s="226">
        <f>IFERROR(E353/F353,"N.A")</f>
        <v>0.6</v>
      </c>
      <c r="E353" s="227">
        <f>COUNTIF('A1 Exploitation'!F325:F352,"ok")</f>
        <v>3</v>
      </c>
      <c r="F353" s="228">
        <f>COUNTA('A1 Exploitation'!F325:F352)</f>
        <v>5</v>
      </c>
    </row>
    <row r="354" spans="1:7" x14ac:dyDescent="0.3">
      <c r="A354" s="248" t="s">
        <v>36</v>
      </c>
      <c r="B354" s="252"/>
      <c r="C354" s="252"/>
      <c r="D354" s="253">
        <f>SUM(B337:C348,B350:C353)</f>
        <v>27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0.84375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37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0.88095238095238093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43411</v>
      </c>
      <c r="B361" s="103"/>
      <c r="C361" s="111"/>
      <c r="D361" s="103"/>
    </row>
    <row r="362" spans="1:7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x14ac:dyDescent="0.3">
      <c r="A363" s="331"/>
      <c r="B363" s="247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443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84" customHeight="1" x14ac:dyDescent="0.3">
      <c r="A381" s="7" t="s">
        <v>101</v>
      </c>
      <c r="B381" s="109">
        <v>1</v>
      </c>
      <c r="C381" s="109" t="str">
        <f>IF(B381=0, -5, "0")</f>
        <v>0</v>
      </c>
      <c r="D381" s="126" t="s">
        <v>442</v>
      </c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>
        <f>IFERROR(E386/F386,"N.A")</f>
        <v>0</v>
      </c>
      <c r="E386" s="227">
        <f>COUNTIF('A1 Exploitation'!F365:F385,"ok")</f>
        <v>0</v>
      </c>
      <c r="F386" s="228">
        <f>COUNTA('A1 Exploitation'!F365:F385)</f>
        <v>1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14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0.875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0.9375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43411</v>
      </c>
      <c r="B394" s="103"/>
      <c r="C394" s="111"/>
      <c r="D394" s="106"/>
      <c r="G394" s="106"/>
    </row>
    <row r="395" spans="1:7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x14ac:dyDescent="0.3">
      <c r="A396" s="331"/>
      <c r="B396" s="247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49.5" x14ac:dyDescent="0.3">
      <c r="A404" s="6" t="s">
        <v>242</v>
      </c>
      <c r="B404" s="109">
        <v>0</v>
      </c>
      <c r="C404" s="109"/>
      <c r="D404" s="126" t="s">
        <v>446</v>
      </c>
      <c r="E404" s="74" t="s">
        <v>447</v>
      </c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ht="49.5" x14ac:dyDescent="0.3">
      <c r="A410" s="4" t="s">
        <v>96</v>
      </c>
      <c r="B410" s="109">
        <v>1</v>
      </c>
      <c r="C410" s="109"/>
      <c r="D410" s="92" t="s">
        <v>444</v>
      </c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13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0.9285714285714286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ht="49.5" x14ac:dyDescent="0.3">
      <c r="A438" s="9" t="s">
        <v>391</v>
      </c>
      <c r="B438" s="109">
        <v>1</v>
      </c>
      <c r="C438" s="122" t="str">
        <f>IF(B438=0, -5, "0")</f>
        <v>0</v>
      </c>
      <c r="D438" s="108" t="s">
        <v>445</v>
      </c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1</v>
      </c>
      <c r="C439" s="109"/>
      <c r="D439" s="226">
        <f>IFERROR(E439/F439,"N.A")</f>
        <v>0.5</v>
      </c>
      <c r="E439" s="227">
        <f>COUNTIF('A1 Exploitation'!F398:F438,"ok")</f>
        <v>1</v>
      </c>
      <c r="F439" s="228">
        <f>COUNTA('A1 Exploitation'!F398:F438)</f>
        <v>2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53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0.91379310344827591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43411</v>
      </c>
      <c r="B447" s="103"/>
      <c r="C447" s="111"/>
      <c r="D447" s="103"/>
    </row>
    <row r="448" spans="1:7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x14ac:dyDescent="0.3">
      <c r="A449" s="331"/>
      <c r="B449" s="247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1" t="s">
        <v>249</v>
      </c>
      <c r="B476" s="234" t="str">
        <f>IF(D476=1, 2, IF(AND(D476&lt;1,D476&gt;0), 1, "0"))</f>
        <v>0</v>
      </c>
      <c r="C476" s="167"/>
      <c r="D476" s="381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43411</v>
      </c>
      <c r="B484" s="103"/>
      <c r="C484" s="111"/>
      <c r="D484" s="103"/>
    </row>
    <row r="485" spans="1:7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x14ac:dyDescent="0.3">
      <c r="A486" s="331"/>
      <c r="B486" s="247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226">
        <f>IFERROR(E498/F498,"N.A")</f>
        <v>1</v>
      </c>
      <c r="E498" s="227">
        <f>COUNTIF('A1 Exploitation'!F488:F497,"ok")</f>
        <v>2</v>
      </c>
      <c r="F498" s="228">
        <f>COUNTA('A1 Exploitation'!F488:F497)</f>
        <v>2</v>
      </c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43411</v>
      </c>
      <c r="B506" s="103"/>
      <c r="C506" s="111"/>
      <c r="D506" s="103"/>
    </row>
    <row r="507" spans="1:7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x14ac:dyDescent="0.3">
      <c r="A508" s="331"/>
      <c r="B508" s="247" t="s">
        <v>34</v>
      </c>
      <c r="C508" s="247" t="s">
        <v>33</v>
      </c>
      <c r="D508" s="365"/>
      <c r="E508" s="333"/>
      <c r="F508" s="333"/>
    </row>
    <row r="509" spans="1:7" ht="33" x14ac:dyDescent="0.3">
      <c r="A509" s="5" t="s">
        <v>15</v>
      </c>
      <c r="B509" s="109">
        <v>2</v>
      </c>
      <c r="C509" s="109"/>
      <c r="D509" s="74" t="s">
        <v>448</v>
      </c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>
        <f>IFERROR(E512/F512,"N.A")</f>
        <v>0</v>
      </c>
      <c r="E512" s="229">
        <f>COUNTIF('A1 Exploitation'!F509:F511,"ok")</f>
        <v>0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43411</v>
      </c>
      <c r="B517" s="103"/>
      <c r="C517" s="111"/>
      <c r="D517" s="103"/>
    </row>
    <row r="518" spans="1:7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x14ac:dyDescent="0.3">
      <c r="A519" s="331"/>
      <c r="B519" s="247" t="s">
        <v>34</v>
      </c>
      <c r="C519" s="247" t="s">
        <v>33</v>
      </c>
      <c r="D519" s="365"/>
      <c r="E519" s="333"/>
      <c r="F519" s="333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 t="s">
        <v>32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49.5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 t="s">
        <v>462</v>
      </c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226">
        <f>IFERROR(E532/F532,"N.A")</f>
        <v>1</v>
      </c>
      <c r="E532" s="227">
        <f>COUNTIF('A1 Exploitation'!F520:F531,"ok")</f>
        <v>1</v>
      </c>
      <c r="F532" s="228">
        <f>COUNTA('A1 Exploitation'!F520:F531)</f>
        <v>1</v>
      </c>
    </row>
    <row r="533" spans="1:7" x14ac:dyDescent="0.3">
      <c r="A533" s="248" t="s">
        <v>36</v>
      </c>
      <c r="B533" s="248"/>
      <c r="C533" s="248"/>
      <c r="D533" s="248">
        <f>SUM(B520:C532)</f>
        <v>14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43411</v>
      </c>
      <c r="B537" s="103"/>
      <c r="C537" s="111"/>
      <c r="D537" s="103"/>
      <c r="G537" s="106"/>
    </row>
    <row r="538" spans="1:7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x14ac:dyDescent="0.3">
      <c r="A539" s="331"/>
      <c r="B539" s="247" t="s">
        <v>34</v>
      </c>
      <c r="C539" s="247" t="s">
        <v>33</v>
      </c>
      <c r="D539" s="365"/>
      <c r="E539" s="333"/>
      <c r="F539" s="333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226">
        <f>IFERROR(E543/F543,"N.A")</f>
        <v>1</v>
      </c>
      <c r="E543" s="227">
        <f>COUNTIF('A1 Exploitation'!F540:F542,"ok")</f>
        <v>1</v>
      </c>
      <c r="F543" s="22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0.63749999999999996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194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0.94174757281553401</v>
      </c>
    </row>
  </sheetData>
  <sheetProtection algorithmName="SHA-512" hashValue="tf8koc5RlyLR1urA3V3afpZaLrbwgn/IHlvTg6KXGgD62F9pTc/aKAaNYEW9wwEr0UPH7WDn7tC/UAAnM3dQZg==" saltValue="zIds8gVGl/qa82ffslhqg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509:B511 B398:B405 B410:B416 B421:B425 B384:B385 B436:B438 B451:B456 B430:B434 B472:B475 B461:B470 B496:B497 B488:B492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9" orientation="portrait" r:id="rId1"/>
  <rowBreaks count="5" manualBreakCount="5">
    <brk id="85" max="6" man="1"/>
    <brk id="267" max="6" man="1"/>
    <brk id="359" max="6" man="1"/>
    <brk id="440" max="6" man="1"/>
    <brk id="53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5" zoomScale="84" zoomScaleNormal="90" zoomScaleSheetLayoutView="84" workbookViewId="0">
      <selection activeCell="E5" sqref="E5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4"/>
      <c r="E1" s="324"/>
      <c r="F1" s="324"/>
      <c r="G1" s="324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8" t="s">
        <v>50</v>
      </c>
      <c r="B6" s="368"/>
      <c r="C6" s="368"/>
      <c r="D6" s="368"/>
      <c r="E6" s="368"/>
      <c r="F6" s="368"/>
      <c r="G6" s="104"/>
    </row>
    <row r="7" spans="1:7" s="11" customFormat="1" ht="21.75" customHeight="1" x14ac:dyDescent="0.45">
      <c r="A7" s="369" t="str">
        <f>'A2 Exploitation'!A8:F8</f>
        <v>BAB DZIRA</v>
      </c>
      <c r="B7" s="369"/>
      <c r="C7" s="369"/>
      <c r="D7" s="369"/>
      <c r="E7" s="369"/>
      <c r="F7" s="369"/>
      <c r="G7" s="104"/>
    </row>
    <row r="8" spans="1:7" s="11" customFormat="1" ht="24" x14ac:dyDescent="0.45">
      <c r="A8" s="243" t="s">
        <v>42</v>
      </c>
      <c r="B8" s="370" t="str">
        <f>'A2 Exploitation'!B9:F9</f>
        <v>Dr Raja Bouhalfaya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 t="str">
        <f>'A2 Exploitation'!B10:F10</f>
        <v>Directeur du magasin et chefs rayons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'A2 Exploitation'!B11:F11</f>
        <v>43411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72">
        <f>D199</f>
        <v>0.68478260869565222</v>
      </c>
      <c r="C11" s="372"/>
      <c r="D11" s="372"/>
      <c r="E11" s="372"/>
      <c r="F11" s="372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ht="33" x14ac:dyDescent="0.3">
      <c r="A17" s="14" t="s">
        <v>269</v>
      </c>
      <c r="B17" s="73">
        <v>0</v>
      </c>
      <c r="C17" s="73"/>
      <c r="D17" s="74" t="s">
        <v>449</v>
      </c>
      <c r="E17" s="74" t="s">
        <v>450</v>
      </c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8</v>
      </c>
    </row>
    <row r="23" spans="1:7" x14ac:dyDescent="0.3">
      <c r="A23" s="351" t="s">
        <v>295</v>
      </c>
      <c r="B23" s="352"/>
      <c r="C23" s="353"/>
      <c r="D23" s="288">
        <f>D22/(COUNT(B17:C21)*2)</f>
        <v>0.8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88.5" customHeight="1" x14ac:dyDescent="0.35">
      <c r="A26" s="29" t="s">
        <v>97</v>
      </c>
      <c r="B26" s="73">
        <v>0</v>
      </c>
      <c r="C26" s="99">
        <f>IF(B26=0, -5, "0")</f>
        <v>-5</v>
      </c>
      <c r="D26" s="102" t="s">
        <v>466</v>
      </c>
      <c r="E26" s="74" t="s">
        <v>469</v>
      </c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ht="33" x14ac:dyDescent="0.3">
      <c r="A28" s="31" t="s">
        <v>369</v>
      </c>
      <c r="B28" s="73">
        <v>1</v>
      </c>
      <c r="C28" s="73"/>
      <c r="D28" s="74" t="s">
        <v>451</v>
      </c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4</v>
      </c>
    </row>
    <row r="34" spans="1:7" x14ac:dyDescent="0.3">
      <c r="A34" s="351" t="s">
        <v>295</v>
      </c>
      <c r="B34" s="352"/>
      <c r="C34" s="353"/>
      <c r="D34" s="288">
        <f>D33/(COUNT(B26:C32)*2)</f>
        <v>0.2857142857142857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ht="33" x14ac:dyDescent="0.3">
      <c r="A46" s="14" t="s">
        <v>270</v>
      </c>
      <c r="B46" s="73">
        <v>1</v>
      </c>
      <c r="C46" s="73"/>
      <c r="D46" s="74" t="s">
        <v>452</v>
      </c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453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4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11</v>
      </c>
    </row>
    <row r="53" spans="1:7" x14ac:dyDescent="0.3">
      <c r="A53" s="351" t="s">
        <v>295</v>
      </c>
      <c r="B53" s="352"/>
      <c r="C53" s="353"/>
      <c r="D53" s="288">
        <f>D52/(COUNT(B46:C51)*2)</f>
        <v>0.91666666666666663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55.5" customHeight="1" x14ac:dyDescent="0.35">
      <c r="A56" s="30" t="s">
        <v>176</v>
      </c>
      <c r="B56" s="73">
        <v>1</v>
      </c>
      <c r="C56" s="99" t="str">
        <f>IF(B56=0, -5, "0")</f>
        <v>0</v>
      </c>
      <c r="D56" s="92" t="s">
        <v>468</v>
      </c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ht="86.25" customHeight="1" x14ac:dyDescent="0.3">
      <c r="A58" s="20" t="s">
        <v>244</v>
      </c>
      <c r="B58" s="73">
        <v>1</v>
      </c>
      <c r="C58" s="73"/>
      <c r="D58" s="74" t="s">
        <v>454</v>
      </c>
      <c r="E58" s="126"/>
      <c r="F58" s="73"/>
    </row>
    <row r="59" spans="1:7" ht="49.5" x14ac:dyDescent="0.3">
      <c r="A59" s="20" t="s">
        <v>92</v>
      </c>
      <c r="B59" s="73">
        <v>1</v>
      </c>
      <c r="C59" s="73"/>
      <c r="D59" s="74" t="s">
        <v>455</v>
      </c>
      <c r="E59" s="73"/>
      <c r="F59" s="73"/>
    </row>
    <row r="60" spans="1:7" ht="171.75" x14ac:dyDescent="0.35">
      <c r="A60" s="30" t="s">
        <v>221</v>
      </c>
      <c r="B60" s="73">
        <v>0</v>
      </c>
      <c r="C60" s="99">
        <f>IF(B60=0, -5, "0")</f>
        <v>-5</v>
      </c>
      <c r="D60" s="74" t="s">
        <v>457</v>
      </c>
      <c r="E60" s="126" t="s">
        <v>456</v>
      </c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4</v>
      </c>
    </row>
    <row r="64" spans="1:7" x14ac:dyDescent="0.3">
      <c r="A64" s="351" t="s">
        <v>295</v>
      </c>
      <c r="B64" s="352"/>
      <c r="C64" s="353"/>
      <c r="D64" s="288">
        <f>D63/(COUNT(B56:C62)*2)</f>
        <v>0.25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16</v>
      </c>
    </row>
    <row r="162" spans="1:7" x14ac:dyDescent="0.3">
      <c r="A162" s="351" t="s">
        <v>295</v>
      </c>
      <c r="B162" s="352"/>
      <c r="C162" s="353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2</v>
      </c>
    </row>
    <row r="170" spans="1:7" x14ac:dyDescent="0.3">
      <c r="A170" s="351" t="s">
        <v>295</v>
      </c>
      <c r="B170" s="352"/>
      <c r="C170" s="353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8</v>
      </c>
    </row>
    <row r="178" spans="1:7" x14ac:dyDescent="0.3">
      <c r="A178" s="351" t="s">
        <v>295</v>
      </c>
      <c r="B178" s="352"/>
      <c r="C178" s="353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ht="49.5" x14ac:dyDescent="0.3">
      <c r="A181" s="31" t="s">
        <v>315</v>
      </c>
      <c r="B181" s="73">
        <v>0</v>
      </c>
      <c r="C181" s="73"/>
      <c r="D181" s="74" t="s">
        <v>458</v>
      </c>
      <c r="E181" s="126" t="s">
        <v>459</v>
      </c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8</v>
      </c>
    </row>
    <row r="187" spans="1:7" x14ac:dyDescent="0.3">
      <c r="A187" s="351" t="s">
        <v>295</v>
      </c>
      <c r="B187" s="352"/>
      <c r="C187" s="353"/>
      <c r="D187" s="288">
        <f>D186/(COUNT(B181:C185)*2)</f>
        <v>0.8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ht="33" x14ac:dyDescent="0.3">
      <c r="A190" s="31" t="s">
        <v>370</v>
      </c>
      <c r="B190" s="73">
        <v>1</v>
      </c>
      <c r="C190" s="73"/>
      <c r="D190" s="74" t="s">
        <v>460</v>
      </c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33" x14ac:dyDescent="0.3">
      <c r="A192" s="17" t="s">
        <v>311</v>
      </c>
      <c r="B192" s="73">
        <v>1</v>
      </c>
      <c r="C192" s="73"/>
      <c r="D192" s="74" t="s">
        <v>461</v>
      </c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2</v>
      </c>
    </row>
    <row r="195" spans="1:6" x14ac:dyDescent="0.3">
      <c r="A195" s="351" t="s">
        <v>295</v>
      </c>
      <c r="B195" s="352"/>
      <c r="C195" s="353"/>
      <c r="D195" s="288">
        <f>D194/(COUNT(B190:C193)*2)</f>
        <v>0.5</v>
      </c>
    </row>
    <row r="197" spans="1:6" ht="18" x14ac:dyDescent="0.35">
      <c r="A197" s="47" t="s">
        <v>246</v>
      </c>
      <c r="B197" s="46"/>
      <c r="C197" s="46"/>
      <c r="D197" s="239">
        <f>E197/F197</f>
        <v>0.55555555555555558</v>
      </c>
      <c r="E197" s="231">
        <f>COUNTIF('A1 Technique'!F17:F193,"ok")</f>
        <v>5</v>
      </c>
      <c r="F197" s="232">
        <f>COUNTA('A1 Technique'!F17:F193)</f>
        <v>9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63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0.68478260869565222</v>
      </c>
    </row>
  </sheetData>
  <sheetProtection algorithmName="SHA-512" hashValue="e/cv2N5QieoczaOgKW0gjJZxhjDUEXpSHg80XgiMJyBMHahK9BJCth7Dk73fmVVC66QAluSpuIdy/r9MGTg7MA==" saltValue="nJijQlolcVuj59l/ppMXuw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5" orientation="portrait" r:id="rId1"/>
  <rowBreaks count="1" manualBreakCount="1">
    <brk id="64" max="5" man="1"/>
  </rowBreaks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4"/>
      <c r="E1" s="324"/>
      <c r="F1" s="324"/>
      <c r="G1" s="324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45">
      <c r="A8" s="326" t="str">
        <f>'Page de garde'!D18</f>
        <v>BAB DZIRA</v>
      </c>
      <c r="B8" s="326"/>
      <c r="C8" s="326"/>
      <c r="D8" s="326"/>
      <c r="E8" s="326"/>
      <c r="F8" s="326"/>
      <c r="G8" s="104"/>
    </row>
    <row r="9" spans="1:7" ht="24" x14ac:dyDescent="0.45">
      <c r="A9" s="243" t="s">
        <v>42</v>
      </c>
      <c r="B9" s="374"/>
      <c r="C9" s="374"/>
      <c r="D9" s="374"/>
      <c r="E9" s="374"/>
      <c r="F9" s="374"/>
      <c r="G9" s="104"/>
    </row>
    <row r="10" spans="1:7" ht="24" x14ac:dyDescent="0.45">
      <c r="A10" s="244" t="s">
        <v>44</v>
      </c>
      <c r="B10" s="375"/>
      <c r="C10" s="375"/>
      <c r="D10" s="375"/>
      <c r="E10" s="375"/>
      <c r="F10" s="375"/>
      <c r="G10" s="104"/>
    </row>
    <row r="11" spans="1:7" ht="24" x14ac:dyDescent="0.45">
      <c r="A11" s="243" t="s">
        <v>43</v>
      </c>
      <c r="B11" s="373"/>
      <c r="C11" s="373"/>
      <c r="D11" s="373"/>
      <c r="E11" s="373"/>
      <c r="F11" s="373"/>
      <c r="G11" s="104"/>
    </row>
    <row r="12" spans="1:7" ht="24" x14ac:dyDescent="0.45">
      <c r="A12" s="243" t="s">
        <v>239</v>
      </c>
      <c r="B12" s="376">
        <f>D549</f>
        <v>0</v>
      </c>
      <c r="C12" s="376"/>
      <c r="D12" s="376"/>
      <c r="E12" s="376"/>
      <c r="F12" s="376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247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x14ac:dyDescent="0.3">
      <c r="A51" s="331"/>
      <c r="B51" s="247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x14ac:dyDescent="0.3">
      <c r="A108" s="331"/>
      <c r="B108" s="247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x14ac:dyDescent="0.3">
      <c r="A163" s="331"/>
      <c r="B163" s="247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x14ac:dyDescent="0.3">
      <c r="A210" s="331"/>
      <c r="B210" s="247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x14ac:dyDescent="0.3">
      <c r="A271" s="331"/>
      <c r="B271" s="247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x14ac:dyDescent="0.3">
      <c r="A323" s="331"/>
      <c r="B323" s="247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x14ac:dyDescent="0.3">
      <c r="A363" s="331"/>
      <c r="B363" s="247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x14ac:dyDescent="0.3">
      <c r="A396" s="331"/>
      <c r="B396" s="247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x14ac:dyDescent="0.3">
      <c r="A449" s="331"/>
      <c r="B449" s="247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x14ac:dyDescent="0.3">
      <c r="A486" s="331"/>
      <c r="B486" s="247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x14ac:dyDescent="0.3">
      <c r="A508" s="331"/>
      <c r="B508" s="247" t="s">
        <v>34</v>
      </c>
      <c r="C508" s="247" t="s">
        <v>33</v>
      </c>
      <c r="D508" s="332"/>
      <c r="E508" s="333"/>
      <c r="F508" s="33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x14ac:dyDescent="0.3">
      <c r="A519" s="331"/>
      <c r="B519" s="247" t="s">
        <v>34</v>
      </c>
      <c r="C519" s="247" t="s">
        <v>33</v>
      </c>
      <c r="D519" s="332"/>
      <c r="E519" s="333"/>
      <c r="F519" s="33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x14ac:dyDescent="0.3">
      <c r="A539" s="331"/>
      <c r="B539" s="247" t="s">
        <v>34</v>
      </c>
      <c r="C539" s="247" t="s">
        <v>33</v>
      </c>
      <c r="D539" s="332"/>
      <c r="E539" s="333"/>
      <c r="F539" s="33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4"/>
      <c r="E1" s="324"/>
      <c r="F1" s="324"/>
      <c r="G1" s="324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04"/>
    </row>
    <row r="7" spans="1:7" s="11" customFormat="1" ht="21.75" customHeight="1" x14ac:dyDescent="0.45">
      <c r="A7" s="326" t="str">
        <f>'A3 Exploitation'!A8:F8</f>
        <v>BAB DZIRA</v>
      </c>
      <c r="B7" s="326"/>
      <c r="C7" s="326"/>
      <c r="D7" s="326"/>
      <c r="E7" s="326"/>
      <c r="F7" s="326"/>
      <c r="G7" s="104"/>
    </row>
    <row r="8" spans="1:7" s="11" customFormat="1" ht="24" x14ac:dyDescent="0.45">
      <c r="A8" s="243" t="s">
        <v>42</v>
      </c>
      <c r="B8" s="370">
        <f>'A3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'A3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'A3 Exploitation'!B11:F11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72">
        <f>D199</f>
        <v>0</v>
      </c>
      <c r="C11" s="372"/>
      <c r="D11" s="372"/>
      <c r="E11" s="372"/>
      <c r="F11" s="372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0</v>
      </c>
    </row>
    <row r="23" spans="1:7" x14ac:dyDescent="0.3">
      <c r="A23" s="351" t="s">
        <v>295</v>
      </c>
      <c r="B23" s="352"/>
      <c r="C23" s="353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0</v>
      </c>
    </row>
    <row r="34" spans="1:7" x14ac:dyDescent="0.3">
      <c r="A34" s="351" t="s">
        <v>295</v>
      </c>
      <c r="B34" s="352"/>
      <c r="C34" s="353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0</v>
      </c>
    </row>
    <row r="53" spans="1:7" x14ac:dyDescent="0.3">
      <c r="A53" s="351" t="s">
        <v>295</v>
      </c>
      <c r="B53" s="352"/>
      <c r="C53" s="353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0</v>
      </c>
    </row>
    <row r="64" spans="1:7" x14ac:dyDescent="0.3">
      <c r="A64" s="351" t="s">
        <v>295</v>
      </c>
      <c r="B64" s="352"/>
      <c r="C64" s="353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0</v>
      </c>
    </row>
    <row r="162" spans="1:7" x14ac:dyDescent="0.3">
      <c r="A162" s="351" t="s">
        <v>295</v>
      </c>
      <c r="B162" s="352"/>
      <c r="C162" s="353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0</v>
      </c>
    </row>
    <row r="170" spans="1:7" x14ac:dyDescent="0.3">
      <c r="A170" s="351" t="s">
        <v>295</v>
      </c>
      <c r="B170" s="352"/>
      <c r="C170" s="353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0</v>
      </c>
    </row>
    <row r="178" spans="1:7" x14ac:dyDescent="0.3">
      <c r="A178" s="351" t="s">
        <v>295</v>
      </c>
      <c r="B178" s="352"/>
      <c r="C178" s="353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0</v>
      </c>
    </row>
    <row r="187" spans="1:7" x14ac:dyDescent="0.3">
      <c r="A187" s="351" t="s">
        <v>295</v>
      </c>
      <c r="B187" s="352"/>
      <c r="C187" s="353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0</v>
      </c>
    </row>
    <row r="195" spans="1:6" x14ac:dyDescent="0.3">
      <c r="A195" s="351" t="s">
        <v>295</v>
      </c>
      <c r="B195" s="352"/>
      <c r="C195" s="353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4"/>
      <c r="E1" s="324"/>
      <c r="F1" s="324"/>
      <c r="G1" s="324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45">
      <c r="A8" s="326" t="str">
        <f>'Page de garde'!D18</f>
        <v>BAB DZIRA</v>
      </c>
      <c r="B8" s="326"/>
      <c r="C8" s="326"/>
      <c r="D8" s="326"/>
      <c r="E8" s="326"/>
      <c r="F8" s="326"/>
      <c r="G8" s="104"/>
    </row>
    <row r="9" spans="1:7" ht="24" x14ac:dyDescent="0.45">
      <c r="A9" s="306" t="s">
        <v>42</v>
      </c>
      <c r="B9" s="379"/>
      <c r="C9" s="379"/>
      <c r="D9" s="379"/>
      <c r="E9" s="379"/>
      <c r="F9" s="379"/>
      <c r="G9" s="104"/>
    </row>
    <row r="10" spans="1:7" ht="24" x14ac:dyDescent="0.45">
      <c r="A10" s="307" t="s">
        <v>44</v>
      </c>
      <c r="B10" s="380"/>
      <c r="C10" s="380"/>
      <c r="D10" s="380"/>
      <c r="E10" s="380"/>
      <c r="F10" s="380"/>
      <c r="G10" s="104"/>
    </row>
    <row r="11" spans="1:7" ht="24" x14ac:dyDescent="0.45">
      <c r="A11" s="306" t="s">
        <v>43</v>
      </c>
      <c r="B11" s="378"/>
      <c r="C11" s="378"/>
      <c r="D11" s="378"/>
      <c r="E11" s="378"/>
      <c r="F11" s="378"/>
      <c r="G11" s="104"/>
    </row>
    <row r="12" spans="1:7" ht="24" x14ac:dyDescent="0.45">
      <c r="A12" s="306" t="s">
        <v>239</v>
      </c>
      <c r="B12" s="377">
        <f>D549</f>
        <v>0</v>
      </c>
      <c r="C12" s="377"/>
      <c r="D12" s="377"/>
      <c r="E12" s="377"/>
      <c r="F12" s="377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247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ht="16.5" customHeight="1" x14ac:dyDescent="0.3">
      <c r="A51" s="331"/>
      <c r="B51" s="247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ht="16.5" customHeight="1" x14ac:dyDescent="0.3">
      <c r="A108" s="331"/>
      <c r="B108" s="247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ht="16.5" customHeight="1" x14ac:dyDescent="0.3">
      <c r="A163" s="331"/>
      <c r="B163" s="247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ht="16.5" customHeight="1" x14ac:dyDescent="0.3">
      <c r="A210" s="331"/>
      <c r="B210" s="247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ht="16.5" customHeight="1" x14ac:dyDescent="0.3">
      <c r="A271" s="331"/>
      <c r="B271" s="247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ht="16.5" customHeight="1" x14ac:dyDescent="0.3">
      <c r="A323" s="331"/>
      <c r="B323" s="247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ht="16.5" customHeight="1" x14ac:dyDescent="0.3">
      <c r="A363" s="331"/>
      <c r="B363" s="247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ht="16.5" customHeight="1" x14ac:dyDescent="0.3">
      <c r="A396" s="331"/>
      <c r="B396" s="247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ht="16.5" customHeight="1" x14ac:dyDescent="0.3">
      <c r="A449" s="331"/>
      <c r="B449" s="247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ht="16.5" customHeight="1" x14ac:dyDescent="0.3">
      <c r="A486" s="331"/>
      <c r="B486" s="247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ht="16.5" customHeight="1" x14ac:dyDescent="0.3">
      <c r="A508" s="331"/>
      <c r="B508" s="247" t="s">
        <v>34</v>
      </c>
      <c r="C508" s="247" t="s">
        <v>33</v>
      </c>
      <c r="D508" s="332"/>
      <c r="E508" s="333"/>
      <c r="F508" s="33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ht="16.5" customHeight="1" x14ac:dyDescent="0.3">
      <c r="A519" s="331"/>
      <c r="B519" s="247" t="s">
        <v>34</v>
      </c>
      <c r="C519" s="247" t="s">
        <v>33</v>
      </c>
      <c r="D519" s="332"/>
      <c r="E519" s="333"/>
      <c r="F519" s="33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ht="16.5" customHeight="1" x14ac:dyDescent="0.3">
      <c r="A539" s="331"/>
      <c r="B539" s="247" t="s">
        <v>34</v>
      </c>
      <c r="C539" s="247" t="s">
        <v>33</v>
      </c>
      <c r="D539" s="332"/>
      <c r="E539" s="333"/>
      <c r="F539" s="33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4"/>
      <c r="E1" s="324"/>
      <c r="F1" s="324"/>
      <c r="G1" s="324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04"/>
    </row>
    <row r="7" spans="1:7" s="11" customFormat="1" ht="21.75" customHeight="1" x14ac:dyDescent="0.45">
      <c r="A7" s="326" t="e">
        <f>#REF!</f>
        <v>#REF!</v>
      </c>
      <c r="B7" s="326"/>
      <c r="C7" s="326"/>
      <c r="D7" s="326"/>
      <c r="E7" s="326"/>
      <c r="F7" s="326"/>
      <c r="G7" s="104"/>
    </row>
    <row r="8" spans="1:7" s="11" customFormat="1" ht="24" x14ac:dyDescent="0.45">
      <c r="A8" s="243" t="s">
        <v>42</v>
      </c>
      <c r="B8" s="370">
        <f>'A4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'A4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'A4 Exploitation'!A8:F8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72">
        <f>D199</f>
        <v>0</v>
      </c>
      <c r="C11" s="372"/>
      <c r="D11" s="372"/>
      <c r="E11" s="372"/>
      <c r="F11" s="372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0</v>
      </c>
    </row>
    <row r="23" spans="1:7" x14ac:dyDescent="0.3">
      <c r="A23" s="351" t="s">
        <v>295</v>
      </c>
      <c r="B23" s="352"/>
      <c r="C23" s="353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0</v>
      </c>
    </row>
    <row r="34" spans="1:7" x14ac:dyDescent="0.3">
      <c r="A34" s="351" t="s">
        <v>295</v>
      </c>
      <c r="B34" s="352"/>
      <c r="C34" s="353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0</v>
      </c>
    </row>
    <row r="53" spans="1:7" x14ac:dyDescent="0.3">
      <c r="A53" s="351" t="s">
        <v>295</v>
      </c>
      <c r="B53" s="352"/>
      <c r="C53" s="353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0</v>
      </c>
    </row>
    <row r="64" spans="1:7" x14ac:dyDescent="0.3">
      <c r="A64" s="351" t="s">
        <v>295</v>
      </c>
      <c r="B64" s="352"/>
      <c r="C64" s="353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0</v>
      </c>
    </row>
    <row r="162" spans="1:7" x14ac:dyDescent="0.3">
      <c r="A162" s="351" t="s">
        <v>295</v>
      </c>
      <c r="B162" s="352"/>
      <c r="C162" s="353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0</v>
      </c>
    </row>
    <row r="170" spans="1:7" x14ac:dyDescent="0.3">
      <c r="A170" s="351" t="s">
        <v>295</v>
      </c>
      <c r="B170" s="352"/>
      <c r="C170" s="353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0</v>
      </c>
    </row>
    <row r="178" spans="1:7" x14ac:dyDescent="0.3">
      <c r="A178" s="351" t="s">
        <v>295</v>
      </c>
      <c r="B178" s="352"/>
      <c r="C178" s="353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0</v>
      </c>
    </row>
    <row r="187" spans="1:7" x14ac:dyDescent="0.3">
      <c r="A187" s="351" t="s">
        <v>295</v>
      </c>
      <c r="B187" s="352"/>
      <c r="C187" s="353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0</v>
      </c>
    </row>
    <row r="195" spans="1:6" x14ac:dyDescent="0.3">
      <c r="A195" s="351" t="s">
        <v>295</v>
      </c>
      <c r="B195" s="352"/>
      <c r="C195" s="353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2018-11-03T11:43:05Z</cp:lastPrinted>
  <dcterms:created xsi:type="dcterms:W3CDTF">2015-10-03T07:44:26Z</dcterms:created>
  <dcterms:modified xsi:type="dcterms:W3CDTF">2018-11-13T08:35:12Z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