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6930" tabRatio="85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D206" i="32" s="1"/>
  <c r="D207" i="32" s="1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37" i="32" l="1"/>
  <c r="D38" i="32" s="1"/>
  <c r="D146" i="32"/>
  <c r="D242" i="32"/>
  <c r="D245" i="32" s="1"/>
  <c r="D246" i="32" s="1"/>
  <c r="B76" i="29" s="1"/>
  <c r="D276" i="32"/>
  <c r="D294" i="32"/>
  <c r="D295" i="32" s="1"/>
  <c r="D337" i="32"/>
  <c r="D338" i="32" s="1"/>
  <c r="D357" i="32"/>
  <c r="D360" i="32" s="1"/>
  <c r="D361" i="32" s="1"/>
  <c r="B97" i="29" s="1"/>
  <c r="D387" i="32"/>
  <c r="D37" i="34"/>
  <c r="D40" i="34" s="1"/>
  <c r="D41" i="34" s="1"/>
  <c r="B49" i="29" s="1"/>
  <c r="D110" i="34"/>
  <c r="D111" i="34" s="1"/>
  <c r="D337" i="34"/>
  <c r="D338" i="34" s="1"/>
  <c r="D357" i="34"/>
  <c r="D83" i="35"/>
  <c r="D84" i="35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277" i="34"/>
  <c r="D245" i="34"/>
  <c r="D246" i="34" s="1"/>
  <c r="B77" i="29" s="1"/>
  <c r="D243" i="34"/>
  <c r="D96" i="34"/>
  <c r="D97" i="34" s="1"/>
  <c r="B56" i="29" s="1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243" i="32"/>
  <c r="D358" i="32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C317" i="30"/>
  <c r="D321" i="30" s="1"/>
  <c r="D322" i="30" s="1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145" i="31" l="1"/>
  <c r="D146" i="31" s="1"/>
  <c r="D62" i="31"/>
  <c r="D63" i="31" s="1"/>
  <c r="D409" i="30"/>
  <c r="D410" i="30" s="1"/>
  <c r="B110" i="29" s="1"/>
  <c r="D276" i="30"/>
  <c r="D277" i="30" s="1"/>
  <c r="D83" i="31"/>
  <c r="D84" i="31" s="1"/>
  <c r="D81" i="30"/>
  <c r="D110" i="30"/>
  <c r="D111" i="30" s="1"/>
  <c r="D146" i="30"/>
  <c r="D147" i="30" s="1"/>
  <c r="D206" i="30"/>
  <c r="D207" i="30" s="1"/>
  <c r="D449" i="30"/>
  <c r="D450" i="30" s="1"/>
  <c r="B131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38" i="30" s="1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D462" i="32"/>
  <c r="D463" i="32" s="1"/>
  <c r="D179" i="31"/>
  <c r="D243" i="30"/>
  <c r="D358" i="30"/>
  <c r="D388" i="30"/>
  <c r="D189" i="30"/>
  <c r="D190" i="30" s="1"/>
  <c r="B68" i="29" s="1"/>
  <c r="D82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D101" i="17" s="1"/>
  <c r="D102" i="17" s="1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279" i="30" l="1"/>
  <c r="D280" i="30" s="1"/>
  <c r="B82" i="29" s="1"/>
  <c r="D40" i="30"/>
  <c r="D41" i="30" s="1"/>
  <c r="B47" i="29" s="1"/>
  <c r="D245" i="30"/>
  <c r="D246" i="30" s="1"/>
  <c r="B75" i="29" s="1"/>
  <c r="D387" i="16"/>
  <c r="D132" i="17"/>
  <c r="D133" i="17" s="1"/>
  <c r="D96" i="30"/>
  <c r="D97" i="30" s="1"/>
  <c r="B54" i="29" s="1"/>
  <c r="D360" i="30"/>
  <c r="D361" i="30" s="1"/>
  <c r="B96" i="29" s="1"/>
  <c r="B27" i="29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88" i="16"/>
  <c r="D390" i="16"/>
  <c r="D391" i="16" s="1"/>
  <c r="B102" i="29" s="1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171" i="17"/>
  <c r="D62" i="17"/>
  <c r="D206" i="16"/>
  <c r="D207" i="16" s="1"/>
  <c r="D54" i="16"/>
  <c r="D55" i="16" s="1"/>
  <c r="B9" i="17"/>
  <c r="B10" i="17"/>
  <c r="D462" i="30" l="1"/>
  <c r="D463" i="30" s="1"/>
  <c r="B25" i="29" s="1"/>
  <c r="D279" i="16"/>
  <c r="D280" i="16" s="1"/>
  <c r="D360" i="16"/>
  <c r="D361" i="16" s="1"/>
  <c r="D40" i="16"/>
  <c r="D41" i="16" s="1"/>
  <c r="B46" i="29" s="1"/>
  <c r="B11" i="31"/>
  <c r="B145" i="29"/>
  <c r="B33" i="29" l="1"/>
  <c r="B12" i="30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82" i="16" s="1"/>
  <c r="D189" i="16"/>
  <c r="D190" i="16" s="1"/>
  <c r="B67" i="29" s="1"/>
  <c r="D164" i="16"/>
  <c r="A17" i="16"/>
  <c r="D96" i="16" l="1"/>
  <c r="D97" i="16" s="1"/>
  <c r="B53" i="29" s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<sst xmlns="http://schemas.openxmlformats.org/spreadsheetml/2006/main" count="3121" uniqueCount="420">
  <si>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</si>
  <si>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</si>
  <si>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</si>
  <si>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</si>
  <si>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</si>
  <si>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</si>
  <si>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</si>
  <si>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</si>
  <si>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</si>
  <si>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</si>
  <si>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</si>
  <si>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</si>
  <si>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</si>
  <si>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</si>
  <si>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</si>
  <si>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</si>
  <si>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</si>
  <si>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</si>
  <si>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</si>
  <si>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</si>
  <si>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</si>
  <si>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</si>
  <si>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</si>
  <si>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</si>
  <si>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</si>
  <si>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</si>
  <si>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</si>
  <si>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</si>
  <si>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</si>
  <si>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</si>
  <si>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</si>
  <si>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</si>
  <si>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</si>
  <si>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</si>
  <si>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</si>
  <si>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</si>
  <si>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</si>
  <si>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</si>
  <si>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</si>
  <si>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</si>
  <si>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</si>
  <si>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</si>
  <si>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</si>
  <si>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</si>
  <si>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</si>
  <si>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</si>
  <si>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</si>
  <si>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</si>
  <si>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</si>
  <si>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</si>
  <si>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</si>
  <si>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</si>
  <si>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</si>
  <si>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</si>
  <si>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</si>
  <si>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</si>
  <si>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</si>
  <si>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</si>
  <si>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</si>
  <si>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</si>
  <si>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</si>
  <si>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</si>
  <si>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</si>
  <si>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</si>
  <si>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</si>
  <si>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</si>
  <si>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</si>
  <si>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</si>
  <si>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</si>
  <si>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</si>
  <si>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</si>
  <si>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</si>
  <si>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</si>
  <si>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</si>
  <si>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</si>
  <si>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</si>
  <si>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</si>
  <si>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</si>
  <si>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</si>
  <si>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</si>
  <si>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</si>
  <si>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</si>
  <si>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</si>
  <si>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</si>
  <si>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</si>
  <si>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</si>
  <si>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</si>
  <si>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</si>
  <si>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</si>
  <si>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</si>
  <si>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</si>
  <si>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</si>
  <si>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</si>
  <si>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</si>
  <si>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</si>
  <si>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</si>
  <si>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</si>
  <si>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</si>
  <si>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</si>
  <si>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</si>
  <si>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</si>
  <si>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</si>
  <si>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</si>
  <si>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</si>
  <si>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</si>
  <si>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</si>
  <si>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</si>
  <si>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</si>
  <si>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</si>
  <si>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</si>
  <si>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</si>
  <si>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</si>
  <si>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</si>
  <si>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</si>
  <si>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</si>
  <si>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</si>
  <si>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</si>
  <si>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</si>
  <si>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</si>
  <si>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</si>
  <si>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</si>
  <si>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</si>
  <si>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</si>
  <si>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</si>
  <si>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</si>
  <si>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</si>
  <si>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</si>
  <si>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</si>
  <si>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</si>
  <si>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</si>
  <si>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</si>
  <si>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</si>
  <si>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</si>
  <si>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</si>
  <si>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</si>
  <si>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</si>
  <si>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</si>
  <si>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</si>
  <si>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</si>
  <si>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</si>
  <si>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</si>
  <si>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</si>
  <si>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</si>
  <si>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</si>
  <si>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</si>
  <si>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</si>
  <si>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</si>
  <si>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</si>
  <si>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</si>
  <si>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</si>
  <si>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</si>
  <si>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</si>
  <si>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</si>
  <si>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</si>
  <si>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</si>
  <si>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</si>
  <si>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</si>
  <si>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</si>
  <si>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</si>
  <si>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</si>
  <si>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</si>
  <si>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</si>
  <si>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</si>
  <si>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</si>
  <si>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</si>
  <si>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</si>
  <si>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</si>
  <si>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</si>
  <si>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</si>
  <si>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</si>
  <si>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</si>
  <si>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</si>
  <si>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</si>
  <si>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</si>
  <si>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</si>
  <si>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</si>
  <si>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</si>
  <si>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</si>
  <si>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</si>
  <si>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</si>
  <si>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</si>
  <si>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</si>
  <si>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</si>
  <si>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</si>
  <si>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</si>
  <si>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</si>
  <si>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</si>
  <si>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</si>
  <si>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</si>
  <si>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</si>
  <si>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</si>
  <si>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</si>
  <si>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</si>
  <si>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</si>
  <si>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</si>
  <si>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</si>
  <si>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</si>
  <si>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</si>
  <si>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</si>
  <si>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</si>
  <si>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</si>
  <si>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</si>
  <si>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</si>
  <si>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</si>
  <si>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</si>
  <si>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</si>
  <si>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</si>
  <si>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</si>
  <si>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</si>
  <si>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</si>
  <si>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</si>
  <si>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</si>
  <si>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</si>
  <si>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</si>
  <si>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</si>
  <si>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</si>
  <si>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</si>
  <si>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</si>
  <si>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</si>
  <si>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</si>
  <si>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</si>
  <si>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</si>
  <si>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</si>
  <si>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</si>
  <si>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</si>
  <si>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</si>
  <si>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</si>
  <si>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</si>
  <si>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</si>
  <si>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</si>
  <si>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</si>
  <si>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</si>
  <si>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</si>
  <si>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</si>
  <si>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</si>
  <si>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</si>
  <si>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</si>
  <si>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</si>
  <si>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</si>
  <si>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</si>
  <si>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</si>
  <si>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</si>
  <si>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</si>
  <si>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</si>
  <si>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</si>
  <si>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</si>
  <si>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</si>
  <si>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</si>
  <si>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</si>
  <si>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</si>
  <si>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</si>
  <si>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</si>
  <si>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</si>
  <si>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</si>
  <si>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</si>
  <si>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</si>
  <si>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</si>
  <si>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</si>
  <si>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</si>
  <si>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</si>
  <si>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</si>
  <si>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</si>
  <si>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</si>
  <si>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</si>
  <si>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</si>
  <si>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</si>
  <si>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</si>
  <si>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</si>
  <si>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</si>
  <si>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</si>
  <si>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</si>
  <si>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</si>
  <si>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</si>
  <si>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</si>
  <si>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</si>
  <si>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</si>
  <si>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</si>
  <si>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</si>
  <si>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</si>
  <si>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</si>
  <si>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</si>
  <si>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</si>
  <si>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</si>
  <si>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</si>
  <si>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</si>
  <si>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</si>
  <si>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</si>
  <si>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</si>
  <si>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</si>
  <si>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</si>
  <si>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</si>
  <si>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</si>
  <si>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</si>
  <si>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</si>
  <si>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</si>
  <si>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</si>
  <si>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</si>
  <si>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</si>
  <si>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</si>
  <si>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</si>
  <si>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</si>
  <si>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</si>
  <si>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</si>
  <si>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</si>
  <si>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</si>
  <si>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</si>
  <si>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</si>
  <si>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</si>
  <si>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</si>
  <si>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</si>
  <si>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</si>
  <si>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</si>
  <si>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</si>
  <si>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</si>
  <si>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</si>
  <si>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</si>
  <si>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</si>
  <si>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</si>
  <si>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</si>
  <si>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</si>
  <si>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</si>
  <si>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</si>
  <si>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</si>
  <si>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</si>
  <si>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</si>
  <si>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</si>
  <si>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</si>
  <si>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</si>
  <si>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</si>
  <si>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</si>
  <si>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</si>
  <si>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</si>
  <si>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</si>
  <si>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</si>
  <si>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</si>
  <si>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</si>
  <si>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</si>
  <si>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</si>
  <si>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</si>
  <si>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</si>
  <si>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</si>
  <si>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</si>
  <si>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</si>
  <si>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</si>
  <si>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</si>
  <si>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</si>
  <si>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</si>
  <si>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</si>
  <si>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</si>
  <si>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</si>
  <si>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</si>
  <si>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</si>
  <si>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</si>
  <si>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</si>
  <si>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</si>
  <si>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</si>
  <si>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</si>
  <si>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</si>
  <si>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</si>
  <si>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</si>
  <si>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</si>
  <si>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</si>
  <si>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</si>
  <si>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</si>
  <si>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</si>
  <si>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</si>
  <si>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</si>
  <si>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</si>
  <si>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</si>
  <si>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</si>
  <si>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</si>
  <si>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</si>
  <si>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</si>
  <si>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</si>
  <si>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</si>
  <si>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</si>
  <si>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</si>
  <si>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</si>
  <si>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</si>
  <si>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</si>
  <si>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Les alarmes sont réglés mais non enregsitrés</t>
  </si>
  <si>
    <t>La fiche est disponible, toutefois l'enregistrement des reclamations n'est pas réalisé</t>
  </si>
  <si>
    <t>Les laves mains sont à ouverture manuelle. Pour une hygiène accrue et réduire le risque de contamination croisée fixer un lave mains à ouverture non manuelle</t>
  </si>
  <si>
    <t>Prévoir un local conforme pour déposer les bennes à ordures</t>
  </si>
  <si>
    <t>L'horaire de sortie de la poubelle n'était pas disponible le jour de l'audit</t>
  </si>
  <si>
    <t>Présence de poussière sur les produits exposés</t>
  </si>
  <si>
    <t>BAB DZIRA</t>
  </si>
  <si>
    <t>Directeur du magasin Fakhri CHAOUECH</t>
  </si>
  <si>
    <t>Présence de produit retour au niveau de la zone de retrait</t>
  </si>
  <si>
    <t>Eviter d'utiliser la zone de consignation pour entreposer les produits retour</t>
  </si>
  <si>
    <t>Le sol de la réserve n'est pas revêtu</t>
  </si>
  <si>
    <t>Humidité 48%</t>
  </si>
  <si>
    <t xml:space="preserve">L'aération n'est pas optimale au niveau de la réserve </t>
  </si>
  <si>
    <t>Température de l'armoire de stockage PLS 
affichée : +6°C
mesurée : +7,8°C</t>
  </si>
  <si>
    <t>L'évaporateur du meuble des fromages n'était pas propre</t>
  </si>
  <si>
    <t>Les meubles des produits surgelés étaient en panne</t>
  </si>
  <si>
    <t>Réparer les meubles</t>
  </si>
  <si>
    <t>Prévoir une chambre de stockage des produits surgelés (Température -18°C)</t>
  </si>
  <si>
    <t>Absence d'un local poubelle, la benne à ordures est deposée au niveau du trottoir et à la fermeture du magasin, elle est déposée au niveau de la réception</t>
  </si>
  <si>
    <t>Quelques porte-appâts n'étaient pas fixés</t>
  </si>
  <si>
    <t>La notion de FEFO n’a pas été respectée lors de l’exposition de l’escalope en tranche</t>
  </si>
  <si>
    <t>Pour pouvoir gérer les produits périssables, les produits possédant les dates limites de consommation les plus proches devraient être exposés avant les autres</t>
  </si>
  <si>
    <t>Vérifier l'étiquetage des produits exposés</t>
  </si>
  <si>
    <t>Présence de produit exposé (poulet PAC) sans étiquetage, sans DLC</t>
  </si>
  <si>
    <t>Les meubles des produits surgelés étaient en panne le jour de l’audit (un mail a été envoyé par la direction au service technique). Toutefois, les produits ont été transférés dans un meuble à température -0.3 °C, les produits (Croquito, Batonnets de crabe, pâte brisée) étaient dans un état de décongélation (température à cœur du Croquito CHAHIA +6.9°C)</t>
  </si>
  <si>
    <t xml:space="preserve">Le meuble des fromages n'était pas propre, présence de cadavre de mouche sur l'étagère </t>
  </si>
  <si>
    <t>Les casiers n'étaient pas compatimentés</t>
  </si>
  <si>
    <t>Dr Hend KAMOUN</t>
  </si>
  <si>
    <t>Directeur du magasin</t>
  </si>
  <si>
    <t>manque d'enregistrement du contrôle a la réception des produits livrés par l'entrepot</t>
  </si>
  <si>
    <t>assurer un meilleur rangement</t>
  </si>
  <si>
    <t>un pot de ricotte non retiré du linéaire dont la DLC est 07/12/17</t>
  </si>
  <si>
    <t>manque de nettoyage du microndes et présence de givre au refrigérateur</t>
  </si>
  <si>
    <t>assurer l'archivage de la réponse aux emails de demande de retrait</t>
  </si>
  <si>
    <t>eclairage non fonctionnele du meuble d'exposition des dattes</t>
  </si>
  <si>
    <t>un des meubles réfrigéré est en panne</t>
  </si>
  <si>
    <t>température vérifiée au meuble charcuterie est 5,5°C</t>
  </si>
  <si>
    <t>Dépôt de givre au meuble surgelés</t>
  </si>
  <si>
    <t>présence d'un dysfonctionnement d'eclairage des meubles crèmerie, fromages et malsouka</t>
  </si>
  <si>
    <t>L'évaporateur du meuble des yaourts et aliments pour animaux n'était pas propre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</si>
</sst>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2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hidden="1"/>
    </xf>
    <xf numFmtId="0" fontId="11" fillId="0" borderId="1" xfId="0" applyFont="1" applyBorder="1" applyAlignment="1" applyProtection="1">
      <alignment vertical="center" wrapText="1"/>
    </xf>
    <xf numFmtId="0" fontId="0" fillId="0" borderId="0" xfId="0" applyAlignment="1">
      <alignment vertical="center" wrapText="1"/>
    </xf>
    <xf numFmtId="0" fontId="19" fillId="0" borderId="1" xfId="0" applyFont="1" applyBorder="1" applyAlignment="1" applyProtection="1">
      <alignment vertical="center"/>
      <protection locked="0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10" fontId="12" fillId="6" borderId="1" xfId="0" applyNumberFormat="1" applyFont="1" applyFill="1" applyBorder="1" applyAlignment="1">
      <alignment horizontal="center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1</c:v>
                </c:pt>
                <c:pt idx="1">
                  <c:v>0.96153846153846156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388864"/>
        <c:axId val="230390400"/>
      </c:barChart>
      <c:catAx>
        <c:axId val="23038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390400"/>
        <c:crosses val="autoZero"/>
        <c:auto val="1"/>
        <c:lblAlgn val="ctr"/>
        <c:lblOffset val="100"/>
        <c:noMultiLvlLbl val="0"/>
      </c:catAx>
      <c:valAx>
        <c:axId val="230390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38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893312"/>
        <c:axId val="236894848"/>
      </c:barChart>
      <c:catAx>
        <c:axId val="23689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894848"/>
        <c:crosses val="autoZero"/>
        <c:auto val="1"/>
        <c:lblAlgn val="ctr"/>
        <c:lblOffset val="100"/>
        <c:noMultiLvlLbl val="0"/>
      </c:catAx>
      <c:valAx>
        <c:axId val="236894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893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933888"/>
        <c:axId val="236935424"/>
      </c:barChart>
      <c:catAx>
        <c:axId val="23693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935424"/>
        <c:crosses val="autoZero"/>
        <c:auto val="1"/>
        <c:lblAlgn val="ctr"/>
        <c:lblOffset val="100"/>
        <c:noMultiLvlLbl val="0"/>
      </c:catAx>
      <c:valAx>
        <c:axId val="23693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933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970368"/>
        <c:axId val="236971904"/>
      </c:barChart>
      <c:catAx>
        <c:axId val="23697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971904"/>
        <c:crosses val="autoZero"/>
        <c:auto val="1"/>
        <c:lblAlgn val="ctr"/>
        <c:lblOffset val="100"/>
        <c:noMultiLvlLbl val="0"/>
      </c:catAx>
      <c:valAx>
        <c:axId val="236971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97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096960"/>
        <c:axId val="237098496"/>
      </c:barChart>
      <c:catAx>
        <c:axId val="23709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098496"/>
        <c:crosses val="autoZero"/>
        <c:auto val="1"/>
        <c:lblAlgn val="ctr"/>
        <c:lblOffset val="100"/>
        <c:noMultiLvlLbl val="0"/>
      </c:catAx>
      <c:valAx>
        <c:axId val="237098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096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0.66666666666666663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133184"/>
        <c:axId val="237151360"/>
      </c:barChart>
      <c:catAx>
        <c:axId val="23713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151360"/>
        <c:crosses val="autoZero"/>
        <c:auto val="1"/>
        <c:lblAlgn val="ctr"/>
        <c:lblOffset val="100"/>
        <c:noMultiLvlLbl val="0"/>
      </c:catAx>
      <c:valAx>
        <c:axId val="237151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13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0.68292682926829273</c:v>
                </c:pt>
                <c:pt idx="1">
                  <c:v>0.88636363636363635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513728"/>
        <c:axId val="237519616"/>
      </c:barChart>
      <c:catAx>
        <c:axId val="23751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519616"/>
        <c:crosses val="autoZero"/>
        <c:auto val="1"/>
        <c:lblAlgn val="ctr"/>
        <c:lblOffset val="100"/>
        <c:noMultiLvlLbl val="0"/>
      </c:catAx>
      <c:valAx>
        <c:axId val="237519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513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0.88961038961038963</c:v>
                </c:pt>
                <c:pt idx="1">
                  <c:v>0.967741935483871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7558400"/>
        <c:axId val="237564288"/>
      </c:barChart>
      <c:catAx>
        <c:axId val="23755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564288"/>
        <c:crosses val="autoZero"/>
        <c:auto val="1"/>
        <c:lblAlgn val="ctr"/>
        <c:lblOffset val="100"/>
        <c:noMultiLvlLbl val="0"/>
      </c:catAx>
      <c:valAx>
        <c:axId val="237564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755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0.78626860943934118</c:v>
                </c:pt>
                <c:pt idx="1">
                  <c:v>0.92705278592375362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7270912"/>
        <c:axId val="237272448"/>
        <c:extLst xmlns:c16r2="http://schemas.microsoft.com/office/drawing/2015/06/chart"/>
      </c:barChart>
      <c:catAx>
        <c:axId val="23727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272448"/>
        <c:crosses val="autoZero"/>
        <c:auto val="1"/>
        <c:lblAlgn val="ctr"/>
        <c:lblOffset val="100"/>
        <c:noMultiLvlLbl val="0"/>
      </c:catAx>
      <c:valAx>
        <c:axId val="23727244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27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</c:v>
                </c:pt>
                <c:pt idx="1">
                  <c:v>0.69314999999999993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37399040"/>
        <c:axId val="237421312"/>
        <c:extLst xmlns:c16r2="http://schemas.microsoft.com/office/drawing/2015/06/chart"/>
      </c:barChart>
      <c:catAx>
        <c:axId val="23739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421312"/>
        <c:crosses val="autoZero"/>
        <c:auto val="1"/>
        <c:lblAlgn val="ctr"/>
        <c:lblOffset val="100"/>
        <c:noMultiLvlLbl val="0"/>
      </c:catAx>
      <c:valAx>
        <c:axId val="23742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399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118144"/>
        <c:axId val="230119680"/>
      </c:barChart>
      <c:catAx>
        <c:axId val="23011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119680"/>
        <c:crosses val="autoZero"/>
        <c:auto val="1"/>
        <c:lblAlgn val="ctr"/>
        <c:lblOffset val="100"/>
        <c:noMultiLvlLbl val="0"/>
      </c:catAx>
      <c:valAx>
        <c:axId val="230119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11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150528"/>
        <c:axId val="230152064"/>
      </c:barChart>
      <c:catAx>
        <c:axId val="23015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152064"/>
        <c:crosses val="autoZero"/>
        <c:auto val="1"/>
        <c:lblAlgn val="ctr"/>
        <c:lblOffset val="100"/>
        <c:noMultiLvlLbl val="0"/>
      </c:catAx>
      <c:valAx>
        <c:axId val="230152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15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187008"/>
        <c:axId val="230188544"/>
      </c:barChart>
      <c:catAx>
        <c:axId val="23018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188544"/>
        <c:crosses val="autoZero"/>
        <c:auto val="1"/>
        <c:lblAlgn val="ctr"/>
        <c:lblOffset val="100"/>
        <c:noMultiLvlLbl val="0"/>
      </c:catAx>
      <c:valAx>
        <c:axId val="230188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187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522880"/>
        <c:axId val="236528768"/>
      </c:barChart>
      <c:catAx>
        <c:axId val="23652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528768"/>
        <c:crosses val="autoZero"/>
        <c:auto val="1"/>
        <c:lblAlgn val="ctr"/>
        <c:lblOffset val="100"/>
        <c:noMultiLvlLbl val="0"/>
      </c:catAx>
      <c:valAx>
        <c:axId val="236528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522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575744"/>
        <c:axId val="236581632"/>
      </c:barChart>
      <c:catAx>
        <c:axId val="236575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581632"/>
        <c:crosses val="autoZero"/>
        <c:auto val="1"/>
        <c:lblAlgn val="ctr"/>
        <c:lblOffset val="100"/>
        <c:noMultiLvlLbl val="0"/>
      </c:catAx>
      <c:valAx>
        <c:axId val="236581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575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0.9642857142857143</c:v>
                </c:pt>
                <c:pt idx="1">
                  <c:v>0.9642857142857143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604032"/>
        <c:axId val="236626304"/>
      </c:barChart>
      <c:catAx>
        <c:axId val="23660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626304"/>
        <c:crosses val="autoZero"/>
        <c:auto val="1"/>
        <c:lblAlgn val="ctr"/>
        <c:lblOffset val="100"/>
        <c:noMultiLvlLbl val="0"/>
      </c:catAx>
      <c:valAx>
        <c:axId val="236626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60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0.76923076923076927</c:v>
                </c:pt>
                <c:pt idx="1">
                  <c:v>0.967741935483871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804352"/>
        <c:axId val="236810240"/>
      </c:barChart>
      <c:catAx>
        <c:axId val="23680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810240"/>
        <c:crosses val="autoZero"/>
        <c:auto val="1"/>
        <c:lblAlgn val="ctr"/>
        <c:lblOffset val="100"/>
        <c:noMultiLvlLbl val="0"/>
      </c:catAx>
      <c:valAx>
        <c:axId val="236810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804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844544"/>
        <c:axId val="236846080"/>
      </c:barChart>
      <c:catAx>
        <c:axId val="23684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846080"/>
        <c:crosses val="autoZero"/>
        <c:auto val="1"/>
        <c:lblAlgn val="ctr"/>
        <c:lblOffset val="100"/>
        <c:noMultiLvlLbl val="0"/>
      </c:catAx>
      <c:valAx>
        <c:axId val="236846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84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zoomScale="90" zoomScaleNormal="100" zoomScaleSheetLayoutView="90" workbookViewId="0">
      <selection activeCell="D19" sqref="D19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54" t="s">
        <v>378</v>
      </c>
      <c r="B18" s="254"/>
      <c r="C18" s="254"/>
      <c r="D18" s="255" t="s">
        <v>386</v>
      </c>
      <c r="E18" s="255"/>
      <c r="F18" s="255"/>
      <c r="G18" s="255"/>
      <c r="H18" s="255"/>
      <c r="I18" s="255"/>
      <c r="J18" s="255"/>
      <c r="K18" s="255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56" t="s">
        <v>350</v>
      </c>
      <c r="B21" s="256"/>
      <c r="C21" s="256"/>
      <c r="D21" s="256"/>
      <c r="E21" s="256"/>
      <c r="F21" s="256"/>
      <c r="G21" s="256"/>
      <c r="H21" s="256"/>
      <c r="I21" s="256"/>
      <c r="J21" s="256"/>
      <c r="K21" s="256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57" t="s">
        <v>352</v>
      </c>
      <c r="C23" s="257"/>
      <c r="D23" s="149"/>
      <c r="E23" s="149"/>
      <c r="F23" s="149"/>
      <c r="G23" s="149"/>
      <c r="H23" s="149"/>
      <c r="I23" s="149"/>
      <c r="J23" s="148" t="str">
        <f>D18</f>
        <v>BAB DZIRA</v>
      </c>
    </row>
    <row r="24" spans="1:11" ht="33" customHeight="1" x14ac:dyDescent="0.25">
      <c r="A24" s="190" t="s">
        <v>353</v>
      </c>
      <c r="B24" s="258">
        <f>AVERAGE('A1 Exploitation'!D463,'A1 Technique'!D183)</f>
        <v>0.78626860943934118</v>
      </c>
      <c r="C24" s="258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58">
        <f>AVERAGE('A2 Exploitation'!D463,'A2 Technique'!D183)</f>
        <v>0.92705278592375362</v>
      </c>
      <c r="C25" s="258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58">
        <f>AVERAGE('A3 Exploitation'!D463,'A3 Technique'!D183)</f>
        <v>0</v>
      </c>
      <c r="C26" s="258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58">
        <f>AVERAGE('A4 Exploitation'!D463,'A4 Technique'!D183)</f>
        <v>0</v>
      </c>
      <c r="C27" s="258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57" t="s">
        <v>357</v>
      </c>
      <c r="C31" s="257"/>
      <c r="D31" s="149"/>
      <c r="E31" s="149"/>
      <c r="F31" s="149"/>
      <c r="G31" s="149"/>
      <c r="H31" s="149"/>
      <c r="I31" s="149"/>
      <c r="J31" s="148" t="str">
        <f>D18</f>
        <v>BAB DZIRA</v>
      </c>
    </row>
    <row r="32" spans="1:11" ht="33" customHeight="1" x14ac:dyDescent="0.25">
      <c r="A32" s="190" t="s">
        <v>353</v>
      </c>
      <c r="B32" s="258">
        <f>'A1 Exploitation'!D463</f>
        <v>0.88961038961038963</v>
      </c>
      <c r="C32" s="258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58">
        <f>'A2 Exploitation'!D463</f>
        <v>0.967741935483871</v>
      </c>
      <c r="C33" s="258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58">
        <f>'A3 Exploitation'!D463</f>
        <v>0</v>
      </c>
      <c r="C34" s="258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58">
        <f>'A4 Exploitation'!D463</f>
        <v>0</v>
      </c>
      <c r="C35" s="258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59" t="s">
        <v>358</v>
      </c>
      <c r="C38" s="259"/>
      <c r="D38" s="149"/>
      <c r="E38" s="149"/>
      <c r="F38" s="149"/>
      <c r="G38" s="149"/>
      <c r="H38" s="149"/>
      <c r="I38" s="149"/>
      <c r="J38" s="148" t="str">
        <f>D18</f>
        <v>BAB DZIRA</v>
      </c>
    </row>
    <row r="39" spans="1:10" ht="33" customHeight="1" x14ac:dyDescent="0.25">
      <c r="A39" s="190" t="s">
        <v>353</v>
      </c>
      <c r="B39" s="258">
        <f>AVERAGE('A1 Exploitation'!D461, 'A1 Technique'!D181)</f>
        <v>0.5</v>
      </c>
      <c r="C39" s="258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58">
        <f>AVERAGE('A2 Exploitation'!D461, 'A2 Technique'!D181)</f>
        <v>0.69314999999999993</v>
      </c>
      <c r="C40" s="258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58">
        <f>AVERAGE('A3 Exploitation'!D461, 'A3 Technique'!D181)</f>
        <v>0</v>
      </c>
      <c r="C41" s="258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58">
        <f>AVERAGE('A4 Exploitation'!D461, 'A4 Technique'!D181)</f>
        <v>0</v>
      </c>
      <c r="C42" s="258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57" t="s">
        <v>359</v>
      </c>
      <c r="C45" s="257"/>
      <c r="D45" s="149"/>
      <c r="E45" s="149"/>
      <c r="F45" s="149"/>
      <c r="G45" s="149"/>
      <c r="H45" s="149"/>
      <c r="I45" s="149"/>
      <c r="J45" s="148" t="str">
        <f>D18</f>
        <v>BAB DZIRA</v>
      </c>
    </row>
    <row r="46" spans="1:10" ht="33" customHeight="1" x14ac:dyDescent="0.25">
      <c r="A46" s="190" t="s">
        <v>353</v>
      </c>
      <c r="B46" s="260">
        <f>'A1 Exploitation'!D41</f>
        <v>1</v>
      </c>
      <c r="C46" s="260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60">
        <f>'A2 Exploitation'!D41</f>
        <v>0.96153846153846156</v>
      </c>
      <c r="C47" s="260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60">
        <f>'A3 Exploitation'!D41</f>
        <v>0</v>
      </c>
      <c r="C48" s="260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60">
        <f>'A4 Exploitation'!D41</f>
        <v>0</v>
      </c>
      <c r="C49" s="260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57" t="s">
        <v>360</v>
      </c>
      <c r="C52" s="257"/>
      <c r="D52" s="149"/>
      <c r="E52" s="149"/>
      <c r="F52" s="149"/>
      <c r="G52" s="149"/>
      <c r="H52" s="149"/>
      <c r="I52" s="149"/>
      <c r="J52" s="148" t="str">
        <f>D18</f>
        <v>BAB DZIRA</v>
      </c>
    </row>
    <row r="53" spans="1:10" ht="33" customHeight="1" x14ac:dyDescent="0.25">
      <c r="A53" s="190" t="s">
        <v>353</v>
      </c>
      <c r="B53" s="258" t="e">
        <f>'A1 Exploitation'!D97</f>
        <v>#DIV/0!</v>
      </c>
      <c r="C53" s="258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58" t="e">
        <f>'A2 Exploitation'!D97</f>
        <v>#DIV/0!</v>
      </c>
      <c r="C54" s="258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58">
        <f>'A3 Exploitation'!D97</f>
        <v>0</v>
      </c>
      <c r="C55" s="258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58">
        <f>'A4 Exploitation'!D97</f>
        <v>0</v>
      </c>
      <c r="C56" s="258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57" t="s">
        <v>361</v>
      </c>
      <c r="C59" s="257"/>
      <c r="D59" s="149"/>
      <c r="E59" s="149"/>
      <c r="F59" s="149"/>
      <c r="G59" s="149"/>
      <c r="H59" s="149"/>
      <c r="I59" s="149"/>
      <c r="J59" s="148" t="str">
        <f>D18</f>
        <v>BAB DZIRA</v>
      </c>
    </row>
    <row r="60" spans="1:10" ht="33" customHeight="1" x14ac:dyDescent="0.25">
      <c r="A60" s="190" t="s">
        <v>353</v>
      </c>
      <c r="B60" s="258" t="e">
        <f>'A1 Exploitation'!D150</f>
        <v>#DIV/0!</v>
      </c>
      <c r="C60" s="258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58" t="e">
        <f>'A2 Exploitation'!D150</f>
        <v>#DIV/0!</v>
      </c>
      <c r="C61" s="258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58">
        <f>'A3 Exploitation'!D150</f>
        <v>0</v>
      </c>
      <c r="C62" s="258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58">
        <f>'A4 Exploitation'!D150</f>
        <v>0</v>
      </c>
      <c r="C63" s="258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57" t="s">
        <v>362</v>
      </c>
      <c r="C66" s="257"/>
      <c r="D66" s="149"/>
      <c r="E66" s="149"/>
      <c r="F66" s="149"/>
      <c r="G66" s="149"/>
      <c r="H66" s="149"/>
      <c r="I66" s="149"/>
      <c r="J66" s="148" t="str">
        <f>D18</f>
        <v>BAB DZIRA</v>
      </c>
    </row>
    <row r="67" spans="1:10" ht="33" customHeight="1" x14ac:dyDescent="0.25">
      <c r="A67" s="190" t="s">
        <v>353</v>
      </c>
      <c r="B67" s="258" t="e">
        <f>'A1 Exploitation'!D190</f>
        <v>#DIV/0!</v>
      </c>
      <c r="C67" s="258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58" t="e">
        <f>'A2 Exploitation'!D190</f>
        <v>#DIV/0!</v>
      </c>
      <c r="C68" s="258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58">
        <f>'A3 Exploitation'!D190</f>
        <v>0</v>
      </c>
      <c r="C69" s="258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58">
        <f>'A4 Exploitation'!D190</f>
        <v>0</v>
      </c>
      <c r="C70" s="258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57" t="s">
        <v>363</v>
      </c>
      <c r="C73" s="257"/>
      <c r="D73" s="149"/>
      <c r="E73" s="149"/>
      <c r="F73" s="149"/>
      <c r="G73" s="149"/>
      <c r="H73" s="149"/>
      <c r="I73" s="149"/>
      <c r="J73" s="148" t="str">
        <f>D18</f>
        <v>BAB DZIRA</v>
      </c>
    </row>
    <row r="74" spans="1:10" ht="33" customHeight="1" x14ac:dyDescent="0.25">
      <c r="A74" s="190" t="s">
        <v>353</v>
      </c>
      <c r="B74" s="258" t="e">
        <f>'A1 Exploitation'!D246</f>
        <v>#DIV/0!</v>
      </c>
      <c r="C74" s="258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58" t="e">
        <f>'A2 Exploitation'!D246</f>
        <v>#DIV/0!</v>
      </c>
      <c r="C75" s="258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58">
        <f>'A3 Exploitation'!D246</f>
        <v>0</v>
      </c>
      <c r="C76" s="258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58">
        <f>'A4 Exploitation'!D246</f>
        <v>0</v>
      </c>
      <c r="C77" s="258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57" t="s">
        <v>364</v>
      </c>
      <c r="C80" s="257"/>
      <c r="D80" s="149"/>
      <c r="E80" s="149"/>
      <c r="F80" s="149"/>
      <c r="G80" s="149"/>
      <c r="H80" s="149"/>
      <c r="I80" s="149"/>
      <c r="J80" s="148" t="str">
        <f>D18</f>
        <v>BAB DZIRA</v>
      </c>
    </row>
    <row r="81" spans="1:10" ht="33" customHeight="1" x14ac:dyDescent="0.25">
      <c r="A81" s="190" t="s">
        <v>353</v>
      </c>
      <c r="B81" s="258" t="e">
        <f>'A1 Exploitation'!D280</f>
        <v>#DIV/0!</v>
      </c>
      <c r="C81" s="258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58">
        <f>'A2 Exploitation'!D280</f>
        <v>1</v>
      </c>
      <c r="C82" s="258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58">
        <f>'A3 Exploitation'!D280</f>
        <v>0</v>
      </c>
      <c r="C83" s="258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58">
        <f>'A4 Exploitation'!D280</f>
        <v>0</v>
      </c>
      <c r="C84" s="258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57" t="s">
        <v>365</v>
      </c>
      <c r="C87" s="257"/>
      <c r="D87" s="149"/>
      <c r="E87" s="149"/>
      <c r="F87" s="149"/>
      <c r="G87" s="149"/>
      <c r="H87" s="149"/>
      <c r="I87" s="149"/>
      <c r="J87" s="148" t="str">
        <f>D18</f>
        <v>BAB DZIRA</v>
      </c>
    </row>
    <row r="88" spans="1:10" ht="33" customHeight="1" x14ac:dyDescent="0.25">
      <c r="A88" s="190" t="s">
        <v>353</v>
      </c>
      <c r="B88" s="258">
        <f>'A1 Exploitation'!D308</f>
        <v>0.9642857142857143</v>
      </c>
      <c r="C88" s="258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58">
        <f>'A2 Exploitation'!D308</f>
        <v>0.9642857142857143</v>
      </c>
      <c r="C89" s="258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58">
        <f>'A3 Exploitation'!D308</f>
        <v>0</v>
      </c>
      <c r="C90" s="258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58">
        <f>'A4 Exploitation'!D308</f>
        <v>0</v>
      </c>
      <c r="C91" s="258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57" t="s">
        <v>366</v>
      </c>
      <c r="C94" s="257"/>
      <c r="D94" s="149"/>
      <c r="E94" s="149"/>
      <c r="F94" s="149"/>
      <c r="G94" s="149"/>
      <c r="H94" s="149"/>
      <c r="I94" s="149"/>
      <c r="J94" s="148" t="str">
        <f>D18</f>
        <v>BAB DZIRA</v>
      </c>
    </row>
    <row r="95" spans="1:10" ht="33" customHeight="1" x14ac:dyDescent="0.25">
      <c r="A95" s="190" t="s">
        <v>353</v>
      </c>
      <c r="B95" s="258">
        <f>'A1 Exploitation'!D361</f>
        <v>0.76923076923076927</v>
      </c>
      <c r="C95" s="258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58">
        <f>'A2 Exploitation'!D361</f>
        <v>0.967741935483871</v>
      </c>
      <c r="C96" s="258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58">
        <f>'A3 Exploitation'!D361</f>
        <v>0</v>
      </c>
      <c r="C97" s="258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58">
        <f>'A4 Exploitation'!D361</f>
        <v>0</v>
      </c>
      <c r="C98" s="258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57" t="s">
        <v>367</v>
      </c>
      <c r="C101" s="257"/>
      <c r="D101" s="149"/>
      <c r="E101" s="149"/>
      <c r="F101" s="149"/>
      <c r="G101" s="149"/>
      <c r="H101" s="149"/>
      <c r="I101" s="149"/>
      <c r="J101" s="148" t="str">
        <f>D18</f>
        <v>BAB DZIRA</v>
      </c>
    </row>
    <row r="102" spans="1:10" ht="33" customHeight="1" x14ac:dyDescent="0.25">
      <c r="A102" s="190" t="s">
        <v>353</v>
      </c>
      <c r="B102" s="258" t="e">
        <f>'A1 Exploitation'!D391</f>
        <v>#DIV/0!</v>
      </c>
      <c r="C102" s="258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58" t="e">
        <f>'A2 Exploitation'!D391</f>
        <v>#DIV/0!</v>
      </c>
      <c r="C103" s="258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58">
        <f>'A3 Exploitation'!D391</f>
        <v>0</v>
      </c>
      <c r="C104" s="258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58">
        <f>'A4 Exploitation'!D391</f>
        <v>0</v>
      </c>
      <c r="C105" s="258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57" t="s">
        <v>368</v>
      </c>
      <c r="C108" s="257"/>
      <c r="D108" s="149"/>
      <c r="E108" s="149"/>
      <c r="F108" s="149"/>
      <c r="G108" s="149"/>
      <c r="H108" s="149"/>
      <c r="I108" s="149"/>
      <c r="J108" s="148" t="str">
        <f>D18</f>
        <v>BAB DZIRA</v>
      </c>
    </row>
    <row r="109" spans="1:10" ht="33" customHeight="1" x14ac:dyDescent="0.25">
      <c r="A109" s="190" t="s">
        <v>353</v>
      </c>
      <c r="B109" s="258">
        <f>'A1 Exploitation'!D410</f>
        <v>1</v>
      </c>
      <c r="C109" s="258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58">
        <f>'A2 Exploitation'!D410</f>
        <v>0.91666666666666663</v>
      </c>
      <c r="C110" s="258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58">
        <f>'A3 Exploitation'!D410</f>
        <v>0</v>
      </c>
      <c r="C111" s="258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58">
        <f>'A4 Exploitation'!D410</f>
        <v>0</v>
      </c>
      <c r="C112" s="258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57" t="s">
        <v>369</v>
      </c>
      <c r="C115" s="257"/>
      <c r="D115" s="149"/>
      <c r="E115" s="149"/>
      <c r="F115" s="149"/>
      <c r="G115" s="149"/>
      <c r="H115" s="149"/>
      <c r="I115" s="149"/>
      <c r="J115" s="148" t="str">
        <f>D18</f>
        <v>BAB DZIRA</v>
      </c>
    </row>
    <row r="116" spans="1:10" ht="33" customHeight="1" x14ac:dyDescent="0.25">
      <c r="A116" s="190" t="s">
        <v>353</v>
      </c>
      <c r="B116" s="258">
        <f>'A1 Exploitation'!D420</f>
        <v>1</v>
      </c>
      <c r="C116" s="258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58">
        <f>'A2 Exploitation'!D420</f>
        <v>1</v>
      </c>
      <c r="C117" s="258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58">
        <f>'A3 Exploitation'!D420</f>
        <v>0</v>
      </c>
      <c r="C118" s="258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58">
        <f>'A4 Exploitation'!D420</f>
        <v>0</v>
      </c>
      <c r="C119" s="258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57" t="s">
        <v>370</v>
      </c>
      <c r="C122" s="257"/>
      <c r="D122" s="149"/>
      <c r="E122" s="149"/>
      <c r="F122" s="149"/>
      <c r="G122" s="149"/>
      <c r="H122" s="149"/>
      <c r="I122" s="149"/>
      <c r="J122" s="148" t="str">
        <f>D18</f>
        <v>BAB DZIRA</v>
      </c>
    </row>
    <row r="123" spans="1:10" ht="33" customHeight="1" x14ac:dyDescent="0.25">
      <c r="A123" s="190" t="s">
        <v>353</v>
      </c>
      <c r="B123" s="258">
        <f>'A1 Exploitation'!D429</f>
        <v>0.75</v>
      </c>
      <c r="C123" s="258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58">
        <f>'A2 Exploitation'!D429</f>
        <v>1</v>
      </c>
      <c r="C124" s="258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58">
        <f>'A3 Exploitation'!D429</f>
        <v>0</v>
      </c>
      <c r="C125" s="258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58">
        <f>'A4 Exploitation'!D429</f>
        <v>0</v>
      </c>
      <c r="C126" s="258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61"/>
      <c r="C127" s="261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61"/>
      <c r="C128" s="261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57" t="s">
        <v>371</v>
      </c>
      <c r="C129" s="257"/>
      <c r="D129" s="149"/>
      <c r="E129" s="149"/>
      <c r="F129" s="149"/>
      <c r="G129" s="149"/>
      <c r="H129" s="149"/>
      <c r="I129" s="149"/>
      <c r="J129" s="148" t="str">
        <f>D18</f>
        <v>BAB DZIRA</v>
      </c>
    </row>
    <row r="130" spans="1:10" ht="33" customHeight="1" x14ac:dyDescent="0.25">
      <c r="A130" s="190" t="s">
        <v>353</v>
      </c>
      <c r="B130" s="258">
        <f>'A1 Exploitation'!D450</f>
        <v>0.95</v>
      </c>
      <c r="C130" s="258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58">
        <f>'A2 Exploitation'!D450</f>
        <v>1</v>
      </c>
      <c r="C131" s="258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58">
        <f>'A3 Exploitation'!D450</f>
        <v>0</v>
      </c>
      <c r="C132" s="258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58">
        <f>'A4 Exploitation'!D450</f>
        <v>0</v>
      </c>
      <c r="C133" s="258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57" t="s">
        <v>372</v>
      </c>
      <c r="C136" s="257"/>
      <c r="J136" s="148" t="str">
        <f>D18</f>
        <v>BAB DZIRA</v>
      </c>
    </row>
    <row r="137" spans="1:10" ht="33" customHeight="1" x14ac:dyDescent="0.25">
      <c r="A137" s="190" t="s">
        <v>353</v>
      </c>
      <c r="B137" s="258">
        <f>'A1 Exploitation'!D459</f>
        <v>0.66666666666666663</v>
      </c>
      <c r="C137" s="258"/>
    </row>
    <row r="138" spans="1:10" ht="33" customHeight="1" x14ac:dyDescent="0.25">
      <c r="A138" s="189" t="s">
        <v>354</v>
      </c>
      <c r="B138" s="258">
        <f>'A2 Exploitation'!D459</f>
        <v>0.83333333333333337</v>
      </c>
      <c r="C138" s="258"/>
    </row>
    <row r="139" spans="1:10" ht="33" customHeight="1" x14ac:dyDescent="0.25">
      <c r="A139" s="190" t="s">
        <v>355</v>
      </c>
      <c r="B139" s="258">
        <f>'A3 Exploitation'!D459</f>
        <v>0</v>
      </c>
      <c r="C139" s="258"/>
    </row>
    <row r="140" spans="1:10" ht="33" customHeight="1" x14ac:dyDescent="0.25">
      <c r="A140" s="190" t="s">
        <v>356</v>
      </c>
      <c r="B140" s="258">
        <f>'A4 Exploitation'!D459</f>
        <v>0</v>
      </c>
      <c r="C140" s="258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57" t="s">
        <v>373</v>
      </c>
      <c r="C143" s="257"/>
      <c r="J143" s="148" t="str">
        <f>D18</f>
        <v>BAB DZIRA</v>
      </c>
    </row>
    <row r="144" spans="1:10" ht="33" customHeight="1" x14ac:dyDescent="0.25">
      <c r="A144" s="190" t="s">
        <v>353</v>
      </c>
      <c r="B144" s="258">
        <f>'A1 Technique'!D183</f>
        <v>0.68292682926829273</v>
      </c>
      <c r="C144" s="258"/>
    </row>
    <row r="145" spans="1:3" ht="33" customHeight="1" x14ac:dyDescent="0.25">
      <c r="A145" s="189" t="s">
        <v>354</v>
      </c>
      <c r="B145" s="258">
        <f>'A2 Technique'!D183</f>
        <v>0.88636363636363635</v>
      </c>
      <c r="C145" s="258"/>
    </row>
    <row r="146" spans="1:3" ht="33" customHeight="1" x14ac:dyDescent="0.25">
      <c r="A146" s="190" t="s">
        <v>355</v>
      </c>
      <c r="B146" s="258">
        <f>'A3 Technique'!D183</f>
        <v>0</v>
      </c>
      <c r="C146" s="258"/>
    </row>
    <row r="147" spans="1:3" ht="33" customHeight="1" x14ac:dyDescent="0.25">
      <c r="A147" s="190" t="s">
        <v>356</v>
      </c>
      <c r="B147" s="258">
        <f>'A4 Technique'!D183</f>
        <v>0</v>
      </c>
      <c r="C147" s="258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16" zoomScale="90" zoomScaleNormal="71" zoomScaleSheetLayoutView="90" workbookViewId="0">
      <selection activeCell="D23" sqref="D23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84"/>
      <c r="H7" s="84"/>
      <c r="I7" s="84"/>
    </row>
    <row r="8" spans="1:9" ht="29.25" x14ac:dyDescent="0.5">
      <c r="A8" s="272" t="str">
        <f>'Page de garde'!D18</f>
        <v>BAB DZIRA</v>
      </c>
      <c r="B8" s="272"/>
      <c r="C8" s="272"/>
      <c r="D8" s="272"/>
      <c r="E8" s="272"/>
      <c r="F8" s="272"/>
      <c r="G8" s="85"/>
      <c r="H8" s="85"/>
      <c r="I8" s="84"/>
    </row>
    <row r="9" spans="1:9" ht="24" x14ac:dyDescent="0.45">
      <c r="A9" s="191" t="s">
        <v>44</v>
      </c>
      <c r="B9" s="273" t="s">
        <v>379</v>
      </c>
      <c r="C9" s="273"/>
      <c r="D9" s="273"/>
      <c r="E9" s="273"/>
      <c r="F9" s="274"/>
      <c r="G9" s="85"/>
      <c r="H9" s="85"/>
      <c r="I9" s="84"/>
    </row>
    <row r="10" spans="1:9" ht="24" x14ac:dyDescent="0.45">
      <c r="A10" s="192" t="s">
        <v>46</v>
      </c>
      <c r="B10" s="275" t="s">
        <v>387</v>
      </c>
      <c r="C10" s="275"/>
      <c r="D10" s="275"/>
      <c r="E10" s="275"/>
      <c r="F10" s="275"/>
      <c r="G10" s="85"/>
      <c r="H10" s="85"/>
      <c r="I10" s="84"/>
    </row>
    <row r="11" spans="1:9" ht="24" x14ac:dyDescent="0.45">
      <c r="A11" s="191" t="s">
        <v>45</v>
      </c>
      <c r="B11" s="269">
        <v>42921</v>
      </c>
      <c r="C11" s="269"/>
      <c r="D11" s="269"/>
      <c r="E11" s="269"/>
      <c r="F11" s="269"/>
      <c r="G11" s="85"/>
      <c r="H11" s="85"/>
      <c r="I11" s="84"/>
    </row>
    <row r="12" spans="1:9" ht="24" x14ac:dyDescent="0.45">
      <c r="A12" s="191" t="s">
        <v>260</v>
      </c>
      <c r="B12" s="276">
        <f>D463</f>
        <v>0.88961038961038963</v>
      </c>
      <c r="C12" s="276"/>
      <c r="D12" s="276"/>
      <c r="E12" s="276"/>
      <c r="F12" s="276"/>
      <c r="G12" s="85"/>
      <c r="H12" s="85"/>
      <c r="I12" s="84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3">
        <f>B11</f>
        <v>42921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6" t="s">
        <v>10</v>
      </c>
      <c r="B19" s="93">
        <v>2</v>
      </c>
      <c r="C19" s="93"/>
      <c r="D19" s="244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252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7"/>
      <c r="E31" s="52"/>
      <c r="F31" s="52"/>
    </row>
    <row r="32" spans="1:8" ht="75" x14ac:dyDescent="0.25">
      <c r="A32" s="16" t="s">
        <v>156</v>
      </c>
      <c r="B32" s="121">
        <v>2</v>
      </c>
      <c r="C32" s="88"/>
      <c r="D32" s="244"/>
      <c r="E32" s="87"/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E33" s="52"/>
      <c r="F33" s="52"/>
    </row>
    <row r="34" spans="1:7" x14ac:dyDescent="0.25">
      <c r="A34" s="17" t="s">
        <v>274</v>
      </c>
      <c r="B34" s="121">
        <v>2</v>
      </c>
      <c r="C34" s="122"/>
      <c r="D34" s="240"/>
      <c r="E34" s="240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39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18</v>
      </c>
    </row>
    <row r="38" spans="1:7" x14ac:dyDescent="0.25">
      <c r="A38" s="198" t="s">
        <v>37</v>
      </c>
      <c r="B38" s="199"/>
      <c r="C38" s="200"/>
      <c r="D38" s="201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24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4">
        <f>B11</f>
        <v>42921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94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00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94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94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0" t="s">
        <v>294</v>
      </c>
      <c r="B58" s="99" t="s">
        <v>34</v>
      </c>
      <c r="C58" s="99"/>
      <c r="D58" s="119"/>
      <c r="E58" s="102"/>
      <c r="F58" s="102"/>
    </row>
    <row r="59" spans="1:6" x14ac:dyDescent="0.25">
      <c r="A59" s="16" t="s">
        <v>193</v>
      </c>
      <c r="B59" s="121" t="s">
        <v>34</v>
      </c>
      <c r="C59" s="100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99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99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 t="s">
        <v>34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 t="s">
        <v>34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 t="s">
        <v>34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 t="s">
        <v>34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 t="s">
        <v>34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 t="s">
        <v>34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6" t="s">
        <v>294</v>
      </c>
      <c r="B85" s="105" t="s">
        <v>34</v>
      </c>
      <c r="C85" s="105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05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05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05"/>
      <c r="D89" s="110"/>
      <c r="E89" s="102"/>
      <c r="F89" s="102"/>
    </row>
    <row r="90" spans="1:6" x14ac:dyDescent="0.25">
      <c r="A90" s="16" t="s">
        <v>277</v>
      </c>
      <c r="B90" s="121" t="s">
        <v>34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6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4">
        <f>B11</f>
        <v>42921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246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4">
        <f>B11</f>
        <v>42921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87"/>
      <c r="E176" s="87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246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9">
        <f>B11</f>
        <v>42921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2">
        <f>B11</f>
        <v>42921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05" t="s">
        <v>34</v>
      </c>
      <c r="C252" s="105"/>
      <c r="D252" s="119"/>
      <c r="E252" s="102"/>
      <c r="F252" s="102"/>
    </row>
    <row r="253" spans="1:6" x14ac:dyDescent="0.25">
      <c r="A253" s="18" t="s">
        <v>6</v>
      </c>
      <c r="B253" s="121" t="s">
        <v>34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 t="s">
        <v>34</v>
      </c>
      <c r="C254" s="105"/>
      <c r="D254" s="119"/>
      <c r="E254" s="102"/>
      <c r="F254" s="102"/>
    </row>
    <row r="255" spans="1:6" x14ac:dyDescent="0.25">
      <c r="A255" s="25" t="s">
        <v>20</v>
      </c>
      <c r="B255" s="121" t="s">
        <v>34</v>
      </c>
      <c r="C255" s="105"/>
      <c r="D255" s="108"/>
      <c r="E255" s="102"/>
      <c r="F255" s="102"/>
    </row>
    <row r="256" spans="1:6" x14ac:dyDescent="0.25">
      <c r="A256" s="18" t="s">
        <v>39</v>
      </c>
      <c r="B256" s="121" t="s">
        <v>34</v>
      </c>
      <c r="C256" s="105"/>
      <c r="D256" s="87"/>
      <c r="E256" s="244"/>
      <c r="F256" s="102"/>
    </row>
    <row r="257" spans="1:7" x14ac:dyDescent="0.25">
      <c r="A257" s="25" t="s">
        <v>50</v>
      </c>
      <c r="B257" s="121" t="s">
        <v>34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 t="s">
        <v>34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6" t="s">
        <v>284</v>
      </c>
      <c r="B264" s="100" t="s">
        <v>34</v>
      </c>
      <c r="C264" s="100"/>
      <c r="D264" s="101"/>
      <c r="E264" s="124"/>
      <c r="F264" s="124"/>
    </row>
    <row r="265" spans="1:7" x14ac:dyDescent="0.25">
      <c r="A265" s="120" t="s">
        <v>345</v>
      </c>
      <c r="B265" s="122" t="s">
        <v>34</v>
      </c>
      <c r="C265" s="105"/>
      <c r="D265" s="247"/>
      <c r="E265" s="87"/>
      <c r="F265" s="102"/>
    </row>
    <row r="266" spans="1:7" x14ac:dyDescent="0.25">
      <c r="A266" s="17" t="s">
        <v>5</v>
      </c>
      <c r="B266" s="122" t="s">
        <v>34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108"/>
      <c r="E267" s="87"/>
      <c r="F267" s="102"/>
    </row>
    <row r="268" spans="1:7" x14ac:dyDescent="0.25">
      <c r="A268" s="16" t="s">
        <v>102</v>
      </c>
      <c r="B268" s="122" t="s">
        <v>34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 t="s">
        <v>34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 t="s">
        <v>34</v>
      </c>
      <c r="C271" s="105"/>
      <c r="D271" s="119"/>
      <c r="E271" s="102"/>
      <c r="F271" s="102"/>
    </row>
    <row r="272" spans="1:7" x14ac:dyDescent="0.25">
      <c r="A272" s="17" t="s">
        <v>233</v>
      </c>
      <c r="B272" s="122" t="s">
        <v>34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8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87"/>
      <c r="E274" s="102"/>
      <c r="F274" s="102"/>
    </row>
    <row r="275" spans="1:6" ht="45" x14ac:dyDescent="0.25">
      <c r="A275" s="71" t="s">
        <v>271</v>
      </c>
      <c r="B275" s="122" t="s">
        <v>34</v>
      </c>
      <c r="C275" s="106"/>
      <c r="D275" s="246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3">
        <f>B11</f>
        <v>42921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6" t="s">
        <v>103</v>
      </c>
      <c r="B285" s="105">
        <v>2</v>
      </c>
      <c r="C285" s="105"/>
      <c r="D285" s="244"/>
      <c r="E285" s="102"/>
      <c r="F285" s="102"/>
    </row>
    <row r="286" spans="1:6" x14ac:dyDescent="0.25">
      <c r="A286" s="16" t="s">
        <v>51</v>
      </c>
      <c r="B286" s="121">
        <v>2</v>
      </c>
      <c r="C286" s="105"/>
      <c r="D286" s="118"/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87"/>
      <c r="F291" s="102"/>
    </row>
    <row r="292" spans="1:9" ht="30" x14ac:dyDescent="0.25">
      <c r="A292" s="16" t="s">
        <v>285</v>
      </c>
      <c r="B292" s="121">
        <v>2</v>
      </c>
      <c r="C292" s="100"/>
      <c r="D292" s="240"/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18</v>
      </c>
    </row>
    <row r="295" spans="1:9" x14ac:dyDescent="0.25">
      <c r="A295" s="198" t="s">
        <v>37</v>
      </c>
      <c r="B295" s="199"/>
      <c r="C295" s="200"/>
      <c r="D295" s="201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6" t="s">
        <v>104</v>
      </c>
      <c r="B298" s="105">
        <v>1</v>
      </c>
      <c r="C298" s="105"/>
      <c r="D298" s="119" t="s">
        <v>385</v>
      </c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240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119"/>
      <c r="E301" s="102"/>
      <c r="F301" s="102"/>
    </row>
    <row r="302" spans="1:9" x14ac:dyDescent="0.25">
      <c r="A302" s="20" t="s">
        <v>105</v>
      </c>
      <c r="B302" s="121">
        <v>2</v>
      </c>
      <c r="C302" s="105"/>
      <c r="D302" s="98"/>
      <c r="E302" s="87"/>
      <c r="F302" s="102"/>
    </row>
    <row r="303" spans="1:9" ht="45" x14ac:dyDescent="0.25">
      <c r="A303" s="71" t="s">
        <v>271</v>
      </c>
      <c r="B303" s="121">
        <v>2</v>
      </c>
      <c r="C303" s="106"/>
      <c r="D303" s="239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9</v>
      </c>
    </row>
    <row r="305" spans="1:6" x14ac:dyDescent="0.25">
      <c r="A305" s="198" t="s">
        <v>37</v>
      </c>
      <c r="B305" s="199"/>
      <c r="C305" s="200"/>
      <c r="D305" s="201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27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4">
        <f>B11</f>
        <v>42921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21">
        <v>2</v>
      </c>
      <c r="C313" s="21"/>
      <c r="D313" s="87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87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6" t="s">
        <v>294</v>
      </c>
      <c r="B325" s="100">
        <v>2</v>
      </c>
      <c r="C325" s="100"/>
      <c r="D325" s="247"/>
      <c r="E325" s="87"/>
      <c r="F325" s="102"/>
    </row>
    <row r="326" spans="1:6" ht="30" x14ac:dyDescent="0.25">
      <c r="A326" s="17" t="s">
        <v>99</v>
      </c>
      <c r="B326" s="122">
        <v>1</v>
      </c>
      <c r="C326" s="105"/>
      <c r="D326" s="9" t="s">
        <v>405</v>
      </c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87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102"/>
      <c r="F329" s="102"/>
    </row>
    <row r="330" spans="1:6" ht="105" x14ac:dyDescent="0.25">
      <c r="A330" s="17" t="s">
        <v>14</v>
      </c>
      <c r="B330" s="122">
        <v>0</v>
      </c>
      <c r="C330" s="105"/>
      <c r="D330" s="247" t="s">
        <v>400</v>
      </c>
      <c r="E330" s="250" t="s">
        <v>401</v>
      </c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02"/>
      <c r="F331" s="102"/>
    </row>
    <row r="332" spans="1:6" ht="30" x14ac:dyDescent="0.35">
      <c r="A332" s="54" t="s">
        <v>109</v>
      </c>
      <c r="B332" s="122">
        <v>0</v>
      </c>
      <c r="C332" s="160">
        <f>IF(B332=0, -5, "0")</f>
        <v>-5</v>
      </c>
      <c r="D332" s="247" t="s">
        <v>403</v>
      </c>
      <c r="E332" s="87" t="s">
        <v>402</v>
      </c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87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14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0.53846153846153844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87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6" t="s">
        <v>294</v>
      </c>
      <c r="B350" s="100" t="s">
        <v>34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 t="s">
        <v>34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 t="s">
        <v>34</v>
      </c>
      <c r="C352" s="105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248"/>
      <c r="E353" s="87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 t="s">
        <v>34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6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 t="e">
        <f>D357/(COUNT(B350:C355)*2)</f>
        <v>#DIV/0!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40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0.76923076923076927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2">
        <f>B11</f>
        <v>42921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91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64" t="s">
        <v>346</v>
      </c>
      <c r="B393" s="265"/>
      <c r="C393" s="265"/>
      <c r="D393" s="265"/>
      <c r="E393" s="265"/>
      <c r="F393" s="266"/>
    </row>
    <row r="394" spans="1:7" s="118" customFormat="1" x14ac:dyDescent="0.25">
      <c r="A394" s="145">
        <f>+B11</f>
        <v>42921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240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05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39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5">
        <v>2</v>
      </c>
      <c r="C414" s="105"/>
      <c r="D414" s="87"/>
      <c r="E414" s="87"/>
      <c r="F414" s="102"/>
    </row>
    <row r="415" spans="1:6" x14ac:dyDescent="0.25">
      <c r="A415" s="25" t="s">
        <v>230</v>
      </c>
      <c r="B415" s="121">
        <v>2</v>
      </c>
      <c r="C415" s="105"/>
      <c r="D415" s="108"/>
      <c r="E415" s="119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41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1</v>
      </c>
      <c r="C424" s="100"/>
      <c r="D424" s="240" t="s">
        <v>384</v>
      </c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240"/>
      <c r="E425" s="245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9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3</v>
      </c>
    </row>
    <row r="429" spans="1:7" x14ac:dyDescent="0.25">
      <c r="A429" s="198" t="s">
        <v>37</v>
      </c>
      <c r="B429" s="199"/>
      <c r="C429" s="200"/>
      <c r="D429" s="201">
        <f>D428/(COUNT(B424:C426)*2)</f>
        <v>0.75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>
        <v>2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2</v>
      </c>
      <c r="C434" s="160" t="str">
        <f>IF(B434=0, -5, "0")</f>
        <v>0</v>
      </c>
      <c r="D434" s="87"/>
      <c r="E434" s="87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>
        <v>2</v>
      </c>
      <c r="C437" s="105"/>
      <c r="D437" s="98"/>
      <c r="E437" s="119"/>
      <c r="F437" s="102"/>
    </row>
    <row r="438" spans="1:14" ht="30" x14ac:dyDescent="0.25">
      <c r="A438" s="17" t="s">
        <v>49</v>
      </c>
      <c r="B438" s="121" t="s">
        <v>34</v>
      </c>
      <c r="C438" s="105"/>
      <c r="D438" s="240"/>
      <c r="E438" s="87"/>
      <c r="F438" s="102"/>
    </row>
    <row r="439" spans="1:14" x14ac:dyDescent="0.25">
      <c r="A439" s="17" t="s">
        <v>243</v>
      </c>
      <c r="B439" s="121" t="s">
        <v>34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>
        <v>1</v>
      </c>
      <c r="C443" s="105"/>
      <c r="D443" s="119" t="s">
        <v>381</v>
      </c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42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19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0.95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64" t="s">
        <v>144</v>
      </c>
      <c r="B452" s="265"/>
      <c r="C452" s="265"/>
      <c r="D452" s="265"/>
      <c r="E452" s="265"/>
      <c r="F452" s="266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ht="60" x14ac:dyDescent="0.25">
      <c r="A455" s="17" t="s">
        <v>58</v>
      </c>
      <c r="B455" s="121">
        <v>0</v>
      </c>
      <c r="C455" s="105"/>
      <c r="D455" s="87" t="s">
        <v>388</v>
      </c>
      <c r="E455" s="87" t="s">
        <v>389</v>
      </c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9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4</v>
      </c>
    </row>
    <row r="459" spans="1:14" x14ac:dyDescent="0.25">
      <c r="A459" s="198" t="s">
        <v>37</v>
      </c>
      <c r="B459" s="220"/>
      <c r="C459" s="221"/>
      <c r="D459" s="222">
        <f>D458/(COUNT(B454:C456)*2)</f>
        <v>0.66666666666666663</v>
      </c>
    </row>
    <row r="461" spans="1:14" x14ac:dyDescent="0.25">
      <c r="A461" s="211" t="s">
        <v>267</v>
      </c>
      <c r="B461" s="212"/>
      <c r="C461" s="212"/>
      <c r="D461" s="238">
        <f>AVERAGE(D36,D92,D145,D185,D241,D275,D303,D356,D386,D405,D418,D427,D448,D457)</f>
        <v>1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137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0.88961038961038963</v>
      </c>
    </row>
  </sheetData>
  <sheetProtection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61" zoomScale="80" zoomScaleSheetLayoutView="80" workbookViewId="0">
      <selection activeCell="D175" sqref="D175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2" t="s">
        <v>52</v>
      </c>
      <c r="B6" s="272"/>
      <c r="C6" s="272"/>
      <c r="D6" s="272"/>
      <c r="E6" s="272"/>
      <c r="F6" s="272"/>
      <c r="G6" s="85"/>
      <c r="H6" s="85"/>
      <c r="I6" s="85"/>
    </row>
    <row r="7" spans="1:9" s="29" customFormat="1" ht="21.75" customHeight="1" x14ac:dyDescent="0.5">
      <c r="A7" s="272" t="str">
        <f>'A1 Exploitation'!A8:F8</f>
        <v>BAB DZIRA</v>
      </c>
      <c r="B7" s="272"/>
      <c r="C7" s="272"/>
      <c r="D7" s="272"/>
      <c r="E7" s="272"/>
      <c r="F7" s="272"/>
      <c r="G7" s="85"/>
      <c r="H7" s="85"/>
      <c r="I7" s="85"/>
    </row>
    <row r="8" spans="1:9" s="29" customFormat="1" ht="24.75" x14ac:dyDescent="0.5">
      <c r="A8" s="191" t="s">
        <v>44</v>
      </c>
      <c r="B8" s="287" t="str">
        <f>'A1 Exploitation'!B9:F9</f>
        <v>Mme Samah SLAIMI</v>
      </c>
      <c r="C8" s="287"/>
      <c r="D8" s="287"/>
      <c r="E8" s="287"/>
      <c r="F8" s="288"/>
      <c r="G8" s="85"/>
      <c r="H8" s="85"/>
      <c r="I8" s="85"/>
    </row>
    <row r="9" spans="1:9" s="29" customFormat="1" ht="24" x14ac:dyDescent="0.45">
      <c r="A9" s="192" t="s">
        <v>46</v>
      </c>
      <c r="B9" s="289" t="str">
        <f>'A1 Exploitation'!B10:F10</f>
        <v>Directeur du magasin Fakhri CHAOUECH</v>
      </c>
      <c r="C9" s="289"/>
      <c r="D9" s="289"/>
      <c r="E9" s="289"/>
      <c r="F9" s="289"/>
      <c r="G9" s="85"/>
      <c r="H9" s="85"/>
      <c r="I9" s="85"/>
    </row>
    <row r="10" spans="1:9" s="29" customFormat="1" ht="24.75" x14ac:dyDescent="0.5">
      <c r="A10" s="191" t="s">
        <v>45</v>
      </c>
      <c r="B10" s="285">
        <f>'A1 Exploitation'!B11:F11</f>
        <v>42921</v>
      </c>
      <c r="C10" s="285"/>
      <c r="D10" s="285"/>
      <c r="E10" s="285"/>
      <c r="F10" s="285"/>
      <c r="G10" s="85"/>
      <c r="H10" s="85"/>
      <c r="I10" s="85"/>
    </row>
    <row r="11" spans="1:9" s="29" customFormat="1" ht="24.75" x14ac:dyDescent="0.5">
      <c r="A11" s="191" t="s">
        <v>318</v>
      </c>
      <c r="B11" s="290">
        <f>D183</f>
        <v>0.68292682926829273</v>
      </c>
      <c r="C11" s="290"/>
      <c r="D11" s="290"/>
      <c r="E11" s="290"/>
      <c r="F11" s="290"/>
      <c r="G11" s="85"/>
      <c r="H11" s="85"/>
      <c r="I11" s="85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2</v>
      </c>
      <c r="C17" s="163"/>
      <c r="D17" s="164"/>
      <c r="E17" s="24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4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 t="s">
        <v>34</v>
      </c>
      <c r="C27" s="163"/>
      <c r="D27" s="164"/>
      <c r="E27" s="163"/>
      <c r="F27" s="163"/>
    </row>
    <row r="28" spans="1:6" x14ac:dyDescent="0.3">
      <c r="A28" s="32" t="s">
        <v>305</v>
      </c>
      <c r="B28" s="163" t="s">
        <v>34</v>
      </c>
      <c r="C28" s="163"/>
      <c r="D28" s="164"/>
      <c r="E28" s="163"/>
      <c r="F28" s="163"/>
    </row>
    <row r="29" spans="1:6" x14ac:dyDescent="0.3">
      <c r="A29" s="32" t="s">
        <v>312</v>
      </c>
      <c r="B29" s="163" t="s">
        <v>34</v>
      </c>
      <c r="C29" s="163"/>
      <c r="D29" s="167"/>
      <c r="E29" s="163"/>
      <c r="F29" s="163"/>
    </row>
    <row r="30" spans="1:6" x14ac:dyDescent="0.3">
      <c r="A30" s="32" t="s">
        <v>86</v>
      </c>
      <c r="B30" s="163" t="s">
        <v>34</v>
      </c>
      <c r="C30" s="163"/>
      <c r="D30" s="164"/>
      <c r="E30" s="163"/>
      <c r="F30" s="163"/>
    </row>
    <row r="31" spans="1:6" x14ac:dyDescent="0.3">
      <c r="A31" s="32" t="s">
        <v>317</v>
      </c>
      <c r="B31" s="163" t="s">
        <v>34</v>
      </c>
      <c r="C31" s="163"/>
      <c r="D31" s="164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1</v>
      </c>
      <c r="C45" s="163"/>
      <c r="D45" s="249" t="s">
        <v>390</v>
      </c>
      <c r="E45" s="164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391</v>
      </c>
      <c r="E49" s="163"/>
      <c r="F49" s="163"/>
    </row>
    <row r="50" spans="1:6" ht="33.75" x14ac:dyDescent="0.35">
      <c r="A50" s="54" t="s">
        <v>320</v>
      </c>
      <c r="B50" s="163">
        <v>1</v>
      </c>
      <c r="C50" s="187" t="str">
        <f>IF(B50=0, -5, "0")</f>
        <v>0</v>
      </c>
      <c r="D50" s="164" t="s">
        <v>392</v>
      </c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10</v>
      </c>
    </row>
    <row r="52" spans="1:6" x14ac:dyDescent="0.3">
      <c r="A52" s="193" t="s">
        <v>319</v>
      </c>
      <c r="B52" s="194"/>
      <c r="C52" s="195"/>
      <c r="D52" s="197">
        <f>D51/(COUNT(B45:C50)*2)</f>
        <v>0.83333333333333337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66" x14ac:dyDescent="0.35">
      <c r="A55" s="56" t="s">
        <v>186</v>
      </c>
      <c r="B55" s="163">
        <v>2</v>
      </c>
      <c r="C55" s="187" t="str">
        <f>IF(B55=0, -5, "0")</f>
        <v>0</v>
      </c>
      <c r="D55" s="243" t="s">
        <v>393</v>
      </c>
      <c r="E55" s="163"/>
      <c r="F55" s="163"/>
    </row>
    <row r="56" spans="1:6" ht="33" x14ac:dyDescent="0.3">
      <c r="A56" s="40" t="s">
        <v>175</v>
      </c>
      <c r="B56" s="163">
        <v>1</v>
      </c>
      <c r="C56" s="163"/>
      <c r="D56" s="243" t="s">
        <v>394</v>
      </c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243"/>
      <c r="E57" s="243"/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36" x14ac:dyDescent="0.35">
      <c r="A59" s="56" t="s">
        <v>234</v>
      </c>
      <c r="B59" s="163">
        <v>0</v>
      </c>
      <c r="C59" s="187">
        <f>IF(B59=0, -5, "0")</f>
        <v>-5</v>
      </c>
      <c r="D59" s="243" t="s">
        <v>395</v>
      </c>
      <c r="E59" s="243" t="s">
        <v>396</v>
      </c>
      <c r="F59" s="163"/>
    </row>
    <row r="60" spans="1:6" ht="171" customHeight="1" x14ac:dyDescent="0.35">
      <c r="A60" s="54" t="s">
        <v>321</v>
      </c>
      <c r="B60" s="163">
        <v>0</v>
      </c>
      <c r="C60" s="187">
        <f>IF(B60=0, -5, "0")</f>
        <v>-5</v>
      </c>
      <c r="D60" s="243" t="s">
        <v>404</v>
      </c>
      <c r="E60" s="243" t="s">
        <v>397</v>
      </c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-1</v>
      </c>
    </row>
    <row r="63" spans="1:6" x14ac:dyDescent="0.3">
      <c r="A63" s="193" t="s">
        <v>319</v>
      </c>
      <c r="B63" s="194"/>
      <c r="C63" s="195"/>
      <c r="D63" s="197">
        <f>D62/(COUNT(B55:C61)*2)</f>
        <v>-5.5555555555555552E-2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6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64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243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2</v>
      </c>
      <c r="C137" s="163"/>
      <c r="D137" s="243"/>
      <c r="E137" s="24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243"/>
      <c r="E139" s="24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243"/>
      <c r="E140" s="243"/>
      <c r="F140" s="163"/>
    </row>
    <row r="141" spans="1:6" ht="82.5" x14ac:dyDescent="0.35">
      <c r="A141" s="54" t="s">
        <v>328</v>
      </c>
      <c r="B141" s="163">
        <v>1</v>
      </c>
      <c r="C141" s="187" t="str">
        <f>IF(B141=0, -5, "0")</f>
        <v>0</v>
      </c>
      <c r="D141" s="243" t="s">
        <v>382</v>
      </c>
      <c r="E141" s="163"/>
      <c r="F141" s="163"/>
    </row>
    <row r="142" spans="1:6" ht="33" x14ac:dyDescent="0.3">
      <c r="A142" s="147" t="s">
        <v>206</v>
      </c>
      <c r="B142" s="163">
        <v>1</v>
      </c>
      <c r="C142" s="163"/>
      <c r="D142" s="251" t="s">
        <v>406</v>
      </c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14</v>
      </c>
    </row>
    <row r="146" spans="1:6" x14ac:dyDescent="0.3">
      <c r="A146" s="193" t="s">
        <v>319</v>
      </c>
      <c r="B146" s="194"/>
      <c r="C146" s="195"/>
      <c r="D146" s="197">
        <f>D145/(COUNT(B137:C144)*2)</f>
        <v>0.875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 t="s">
        <v>34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2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ht="33" x14ac:dyDescent="0.3">
      <c r="A157" s="39" t="s">
        <v>191</v>
      </c>
      <c r="B157" s="163">
        <v>1</v>
      </c>
      <c r="C157" s="163"/>
      <c r="D157" s="243" t="s">
        <v>399</v>
      </c>
      <c r="E157" s="250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7</v>
      </c>
    </row>
    <row r="162" spans="1:6" x14ac:dyDescent="0.3">
      <c r="A162" s="193" t="s">
        <v>319</v>
      </c>
      <c r="B162" s="194"/>
      <c r="C162" s="195"/>
      <c r="D162" s="197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ht="82.5" x14ac:dyDescent="0.3">
      <c r="A165" s="58" t="s">
        <v>337</v>
      </c>
      <c r="B165" s="163">
        <v>0</v>
      </c>
      <c r="C165" s="163"/>
      <c r="D165" s="243" t="s">
        <v>398</v>
      </c>
      <c r="E165" s="243" t="s">
        <v>383</v>
      </c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0.8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2</v>
      </c>
      <c r="C174" s="163"/>
      <c r="D174" s="243"/>
      <c r="E174" s="163"/>
      <c r="F174" s="163"/>
    </row>
    <row r="175" spans="1:6" ht="33" x14ac:dyDescent="0.35">
      <c r="A175" s="112" t="s">
        <v>338</v>
      </c>
      <c r="B175" s="163">
        <v>2</v>
      </c>
      <c r="C175" s="187" t="str">
        <f>IF(B175=0, -5, "0")</f>
        <v>0</v>
      </c>
      <c r="D175" s="243" t="s">
        <v>380</v>
      </c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4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6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56</v>
      </c>
    </row>
    <row r="183" spans="1:6" ht="18" x14ac:dyDescent="0.35">
      <c r="A183" s="81" t="s">
        <v>349</v>
      </c>
      <c r="B183" s="81"/>
      <c r="C183" s="81"/>
      <c r="D183" s="253">
        <f>D182/(COUNT(B174:C177,B165:C169,B157:C160,B149:C152,B137:C144,B55:C61,B45:C50,B26:C31,B17:C21,B106:C116,#REF!,B121:C131,B87:C100,B66:C82,B36:C40)*2)</f>
        <v>0.68292682926829273</v>
      </c>
    </row>
  </sheetData>
  <sheetProtection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42" zoomScale="70" zoomScaleNormal="71" zoomScaleSheetLayoutView="70" workbookViewId="0">
      <selection activeCell="H448" sqref="H448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229"/>
      <c r="H7" s="229"/>
      <c r="I7" s="229"/>
    </row>
    <row r="8" spans="1:9" ht="29.25" x14ac:dyDescent="0.5">
      <c r="A8" s="272" t="str">
        <f>'Page de garde'!D18</f>
        <v>BAB DZIRA</v>
      </c>
      <c r="B8" s="272"/>
      <c r="C8" s="272"/>
      <c r="D8" s="272"/>
      <c r="E8" s="272"/>
      <c r="F8" s="272"/>
      <c r="G8" s="230"/>
      <c r="H8" s="230"/>
      <c r="I8" s="229"/>
    </row>
    <row r="9" spans="1:9" ht="24.75" x14ac:dyDescent="0.5">
      <c r="A9" s="191" t="s">
        <v>44</v>
      </c>
      <c r="B9" s="273" t="s">
        <v>407</v>
      </c>
      <c r="C9" s="273"/>
      <c r="D9" s="273"/>
      <c r="E9" s="273"/>
      <c r="F9" s="274"/>
      <c r="G9" s="230"/>
      <c r="H9" s="230"/>
      <c r="I9" s="229"/>
    </row>
    <row r="10" spans="1:9" ht="24" x14ac:dyDescent="0.45">
      <c r="A10" s="192" t="s">
        <v>46</v>
      </c>
      <c r="B10" s="275" t="s">
        <v>408</v>
      </c>
      <c r="C10" s="275"/>
      <c r="D10" s="275"/>
      <c r="E10" s="275"/>
      <c r="F10" s="275"/>
      <c r="G10" s="230"/>
      <c r="H10" s="230"/>
      <c r="I10" s="229"/>
    </row>
    <row r="11" spans="1:9" ht="24.75" x14ac:dyDescent="0.5">
      <c r="A11" s="191" t="s">
        <v>45</v>
      </c>
      <c r="B11" s="269">
        <v>43075</v>
      </c>
      <c r="C11" s="269"/>
      <c r="D11" s="269"/>
      <c r="E11" s="269"/>
      <c r="F11" s="269"/>
      <c r="G11" s="230"/>
      <c r="H11" s="230"/>
      <c r="I11" s="229"/>
    </row>
    <row r="12" spans="1:9" ht="24.75" x14ac:dyDescent="0.5">
      <c r="A12" s="191" t="s">
        <v>260</v>
      </c>
      <c r="B12" s="276">
        <f>D463</f>
        <v>0.967741935483871</v>
      </c>
      <c r="C12" s="276"/>
      <c r="D12" s="276"/>
      <c r="E12" s="276"/>
      <c r="F12" s="276"/>
      <c r="G12" s="230"/>
      <c r="H12" s="230"/>
      <c r="I12" s="229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3">
        <f>B11</f>
        <v>43075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20" t="s">
        <v>10</v>
      </c>
      <c r="B19" s="121">
        <v>2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2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2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8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21">
        <v>2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2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2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2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1</v>
      </c>
      <c r="C32" s="121"/>
      <c r="D32" s="108" t="s">
        <v>409</v>
      </c>
      <c r="E32" s="102"/>
      <c r="F32" s="10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 t="s">
        <v>34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17</v>
      </c>
    </row>
    <row r="38" spans="1:7" x14ac:dyDescent="0.25">
      <c r="A38" s="198" t="s">
        <v>37</v>
      </c>
      <c r="B38" s="199"/>
      <c r="C38" s="200"/>
      <c r="D38" s="201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25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0.96153846153846156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4">
        <f>B11</f>
        <v>43075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 t="s">
        <v>34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121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22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121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0" t="s">
        <v>294</v>
      </c>
      <c r="B58" s="121" t="s">
        <v>34</v>
      </c>
      <c r="C58" s="121"/>
      <c r="D58" s="119"/>
      <c r="E58" s="102"/>
      <c r="F58" s="102"/>
    </row>
    <row r="59" spans="1:6" x14ac:dyDescent="0.25">
      <c r="A59" s="120" t="s">
        <v>193</v>
      </c>
      <c r="B59" s="121" t="s">
        <v>34</v>
      </c>
      <c r="C59" s="122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121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 t="s">
        <v>34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6" x14ac:dyDescent="0.25">
      <c r="A66" s="120" t="s">
        <v>289</v>
      </c>
      <c r="B66" s="121" t="s">
        <v>34</v>
      </c>
      <c r="C66" s="121"/>
      <c r="D66" s="109"/>
      <c r="E66" s="124"/>
      <c r="F66" s="102"/>
    </row>
    <row r="67" spans="1:6" x14ac:dyDescent="0.25">
      <c r="A67" s="120" t="s">
        <v>177</v>
      </c>
      <c r="B67" s="121" t="s">
        <v>34</v>
      </c>
      <c r="C67" s="121"/>
      <c r="D67" s="109"/>
      <c r="E67" s="102"/>
      <c r="F67" s="102"/>
    </row>
    <row r="68" spans="1:6" x14ac:dyDescent="0.25">
      <c r="A68" s="120" t="s">
        <v>110</v>
      </c>
      <c r="B68" s="121" t="s">
        <v>34</v>
      </c>
      <c r="C68" s="121"/>
      <c r="D68" s="108"/>
      <c r="F68" s="102"/>
    </row>
    <row r="69" spans="1:6" x14ac:dyDescent="0.25">
      <c r="A69" s="120" t="s">
        <v>111</v>
      </c>
      <c r="B69" s="121" t="s">
        <v>34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 t="s">
        <v>34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 t="s">
        <v>34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 t="s">
        <v>34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 t="s">
        <v>34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 t="s">
        <v>34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 t="s">
        <v>34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 t="s">
        <v>34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20" t="s">
        <v>294</v>
      </c>
      <c r="B85" s="121" t="s">
        <v>34</v>
      </c>
      <c r="C85" s="121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21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21"/>
      <c r="D89" s="110"/>
      <c r="E89" s="102"/>
      <c r="F89" s="102"/>
    </row>
    <row r="90" spans="1:6" x14ac:dyDescent="0.25">
      <c r="A90" s="120" t="s">
        <v>277</v>
      </c>
      <c r="B90" s="121" t="s">
        <v>34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4">
        <f>B11</f>
        <v>43075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 t="s">
        <v>34</v>
      </c>
      <c r="C102" s="121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21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22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20" t="s">
        <v>294</v>
      </c>
      <c r="B114" s="121" t="s">
        <v>34</v>
      </c>
      <c r="C114" s="121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21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21"/>
      <c r="D116" s="98"/>
      <c r="E116" s="124"/>
      <c r="F116" s="102"/>
    </row>
    <row r="117" spans="1:6" x14ac:dyDescent="0.25">
      <c r="A117" s="120" t="s">
        <v>279</v>
      </c>
      <c r="B117" s="121" t="s">
        <v>34</v>
      </c>
      <c r="C117" s="121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 t="s">
        <v>34</v>
      </c>
      <c r="C119" s="121"/>
      <c r="D119" s="11"/>
      <c r="E119" s="102"/>
      <c r="F119" s="102"/>
    </row>
    <row r="120" spans="1:6" x14ac:dyDescent="0.25">
      <c r="A120" s="120" t="s">
        <v>275</v>
      </c>
      <c r="B120" s="121" t="s">
        <v>34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1" t="s">
        <v>34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 t="s">
        <v>34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1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1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1" t="s">
        <v>34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1" t="s">
        <v>34</v>
      </c>
      <c r="C131" s="121"/>
      <c r="D131" s="119"/>
      <c r="E131" s="102"/>
      <c r="F131" s="102"/>
    </row>
    <row r="132" spans="1:6" x14ac:dyDescent="0.25">
      <c r="A132" s="20" t="s">
        <v>233</v>
      </c>
      <c r="B132" s="121" t="s">
        <v>34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1" t="s">
        <v>34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20" t="s">
        <v>344</v>
      </c>
      <c r="B138" s="121" t="s">
        <v>34</v>
      </c>
      <c r="C138" s="121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4">
        <f>B11</f>
        <v>43075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 t="s">
        <v>34</v>
      </c>
      <c r="C155" s="121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21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119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20" t="s">
        <v>294</v>
      </c>
      <c r="B167" s="121" t="s">
        <v>34</v>
      </c>
      <c r="C167" s="121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21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21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21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 t="s">
        <v>34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 t="s">
        <v>34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 t="s">
        <v>34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 t="s">
        <v>34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9">
        <f>B11</f>
        <v>43075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21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21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21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21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21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21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20" t="s">
        <v>294</v>
      </c>
      <c r="B210" s="121" t="s">
        <v>34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 t="s">
        <v>34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 t="s">
        <v>34</v>
      </c>
      <c r="C215" s="121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21"/>
      <c r="D216" s="11"/>
      <c r="E216" s="119"/>
      <c r="F216" s="102"/>
    </row>
    <row r="217" spans="1:7" x14ac:dyDescent="0.25">
      <c r="A217" s="120" t="s">
        <v>275</v>
      </c>
      <c r="B217" s="121" t="s">
        <v>34</v>
      </c>
      <c r="C217" s="121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 t="s">
        <v>34</v>
      </c>
      <c r="C220" s="121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21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20" t="s">
        <v>294</v>
      </c>
      <c r="B233" s="121" t="s">
        <v>34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1" t="s">
        <v>34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1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1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1" t="s">
        <v>34</v>
      </c>
      <c r="C237" s="121"/>
      <c r="D237" s="109"/>
      <c r="E237" s="102"/>
      <c r="F237" s="102"/>
    </row>
    <row r="238" spans="1:6" x14ac:dyDescent="0.25">
      <c r="A238" s="17" t="s">
        <v>55</v>
      </c>
      <c r="B238" s="121" t="s">
        <v>34</v>
      </c>
      <c r="C238" s="121"/>
      <c r="D238" s="110"/>
      <c r="E238" s="102"/>
      <c r="F238" s="102"/>
    </row>
    <row r="239" spans="1:6" x14ac:dyDescent="0.25">
      <c r="A239" s="120" t="s">
        <v>283</v>
      </c>
      <c r="B239" s="121" t="s">
        <v>34</v>
      </c>
      <c r="C239" s="122"/>
      <c r="D239" s="116"/>
      <c r="E239" s="124"/>
      <c r="F239" s="102"/>
    </row>
    <row r="240" spans="1:6" x14ac:dyDescent="0.25">
      <c r="A240" s="120" t="s">
        <v>148</v>
      </c>
      <c r="B240" s="121" t="s">
        <v>34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1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2">
        <f>B11</f>
        <v>43075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21" t="s">
        <v>34</v>
      </c>
      <c r="C252" s="121"/>
      <c r="D252" s="119"/>
      <c r="E252" s="102"/>
      <c r="F252" s="102"/>
    </row>
    <row r="253" spans="1:6" x14ac:dyDescent="0.25">
      <c r="A253" s="18" t="s">
        <v>6</v>
      </c>
      <c r="B253" s="121" t="s">
        <v>34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 t="s">
        <v>34</v>
      </c>
      <c r="C254" s="121"/>
      <c r="D254" s="119"/>
      <c r="E254" s="102"/>
      <c r="F254" s="102"/>
    </row>
    <row r="255" spans="1:6" x14ac:dyDescent="0.25">
      <c r="A255" s="25" t="s">
        <v>20</v>
      </c>
      <c r="B255" s="121" t="s">
        <v>34</v>
      </c>
      <c r="C255" s="121"/>
      <c r="D255" s="103"/>
      <c r="E255" s="102"/>
      <c r="F255" s="102"/>
    </row>
    <row r="256" spans="1:6" x14ac:dyDescent="0.25">
      <c r="A256" s="18" t="s">
        <v>39</v>
      </c>
      <c r="B256" s="121" t="s">
        <v>34</v>
      </c>
      <c r="C256" s="121"/>
      <c r="D256" s="119"/>
      <c r="E256" s="102"/>
      <c r="F256" s="102"/>
    </row>
    <row r="257" spans="1:7" x14ac:dyDescent="0.25">
      <c r="A257" s="25" t="s">
        <v>50</v>
      </c>
      <c r="B257" s="121" t="s">
        <v>34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 t="s">
        <v>34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20" t="s">
        <v>284</v>
      </c>
      <c r="B264" s="121" t="s">
        <v>34</v>
      </c>
      <c r="C264" s="122"/>
      <c r="D264" s="101"/>
      <c r="E264" s="124"/>
      <c r="F264" s="124"/>
    </row>
    <row r="265" spans="1:7" x14ac:dyDescent="0.25">
      <c r="A265" s="120" t="s">
        <v>345</v>
      </c>
      <c r="B265" s="121" t="s">
        <v>34</v>
      </c>
      <c r="C265" s="121"/>
      <c r="D265" s="119"/>
      <c r="E265" s="102"/>
      <c r="F265" s="102"/>
    </row>
    <row r="266" spans="1:7" x14ac:dyDescent="0.25">
      <c r="A266" s="17" t="s">
        <v>5</v>
      </c>
      <c r="B266" s="121">
        <v>2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1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1">
        <v>2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1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1">
        <v>2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1">
        <v>2</v>
      </c>
      <c r="C271" s="121"/>
      <c r="D271" s="119"/>
      <c r="E271" s="102"/>
      <c r="F271" s="102"/>
    </row>
    <row r="272" spans="1:7" x14ac:dyDescent="0.25">
      <c r="A272" s="17" t="s">
        <v>233</v>
      </c>
      <c r="B272" s="121">
        <v>2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1">
        <v>2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1">
        <v>2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1" t="s">
        <v>34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16</v>
      </c>
    </row>
    <row r="277" spans="1:6" x14ac:dyDescent="0.25">
      <c r="A277" s="198" t="s">
        <v>37</v>
      </c>
      <c r="B277" s="199"/>
      <c r="C277" s="200"/>
      <c r="D277" s="201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16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1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3">
        <f>B11</f>
        <v>43075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20" t="s">
        <v>103</v>
      </c>
      <c r="B285" s="121">
        <v>2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1</v>
      </c>
      <c r="C286" s="121"/>
      <c r="D286" s="118" t="s">
        <v>410</v>
      </c>
      <c r="E286" s="102"/>
      <c r="F286" s="102"/>
    </row>
    <row r="287" spans="1:6" x14ac:dyDescent="0.25">
      <c r="A287" s="120" t="s">
        <v>95</v>
      </c>
      <c r="B287" s="121">
        <v>2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2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2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17</v>
      </c>
    </row>
    <row r="295" spans="1:9" x14ac:dyDescent="0.25">
      <c r="A295" s="198" t="s">
        <v>37</v>
      </c>
      <c r="B295" s="199"/>
      <c r="C295" s="200"/>
      <c r="D295" s="201">
        <f>D294/(COUNT(B285:C293)*2)</f>
        <v>0.94444444444444442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20" t="s">
        <v>104</v>
      </c>
      <c r="B298" s="121">
        <v>2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2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2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2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 t="s">
        <v>34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10</v>
      </c>
    </row>
    <row r="305" spans="1:6" x14ac:dyDescent="0.25">
      <c r="A305" s="198" t="s">
        <v>37</v>
      </c>
      <c r="B305" s="199"/>
      <c r="C305" s="200"/>
      <c r="D305" s="201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27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4">
        <f>B11</f>
        <v>43075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2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2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2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2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2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20" t="s">
        <v>294</v>
      </c>
      <c r="B325" s="121">
        <v>2</v>
      </c>
      <c r="C325" s="122"/>
      <c r="D325" s="104"/>
      <c r="E325" s="102"/>
      <c r="F325" s="102"/>
    </row>
    <row r="326" spans="1:6" x14ac:dyDescent="0.25">
      <c r="A326" s="17" t="s">
        <v>99</v>
      </c>
      <c r="B326" s="121">
        <v>2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1">
        <v>2</v>
      </c>
      <c r="C327" s="160" t="str">
        <f>IF(B327=0, -5, "0")</f>
        <v>0</v>
      </c>
      <c r="D327" s="119"/>
      <c r="E327" s="102"/>
      <c r="F327" s="102"/>
    </row>
    <row r="328" spans="1:6" ht="30" x14ac:dyDescent="0.25">
      <c r="A328" s="17" t="s">
        <v>238</v>
      </c>
      <c r="B328" s="121">
        <v>0</v>
      </c>
      <c r="C328" s="121"/>
      <c r="D328" s="119" t="s">
        <v>411</v>
      </c>
      <c r="E328" s="102"/>
      <c r="F328" s="102"/>
    </row>
    <row r="329" spans="1:6" x14ac:dyDescent="0.25">
      <c r="A329" s="17" t="s">
        <v>55</v>
      </c>
      <c r="B329" s="121">
        <v>2</v>
      </c>
      <c r="C329" s="121"/>
      <c r="D329" s="11"/>
      <c r="E329" s="102"/>
      <c r="F329" s="102"/>
    </row>
    <row r="330" spans="1:6" x14ac:dyDescent="0.25">
      <c r="A330" s="17" t="s">
        <v>14</v>
      </c>
      <c r="B330" s="121">
        <v>2</v>
      </c>
      <c r="C330" s="121"/>
      <c r="D330" s="11"/>
      <c r="E330" s="102"/>
      <c r="F330" s="102"/>
    </row>
    <row r="331" spans="1:6" x14ac:dyDescent="0.25">
      <c r="A331" s="20" t="s">
        <v>108</v>
      </c>
      <c r="B331" s="121">
        <v>2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1">
        <v>2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1">
        <v>2</v>
      </c>
      <c r="C333" s="121"/>
      <c r="D333" s="119"/>
      <c r="E333" s="102"/>
      <c r="F333" s="102"/>
    </row>
    <row r="334" spans="1:6" x14ac:dyDescent="0.25">
      <c r="A334" s="17" t="s">
        <v>233</v>
      </c>
      <c r="B334" s="121">
        <v>2</v>
      </c>
      <c r="C334" s="121"/>
      <c r="D334" s="119"/>
      <c r="E334" s="102"/>
      <c r="F334" s="102"/>
    </row>
    <row r="335" spans="1:6" x14ac:dyDescent="0.25">
      <c r="A335" s="20" t="s">
        <v>158</v>
      </c>
      <c r="B335" s="121">
        <v>2</v>
      </c>
      <c r="C335" s="121"/>
      <c r="D335" s="119"/>
      <c r="E335" s="102"/>
      <c r="F335" s="102"/>
    </row>
    <row r="336" spans="1:6" x14ac:dyDescent="0.25">
      <c r="A336" s="20" t="s">
        <v>78</v>
      </c>
      <c r="B336" s="121">
        <v>2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22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0.91666666666666663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21">
        <v>2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2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20" t="s">
        <v>294</v>
      </c>
      <c r="B350" s="121">
        <v>2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1">
        <v>2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1">
        <v>2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1">
        <v>2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1">
        <v>2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1">
        <v>2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1" t="s">
        <v>34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60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0.967741935483871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2">
        <f>B11</f>
        <v>43075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 t="s">
        <v>34</v>
      </c>
      <c r="C366" s="1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1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1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1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 t="s">
        <v>34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 t="s">
        <v>34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 t="s">
        <v>34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1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4" t="s">
        <v>346</v>
      </c>
      <c r="B393" s="265"/>
      <c r="C393" s="265"/>
      <c r="D393" s="265"/>
      <c r="E393" s="265"/>
      <c r="F393" s="266"/>
    </row>
    <row r="394" spans="1:7" x14ac:dyDescent="0.25">
      <c r="A394" s="145">
        <f>+B11</f>
        <v>43075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21">
        <v>2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21">
        <v>2</v>
      </c>
      <c r="C403" s="121"/>
      <c r="D403" s="119"/>
      <c r="E403" s="102"/>
      <c r="F403" s="102"/>
    </row>
    <row r="404" spans="1:6" ht="30" x14ac:dyDescent="0.25">
      <c r="A404" s="25" t="s">
        <v>30</v>
      </c>
      <c r="B404" s="121">
        <v>1</v>
      </c>
      <c r="C404" s="121"/>
      <c r="D404" s="119" t="s">
        <v>412</v>
      </c>
      <c r="E404" s="102"/>
      <c r="F404" s="102"/>
    </row>
    <row r="405" spans="1:6" ht="45" x14ac:dyDescent="0.25">
      <c r="A405" s="78" t="s">
        <v>271</v>
      </c>
      <c r="B405" s="121" t="s">
        <v>34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3</v>
      </c>
    </row>
    <row r="407" spans="1:6" x14ac:dyDescent="0.25">
      <c r="A407" s="198" t="s">
        <v>37</v>
      </c>
      <c r="B407" s="199"/>
      <c r="C407" s="200"/>
      <c r="D407" s="201">
        <f>D406/(COUNT(B403:C404)*2)</f>
        <v>0.75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11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0.91666666666666663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2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2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2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 t="s">
        <v>34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1">
        <v>2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1">
        <v>2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1">
        <v>2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1">
        <v>2</v>
      </c>
      <c r="C427" s="106"/>
      <c r="D427" s="237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6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2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>
        <v>2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2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2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 t="s">
        <v>34</v>
      </c>
      <c r="C438" s="121"/>
      <c r="D438" s="119"/>
      <c r="E438" s="102"/>
      <c r="F438" s="102"/>
    </row>
    <row r="439" spans="1:7" x14ac:dyDescent="0.25">
      <c r="A439" s="17" t="s">
        <v>243</v>
      </c>
      <c r="B439" s="121" t="s">
        <v>34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2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2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2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2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2</v>
      </c>
      <c r="C444" s="121"/>
      <c r="D444" s="119"/>
      <c r="E444" s="102"/>
      <c r="F444" s="102"/>
    </row>
    <row r="445" spans="1:7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2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 t="s">
        <v>34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2</v>
      </c>
      <c r="C448" s="106"/>
      <c r="D448" s="129">
        <v>1</v>
      </c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22</v>
      </c>
    </row>
    <row r="450" spans="1:6" x14ac:dyDescent="0.25">
      <c r="A450" s="198" t="s">
        <v>37</v>
      </c>
      <c r="B450" s="199"/>
      <c r="C450" s="200"/>
      <c r="D450" s="201">
        <f>D449/(COUNT(B433:C447)*2)</f>
        <v>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4" t="s">
        <v>144</v>
      </c>
      <c r="B452" s="265"/>
      <c r="C452" s="265"/>
      <c r="D452" s="265"/>
      <c r="E452" s="265"/>
      <c r="F452" s="266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1</v>
      </c>
      <c r="C454" s="121"/>
      <c r="D454" s="119" t="s">
        <v>413</v>
      </c>
      <c r="E454" s="102"/>
      <c r="F454" s="102"/>
    </row>
    <row r="455" spans="1:6" x14ac:dyDescent="0.25">
      <c r="A455" s="17" t="s">
        <v>58</v>
      </c>
      <c r="B455" s="121">
        <v>2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2</v>
      </c>
      <c r="C457" s="121"/>
      <c r="D457" s="91">
        <v>1</v>
      </c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5</v>
      </c>
    </row>
    <row r="459" spans="1:6" x14ac:dyDescent="0.25">
      <c r="A459" s="198" t="s">
        <v>37</v>
      </c>
      <c r="B459" s="220"/>
      <c r="C459" s="221"/>
      <c r="D459" s="222">
        <f>D458/(COUNT(B454:C456)*2)</f>
        <v>0.83333333333333337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0.75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180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0.967741935483871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66" zoomScale="90" zoomScaleSheetLayoutView="9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72" t="s">
        <v>52</v>
      </c>
      <c r="B6" s="272"/>
      <c r="C6" s="272"/>
      <c r="D6" s="272"/>
      <c r="E6" s="272"/>
      <c r="F6" s="272"/>
      <c r="G6" s="230"/>
      <c r="H6" s="230"/>
      <c r="I6" s="230"/>
    </row>
    <row r="7" spans="1:9" s="29" customFormat="1" ht="21.75" customHeight="1" x14ac:dyDescent="0.5">
      <c r="A7" s="272" t="str">
        <f>'A2 Exploitation'!A8:F8</f>
        <v>BAB DZIRA</v>
      </c>
      <c r="B7" s="272"/>
      <c r="C7" s="272"/>
      <c r="D7" s="272"/>
      <c r="E7" s="272"/>
      <c r="F7" s="272"/>
      <c r="G7" s="230"/>
      <c r="H7" s="230"/>
      <c r="I7" s="230"/>
    </row>
    <row r="8" spans="1:9" s="29" customFormat="1" ht="24.75" x14ac:dyDescent="0.5">
      <c r="A8" s="191" t="s">
        <v>44</v>
      </c>
      <c r="B8" s="289" t="str">
        <f>'A2 Exploitation'!B9:F9</f>
        <v>Dr Hend KAMOUN</v>
      </c>
      <c r="C8" s="289"/>
      <c r="D8" s="289"/>
      <c r="E8" s="289"/>
      <c r="F8" s="289"/>
      <c r="G8" s="230"/>
      <c r="H8" s="230"/>
      <c r="I8" s="230"/>
    </row>
    <row r="9" spans="1:9" s="29" customFormat="1" ht="24" x14ac:dyDescent="0.45">
      <c r="A9" s="192" t="s">
        <v>46</v>
      </c>
      <c r="B9" s="289" t="str">
        <f>'A2 Exploitation'!B10:F10</f>
        <v>Directeur du magasin</v>
      </c>
      <c r="C9" s="289"/>
      <c r="D9" s="289"/>
      <c r="E9" s="289"/>
      <c r="F9" s="289"/>
      <c r="G9" s="230"/>
      <c r="H9" s="230"/>
      <c r="I9" s="230"/>
    </row>
    <row r="10" spans="1:9" s="29" customFormat="1" ht="24.75" x14ac:dyDescent="0.5">
      <c r="A10" s="191" t="s">
        <v>45</v>
      </c>
      <c r="B10" s="285">
        <f>'A2 Exploitation'!B11:F11</f>
        <v>43075</v>
      </c>
      <c r="C10" s="285"/>
      <c r="D10" s="285"/>
      <c r="E10" s="285"/>
      <c r="F10" s="285"/>
      <c r="G10" s="230"/>
      <c r="H10" s="230"/>
      <c r="I10" s="230"/>
    </row>
    <row r="11" spans="1:9" s="29" customFormat="1" ht="24.75" x14ac:dyDescent="0.5">
      <c r="A11" s="191" t="s">
        <v>318</v>
      </c>
      <c r="B11" s="290">
        <f>D183</f>
        <v>0.88636363636363635</v>
      </c>
      <c r="C11" s="290"/>
      <c r="D11" s="290"/>
      <c r="E11" s="290"/>
      <c r="F11" s="290"/>
      <c r="G11" s="230"/>
      <c r="H11" s="230"/>
      <c r="I11" s="230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2</v>
      </c>
      <c r="C17" s="163"/>
      <c r="D17" s="164"/>
      <c r="E17" s="164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7"/>
      <c r="E30" s="163"/>
      <c r="F30" s="163"/>
    </row>
    <row r="31" spans="1:6" ht="30.75" x14ac:dyDescent="0.3">
      <c r="A31" s="32" t="s">
        <v>317</v>
      </c>
      <c r="B31" s="163">
        <v>1</v>
      </c>
      <c r="C31" s="163"/>
      <c r="D31" s="167" t="s">
        <v>414</v>
      </c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9</v>
      </c>
    </row>
    <row r="33" spans="1:6" x14ac:dyDescent="0.3">
      <c r="A33" s="193" t="s">
        <v>319</v>
      </c>
      <c r="B33" s="194"/>
      <c r="C33" s="195"/>
      <c r="D33" s="197">
        <f>D32/(COUNT(B26:C31)*2)</f>
        <v>0.9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1</v>
      </c>
      <c r="C45" s="163"/>
      <c r="D45" s="243" t="s">
        <v>390</v>
      </c>
      <c r="E45" s="163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/>
      <c r="E49" s="163"/>
      <c r="F49" s="163"/>
    </row>
    <row r="50" spans="1:6" ht="33.75" x14ac:dyDescent="0.35">
      <c r="A50" s="54" t="s">
        <v>320</v>
      </c>
      <c r="B50" s="163">
        <v>1</v>
      </c>
      <c r="C50" s="187" t="str">
        <f>IF(B50=0, -5, "0")</f>
        <v>0</v>
      </c>
      <c r="D50" s="164" t="s">
        <v>392</v>
      </c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10</v>
      </c>
    </row>
    <row r="52" spans="1:6" x14ac:dyDescent="0.3">
      <c r="A52" s="193" t="s">
        <v>319</v>
      </c>
      <c r="B52" s="194"/>
      <c r="C52" s="195"/>
      <c r="D52" s="197">
        <f>D51/(COUNT(B45:C50)*2)</f>
        <v>0.83333333333333337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167"/>
      <c r="E55" s="163"/>
      <c r="F55" s="163"/>
    </row>
    <row r="56" spans="1:6" ht="49.5" x14ac:dyDescent="0.3">
      <c r="A56" s="40" t="s">
        <v>175</v>
      </c>
      <c r="B56" s="163">
        <v>1</v>
      </c>
      <c r="C56" s="163"/>
      <c r="D56" s="164" t="s">
        <v>419</v>
      </c>
      <c r="E56" s="168"/>
      <c r="F56" s="163"/>
    </row>
    <row r="57" spans="1:6" x14ac:dyDescent="0.3">
      <c r="A57" s="42" t="s">
        <v>266</v>
      </c>
      <c r="B57" s="163">
        <v>1</v>
      </c>
      <c r="C57" s="163"/>
      <c r="D57" s="164" t="s">
        <v>415</v>
      </c>
      <c r="E57" s="164"/>
      <c r="F57" s="163"/>
    </row>
    <row r="58" spans="1:6" x14ac:dyDescent="0.3">
      <c r="A58" s="42" t="s">
        <v>96</v>
      </c>
      <c r="B58" s="163">
        <v>1</v>
      </c>
      <c r="C58" s="163"/>
      <c r="D58" s="163" t="s">
        <v>417</v>
      </c>
      <c r="E58" s="163"/>
      <c r="F58" s="163"/>
    </row>
    <row r="59" spans="1:6" ht="36" x14ac:dyDescent="0.35">
      <c r="A59" s="56" t="s">
        <v>234</v>
      </c>
      <c r="B59" s="163">
        <v>2</v>
      </c>
      <c r="C59" s="187" t="str">
        <f>IF(B59=0, -5, "0")</f>
        <v>0</v>
      </c>
      <c r="D59" s="164" t="s">
        <v>416</v>
      </c>
      <c r="E59" s="16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ht="49.5" x14ac:dyDescent="0.3">
      <c r="A61" s="32" t="s">
        <v>317</v>
      </c>
      <c r="B61" s="163">
        <v>1</v>
      </c>
      <c r="C61" s="163"/>
      <c r="D61" s="164" t="s">
        <v>418</v>
      </c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10</v>
      </c>
    </row>
    <row r="63" spans="1:6" x14ac:dyDescent="0.3">
      <c r="A63" s="193" t="s">
        <v>319</v>
      </c>
      <c r="B63" s="194"/>
      <c r="C63" s="195"/>
      <c r="D63" s="197">
        <f>D62/(COUNT(B55:C61)*2)</f>
        <v>0.7142857142857143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3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3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3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3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3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3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3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3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3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3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3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3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3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3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3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3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3" t="s">
        <v>34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63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63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63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63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63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63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63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63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63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63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63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63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63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63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63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63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63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63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63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63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63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63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63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63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63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63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63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63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63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63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63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63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63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63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63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63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2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16</v>
      </c>
    </row>
    <row r="146" spans="1:6" x14ac:dyDescent="0.3">
      <c r="A146" s="193" t="s">
        <v>319</v>
      </c>
      <c r="B146" s="194"/>
      <c r="C146" s="195"/>
      <c r="D146" s="197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 t="s">
        <v>34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2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2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8</v>
      </c>
    </row>
    <row r="162" spans="1:6" x14ac:dyDescent="0.3">
      <c r="A162" s="193" t="s">
        <v>319</v>
      </c>
      <c r="B162" s="194"/>
      <c r="C162" s="195"/>
      <c r="D162" s="197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ht="82.5" x14ac:dyDescent="0.3">
      <c r="A165" s="58" t="s">
        <v>337</v>
      </c>
      <c r="B165" s="163">
        <v>0</v>
      </c>
      <c r="C165" s="163"/>
      <c r="D165" s="243" t="s">
        <v>398</v>
      </c>
      <c r="E165" s="243" t="s">
        <v>383</v>
      </c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0.8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2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>
        <v>2</v>
      </c>
      <c r="C175" s="187" t="str">
        <f>IF(B175=0, -5, "0")</f>
        <v>0</v>
      </c>
      <c r="D175" s="243"/>
      <c r="E175" s="163"/>
      <c r="F175" s="175"/>
    </row>
    <row r="176" spans="1:6" x14ac:dyDescent="0.3">
      <c r="A176" s="39" t="s">
        <v>333</v>
      </c>
      <c r="B176" s="163">
        <v>1</v>
      </c>
      <c r="C176" s="163"/>
      <c r="D176" s="163" t="s">
        <v>417</v>
      </c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5</v>
      </c>
    </row>
    <row r="179" spans="1:6" x14ac:dyDescent="0.3">
      <c r="A179" s="193" t="s">
        <v>319</v>
      </c>
      <c r="B179" s="194"/>
      <c r="C179" s="195"/>
      <c r="D179" s="197">
        <f>D178/(COUNT(B174:C177)*2)</f>
        <v>0.83333333333333337</v>
      </c>
    </row>
    <row r="181" spans="1:6" ht="18" x14ac:dyDescent="0.35">
      <c r="A181" s="81" t="s">
        <v>268</v>
      </c>
      <c r="B181" s="80"/>
      <c r="C181" s="80"/>
      <c r="D181" s="162">
        <v>0.63629999999999998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78</v>
      </c>
    </row>
    <row r="183" spans="1:6" ht="18" x14ac:dyDescent="0.35">
      <c r="A183" s="81" t="s">
        <v>349</v>
      </c>
      <c r="B183" s="81"/>
      <c r="C183" s="81"/>
      <c r="D183" s="253">
        <f>D182/(COUNT(B174:C177,B165:C169,B157:C160,B149:C152,B137:C144,B55:C61,B45:C50,B26:C31,B17:C21,B106:C116,#REF!,B121:C131,B87:C100,B66:C82,B36:C40)*2)</f>
        <v>0.88636363636363635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3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231"/>
      <c r="H7" s="231"/>
      <c r="I7" s="231"/>
    </row>
    <row r="8" spans="1:9" ht="29.25" x14ac:dyDescent="0.5">
      <c r="A8" s="272" t="str">
        <f>'Page de garde'!D18</f>
        <v>BAB DZIRA</v>
      </c>
      <c r="B8" s="272"/>
      <c r="C8" s="272"/>
      <c r="D8" s="272"/>
      <c r="E8" s="272"/>
      <c r="F8" s="272"/>
      <c r="G8" s="232"/>
      <c r="H8" s="232"/>
      <c r="I8" s="231"/>
    </row>
    <row r="9" spans="1:9" ht="24.75" x14ac:dyDescent="0.5">
      <c r="A9" s="191" t="s">
        <v>44</v>
      </c>
      <c r="B9" s="273"/>
      <c r="C9" s="273"/>
      <c r="D9" s="273"/>
      <c r="E9" s="273"/>
      <c r="F9" s="274"/>
      <c r="G9" s="232"/>
      <c r="H9" s="232"/>
      <c r="I9" s="231"/>
    </row>
    <row r="10" spans="1:9" ht="24" x14ac:dyDescent="0.45">
      <c r="A10" s="192" t="s">
        <v>46</v>
      </c>
      <c r="B10" s="275"/>
      <c r="C10" s="275"/>
      <c r="D10" s="275"/>
      <c r="E10" s="275"/>
      <c r="F10" s="275"/>
      <c r="G10" s="232"/>
      <c r="H10" s="232"/>
      <c r="I10" s="231"/>
    </row>
    <row r="11" spans="1:9" ht="24.75" x14ac:dyDescent="0.5">
      <c r="A11" s="191" t="s">
        <v>45</v>
      </c>
      <c r="B11" s="269"/>
      <c r="C11" s="269"/>
      <c r="D11" s="269"/>
      <c r="E11" s="269"/>
      <c r="F11" s="269"/>
      <c r="G11" s="232"/>
      <c r="H11" s="232"/>
      <c r="I11" s="231"/>
    </row>
    <row r="12" spans="1:9" ht="24.75" x14ac:dyDescent="0.5">
      <c r="A12" s="191" t="s">
        <v>260</v>
      </c>
      <c r="B12" s="276">
        <f>D463</f>
        <v>0</v>
      </c>
      <c r="C12" s="276"/>
      <c r="D12" s="276"/>
      <c r="E12" s="276"/>
      <c r="F12" s="276"/>
      <c r="G12" s="232"/>
      <c r="H12" s="232"/>
      <c r="I12" s="231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4" t="s">
        <v>346</v>
      </c>
      <c r="B393" s="265"/>
      <c r="C393" s="265"/>
      <c r="D393" s="265"/>
      <c r="E393" s="265"/>
      <c r="F393" s="266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4" t="s">
        <v>144</v>
      </c>
      <c r="B452" s="265"/>
      <c r="C452" s="265"/>
      <c r="D452" s="265"/>
      <c r="E452" s="265"/>
      <c r="F452" s="266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72" t="s">
        <v>52</v>
      </c>
      <c r="B6" s="272"/>
      <c r="C6" s="272"/>
      <c r="D6" s="272"/>
      <c r="E6" s="272"/>
      <c r="F6" s="272"/>
      <c r="G6" s="232"/>
      <c r="H6" s="232"/>
      <c r="I6" s="232"/>
    </row>
    <row r="7" spans="1:9" s="29" customFormat="1" ht="21.75" customHeight="1" x14ac:dyDescent="0.5">
      <c r="A7" s="272" t="str">
        <f>'A3 Exploitation'!A8:F8</f>
        <v>BAB DZIRA</v>
      </c>
      <c r="B7" s="272"/>
      <c r="C7" s="272"/>
      <c r="D7" s="272"/>
      <c r="E7" s="272"/>
      <c r="F7" s="272"/>
      <c r="G7" s="232"/>
      <c r="H7" s="232"/>
      <c r="I7" s="232"/>
    </row>
    <row r="8" spans="1:9" s="29" customFormat="1" ht="24.75" x14ac:dyDescent="0.5">
      <c r="A8" s="191" t="s">
        <v>44</v>
      </c>
      <c r="B8" s="291">
        <f>'A3 Exploitation'!B9:F9</f>
        <v>0</v>
      </c>
      <c r="C8" s="289"/>
      <c r="D8" s="289"/>
      <c r="E8" s="289"/>
      <c r="F8" s="289"/>
      <c r="G8" s="232"/>
      <c r="H8" s="232"/>
      <c r="I8" s="232"/>
    </row>
    <row r="9" spans="1:9" s="29" customFormat="1" ht="24" x14ac:dyDescent="0.45">
      <c r="A9" s="192" t="s">
        <v>46</v>
      </c>
      <c r="B9" s="289">
        <f>'A3 Exploitation'!B10:F10</f>
        <v>0</v>
      </c>
      <c r="C9" s="289"/>
      <c r="D9" s="289"/>
      <c r="E9" s="289"/>
      <c r="F9" s="289"/>
      <c r="G9" s="232"/>
      <c r="H9" s="232"/>
      <c r="I9" s="232"/>
    </row>
    <row r="10" spans="1:9" s="29" customFormat="1" ht="24.75" x14ac:dyDescent="0.5">
      <c r="A10" s="191" t="s">
        <v>45</v>
      </c>
      <c r="B10" s="285">
        <f>'A3 Exploitation'!B11:F11</f>
        <v>0</v>
      </c>
      <c r="C10" s="285"/>
      <c r="D10" s="285"/>
      <c r="E10" s="285"/>
      <c r="F10" s="285"/>
      <c r="G10" s="232"/>
      <c r="H10" s="232"/>
      <c r="I10" s="232"/>
    </row>
    <row r="11" spans="1:9" s="29" customFormat="1" ht="24.75" x14ac:dyDescent="0.5">
      <c r="A11" s="191" t="s">
        <v>318</v>
      </c>
      <c r="B11" s="290">
        <f>D183</f>
        <v>0</v>
      </c>
      <c r="C11" s="290"/>
      <c r="D11" s="290"/>
      <c r="E11" s="290"/>
      <c r="F11" s="290"/>
      <c r="G11" s="232"/>
      <c r="H11" s="232"/>
      <c r="I11" s="232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231"/>
      <c r="H7" s="231"/>
      <c r="I7" s="231"/>
    </row>
    <row r="8" spans="1:9" ht="29.25" x14ac:dyDescent="0.5">
      <c r="A8" s="272" t="str">
        <f>'Page de garde'!D18</f>
        <v>BAB DZIRA</v>
      </c>
      <c r="B8" s="272"/>
      <c r="C8" s="272"/>
      <c r="D8" s="272"/>
      <c r="E8" s="272"/>
      <c r="F8" s="272"/>
      <c r="G8" s="232"/>
      <c r="H8" s="232"/>
      <c r="I8" s="231"/>
    </row>
    <row r="9" spans="1:9" ht="24.75" x14ac:dyDescent="0.5">
      <c r="A9" s="191" t="s">
        <v>44</v>
      </c>
      <c r="B9" s="273"/>
      <c r="C9" s="273"/>
      <c r="D9" s="273"/>
      <c r="E9" s="273"/>
      <c r="F9" s="274"/>
      <c r="G9" s="232"/>
      <c r="H9" s="232"/>
      <c r="I9" s="231"/>
    </row>
    <row r="10" spans="1:9" ht="24" x14ac:dyDescent="0.45">
      <c r="A10" s="192" t="s">
        <v>46</v>
      </c>
      <c r="B10" s="275"/>
      <c r="C10" s="275"/>
      <c r="D10" s="275"/>
      <c r="E10" s="275"/>
      <c r="F10" s="275"/>
      <c r="G10" s="232"/>
      <c r="H10" s="232"/>
      <c r="I10" s="231"/>
    </row>
    <row r="11" spans="1:9" ht="24.75" x14ac:dyDescent="0.5">
      <c r="A11" s="191" t="s">
        <v>45</v>
      </c>
      <c r="B11" s="269"/>
      <c r="C11" s="269"/>
      <c r="D11" s="269"/>
      <c r="E11" s="269"/>
      <c r="F11" s="269"/>
      <c r="G11" s="232"/>
      <c r="H11" s="232"/>
      <c r="I11" s="231"/>
    </row>
    <row r="12" spans="1:9" ht="24.75" x14ac:dyDescent="0.5">
      <c r="A12" s="191" t="s">
        <v>260</v>
      </c>
      <c r="B12" s="276">
        <f>D463</f>
        <v>0</v>
      </c>
      <c r="C12" s="276"/>
      <c r="D12" s="276"/>
      <c r="E12" s="276"/>
      <c r="F12" s="276"/>
      <c r="G12" s="232"/>
      <c r="H12" s="232"/>
      <c r="I12" s="231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4" t="s">
        <v>346</v>
      </c>
      <c r="B393" s="265"/>
      <c r="C393" s="265"/>
      <c r="D393" s="265"/>
      <c r="E393" s="265"/>
      <c r="F393" s="266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4" t="s">
        <v>144</v>
      </c>
      <c r="B452" s="265"/>
      <c r="C452" s="265"/>
      <c r="D452" s="265"/>
      <c r="E452" s="265"/>
      <c r="F452" s="266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72" t="s">
        <v>52</v>
      </c>
      <c r="B6" s="272"/>
      <c r="C6" s="272"/>
      <c r="D6" s="272"/>
      <c r="E6" s="272"/>
      <c r="F6" s="272"/>
      <c r="G6" s="232"/>
      <c r="H6" s="232"/>
      <c r="I6" s="232"/>
    </row>
    <row r="7" spans="1:9" s="29" customFormat="1" ht="21.75" customHeight="1" x14ac:dyDescent="0.5">
      <c r="A7" s="272" t="str">
        <f>'A4 Exploitation'!A8:F8</f>
        <v>BAB DZIRA</v>
      </c>
      <c r="B7" s="272"/>
      <c r="C7" s="272"/>
      <c r="D7" s="272"/>
      <c r="E7" s="272"/>
      <c r="F7" s="272"/>
      <c r="G7" s="232"/>
      <c r="H7" s="232"/>
      <c r="I7" s="232"/>
    </row>
    <row r="8" spans="1:9" s="29" customFormat="1" ht="24.75" x14ac:dyDescent="0.5">
      <c r="A8" s="191" t="s">
        <v>44</v>
      </c>
      <c r="B8" s="289">
        <f>'A4 Exploitation'!B9:F9</f>
        <v>0</v>
      </c>
      <c r="C8" s="289"/>
      <c r="D8" s="289"/>
      <c r="E8" s="289"/>
      <c r="F8" s="289"/>
      <c r="G8" s="232"/>
      <c r="H8" s="232"/>
      <c r="I8" s="232"/>
    </row>
    <row r="9" spans="1:9" s="29" customFormat="1" ht="24" x14ac:dyDescent="0.45">
      <c r="A9" s="192" t="s">
        <v>46</v>
      </c>
      <c r="B9" s="289">
        <f>'A4 Exploitation'!B10:F10</f>
        <v>0</v>
      </c>
      <c r="C9" s="289"/>
      <c r="D9" s="289"/>
      <c r="E9" s="289"/>
      <c r="F9" s="289"/>
      <c r="G9" s="232"/>
      <c r="H9" s="232"/>
      <c r="I9" s="232"/>
    </row>
    <row r="10" spans="1:9" s="29" customFormat="1" ht="24.75" x14ac:dyDescent="0.5">
      <c r="A10" s="191" t="s">
        <v>45</v>
      </c>
      <c r="B10" s="285">
        <f>'A4 Exploitation'!B11:F11</f>
        <v>0</v>
      </c>
      <c r="C10" s="285"/>
      <c r="D10" s="285"/>
      <c r="E10" s="285"/>
      <c r="F10" s="285"/>
      <c r="G10" s="232"/>
      <c r="H10" s="232"/>
      <c r="I10" s="232"/>
    </row>
    <row r="11" spans="1:9" s="29" customFormat="1" ht="24.75" x14ac:dyDescent="0.5">
      <c r="A11" s="191" t="s">
        <v>318</v>
      </c>
      <c r="B11" s="290">
        <f>D183</f>
        <v>0</v>
      </c>
      <c r="C11" s="290"/>
      <c r="D11" s="290"/>
      <c r="E11" s="290"/>
      <c r="F11" s="290"/>
      <c r="G11" s="232"/>
      <c r="H11" s="232"/>
      <c r="I11" s="232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DELL</cp:lastModifiedBy>
  <cp:lastPrinted>2017-02-17T13:42:57Z</cp:lastPrinted>
  <dcterms:created xsi:type="dcterms:W3CDTF">2015-10-03T07:44:26Z</dcterms:created>
  <dcterms:modified xsi:type="dcterms:W3CDTF">2017-12-10T22:46:13Z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