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"/>
    </mc:Choice>
  </mc:AlternateContent>
  <bookViews>
    <workbookView xWindow="0" yWindow="0" windowWidth="20490" windowHeight="74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8" i="37"/>
  <c r="D177" i="37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D477" i="36" s="1"/>
  <c r="C461" i="36"/>
  <c r="C455" i="36"/>
  <c r="D457" i="36" s="1"/>
  <c r="D458" i="36" s="1"/>
  <c r="A447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A394" i="36"/>
  <c r="C381" i="36"/>
  <c r="C378" i="36"/>
  <c r="C371" i="36"/>
  <c r="C369" i="36"/>
  <c r="C368" i="36"/>
  <c r="D373" i="36" s="1"/>
  <c r="D374" i="36" s="1"/>
  <c r="A361" i="36"/>
  <c r="C348" i="36"/>
  <c r="C344" i="36"/>
  <c r="C342" i="36"/>
  <c r="C340" i="36"/>
  <c r="D354" i="36" s="1"/>
  <c r="D355" i="36" s="1"/>
  <c r="D333" i="36"/>
  <c r="D334" i="36" s="1"/>
  <c r="C331" i="36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37" l="1"/>
  <c r="D162" i="37" s="1"/>
  <c r="D149" i="37"/>
  <c r="D150" i="37" s="1"/>
  <c r="D118" i="37"/>
  <c r="D119" i="37" s="1"/>
  <c r="D440" i="36"/>
  <c r="D441" i="36" s="1"/>
  <c r="D406" i="36"/>
  <c r="D407" i="36" s="1"/>
  <c r="D387" i="36"/>
  <c r="D390" i="36" s="1"/>
  <c r="D391" i="36" s="1"/>
  <c r="B115" i="29" s="1"/>
  <c r="D357" i="36"/>
  <c r="D358" i="36" s="1"/>
  <c r="B106" i="29" s="1"/>
  <c r="D314" i="36"/>
  <c r="D317" i="36" s="1"/>
  <c r="D318" i="36" s="1"/>
  <c r="B97" i="29" s="1"/>
  <c r="D201" i="36"/>
  <c r="D202" i="36" s="1"/>
  <c r="D154" i="36"/>
  <c r="D155" i="36" s="1"/>
  <c r="D100" i="36"/>
  <c r="D101" i="36" s="1"/>
  <c r="D42" i="36"/>
  <c r="D43" i="36" s="1"/>
  <c r="D544" i="43"/>
  <c r="D45" i="31"/>
  <c r="D46" i="31" s="1"/>
  <c r="B55" i="29" s="1"/>
  <c r="D43" i="31"/>
  <c r="D85" i="36"/>
  <c r="D195" i="35"/>
  <c r="D155" i="43"/>
  <c r="D157" i="43"/>
  <c r="D158" i="43" s="1"/>
  <c r="B71" i="29" s="1"/>
  <c r="D478" i="36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388" i="36" l="1"/>
  <c r="D443" i="36"/>
  <c r="D444" i="36" s="1"/>
  <c r="B124" i="29" s="1"/>
  <c r="D315" i="36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<sst xmlns="http://schemas.openxmlformats.org/spreadsheetml/2006/main" count="3691" uniqueCount="469">
  <si>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</si>
  <si>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</si>
  <si>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</si>
  <si>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</si>
  <si>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</si>
  <si>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</si>
  <si>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</si>
  <si>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</si>
  <si>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</si>
  <si>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</si>
  <si>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</si>
  <si>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</si>
  <si>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</si>
  <si>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</si>
  <si>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</si>
  <si>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</si>
  <si>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</si>
  <si>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</si>
  <si>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</si>
  <si>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</si>
  <si>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</si>
  <si>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</si>
  <si>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</si>
  <si>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</si>
  <si>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</si>
  <si>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</si>
  <si>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</si>
  <si>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</si>
  <si>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</si>
  <si>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</si>
  <si>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</si>
  <si>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</si>
  <si>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</si>
  <si>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</si>
  <si>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</si>
  <si>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</si>
  <si>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</si>
  <si>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</si>
  <si>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</si>
  <si>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</si>
  <si>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</si>
  <si>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</si>
  <si>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</si>
  <si>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</si>
  <si>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</si>
  <si>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</si>
  <si>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</si>
  <si>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</si>
  <si>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</si>
  <si>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</si>
  <si>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</si>
  <si>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</si>
  <si>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</si>
  <si>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</si>
  <si>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</si>
  <si>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</si>
  <si>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</si>
  <si>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</si>
  <si>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</si>
  <si>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</si>
  <si>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</si>
  <si>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</si>
  <si>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</si>
  <si>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</si>
  <si>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</si>
  <si>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</si>
  <si>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</si>
  <si>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</si>
  <si>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</si>
  <si>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</si>
  <si>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</si>
  <si>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</si>
  <si>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</si>
  <si>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</si>
  <si>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</si>
  <si>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</si>
  <si>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</si>
  <si>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</si>
  <si>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</si>
  <si>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</si>
  <si>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</si>
  <si>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</si>
  <si>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</si>
  <si>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</si>
  <si>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</si>
  <si>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</si>
  <si>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</si>
  <si>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</si>
  <si>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</si>
  <si>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</si>
  <si>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</si>
  <si>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</si>
  <si>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</si>
  <si>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</si>
  <si>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</si>
  <si>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</si>
  <si>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</si>
  <si>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</si>
  <si>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</si>
  <si>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</si>
  <si>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</si>
  <si>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</si>
  <si>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</si>
  <si>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</si>
  <si>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</si>
  <si>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</si>
  <si>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</si>
  <si>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</si>
  <si>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</si>
  <si>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</si>
  <si>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</si>
  <si>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</si>
  <si>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</si>
  <si>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</si>
  <si>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</si>
  <si>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</si>
  <si>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</si>
  <si>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</si>
  <si>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</si>
  <si>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</si>
  <si>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</si>
  <si>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</si>
  <si>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</si>
  <si>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</si>
  <si>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</si>
  <si>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</si>
  <si>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</si>
  <si>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</si>
  <si>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</si>
  <si>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</si>
  <si>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</si>
  <si>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</si>
  <si>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</si>
  <si>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</si>
  <si>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</si>
  <si>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</si>
  <si>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</si>
  <si>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</si>
  <si>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</si>
  <si>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</si>
  <si>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</si>
  <si>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</si>
  <si>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</si>
  <si>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</si>
  <si>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</si>
  <si>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</si>
  <si>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</si>
  <si>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</si>
  <si>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</si>
  <si>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</si>
  <si>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</si>
  <si>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</si>
  <si>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</si>
  <si>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</si>
  <si>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</si>
  <si>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</si>
  <si>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</si>
  <si>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</si>
  <si>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</si>
  <si>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</si>
  <si>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</si>
  <si>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</si>
  <si>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</si>
  <si>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</si>
  <si>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</si>
  <si>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</si>
  <si>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</si>
  <si>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</si>
  <si>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</si>
  <si>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</si>
  <si>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</si>
  <si>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</si>
  <si>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</si>
  <si>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</si>
  <si>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</si>
  <si>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</si>
  <si>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</si>
  <si>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</si>
  <si>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</si>
  <si>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</si>
  <si>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</si>
  <si>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</si>
  <si>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</si>
  <si>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</si>
  <si>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</si>
  <si>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</si>
  <si>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</si>
  <si>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</si>
  <si>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</si>
  <si>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</si>
  <si>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</si>
  <si>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</si>
  <si>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</si>
  <si>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</si>
  <si>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</si>
  <si>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</si>
  <si>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</si>
  <si>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</si>
  <si>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</si>
  <si>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</si>
  <si>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</si>
  <si>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</si>
  <si>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</si>
  <si>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</si>
  <si>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</si>
  <si>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</si>
  <si>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</si>
  <si>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</si>
  <si>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</si>
  <si>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</si>
  <si>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</si>
  <si>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</si>
  <si>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</si>
  <si>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</si>
  <si>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</si>
  <si>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</si>
  <si>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</si>
  <si>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</si>
  <si>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</si>
  <si>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</si>
  <si>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</si>
  <si>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</si>
  <si>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</si>
  <si>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</si>
  <si>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</si>
  <si>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</si>
  <si>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</si>
  <si>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</si>
  <si>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</si>
  <si>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</si>
  <si>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</si>
  <si>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</si>
  <si>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</si>
  <si>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</si>
  <si>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</si>
  <si>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</si>
  <si>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</si>
  <si>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</si>
  <si>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</si>
  <si>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</si>
  <si>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</si>
  <si>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</si>
  <si>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</si>
  <si>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</si>
  <si>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</si>
  <si>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</si>
  <si>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</si>
  <si>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</si>
  <si>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</si>
  <si>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</si>
  <si>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</si>
  <si>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</si>
  <si>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</si>
  <si>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</si>
  <si>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</si>
  <si>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</si>
  <si>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</si>
  <si>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</si>
  <si>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</si>
  <si>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</si>
  <si>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</si>
  <si>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</si>
  <si>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</si>
  <si>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</si>
  <si>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</si>
  <si>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</si>
  <si>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</si>
  <si>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</si>
  <si>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</si>
  <si>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</si>
  <si>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</si>
  <si>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</si>
  <si>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</si>
  <si>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</si>
  <si>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</si>
  <si>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</si>
  <si>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</si>
  <si>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</si>
  <si>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</si>
  <si>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</si>
  <si>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</si>
  <si>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</si>
  <si>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</si>
  <si>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</si>
  <si>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</si>
  <si>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</si>
  <si>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</si>
  <si>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</si>
  <si>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</si>
  <si>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</si>
  <si>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</si>
  <si>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</si>
  <si>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</si>
  <si>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</si>
  <si>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</si>
  <si>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</si>
  <si>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</si>
  <si>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</si>
  <si>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</si>
  <si>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</si>
  <si>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</si>
  <si>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</si>
  <si>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</si>
  <si>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</si>
  <si>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</si>
  <si>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</si>
  <si>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</si>
  <si>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</si>
  <si>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</si>
  <si>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</si>
  <si>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</si>
  <si>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</si>
  <si>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</si>
  <si>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</si>
  <si>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</si>
  <si>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</si>
  <si>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</si>
  <si>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</si>
  <si>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</si>
  <si>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</si>
  <si>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</si>
  <si>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</si>
  <si>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</si>
  <si>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</si>
  <si>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</si>
  <si>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</si>
  <si>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</si>
  <si>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</si>
  <si>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</si>
  <si>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</si>
  <si>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</si>
  <si>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</si>
  <si>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</si>
  <si>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</si>
  <si>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</si>
  <si>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</si>
  <si>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</si>
  <si>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</si>
  <si>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</si>
  <si>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</si>
  <si>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</si>
  <si>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</si>
  <si>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</si>
  <si>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</si>
  <si>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</si>
  <si>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</si>
  <si>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</si>
  <si>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</si>
  <si>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</si>
  <si>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</si>
  <si>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</si>
  <si>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</si>
  <si>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</si>
  <si>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</si>
  <si>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</si>
  <si>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</si>
  <si>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</si>
  <si>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</si>
  <si>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</si>
  <si>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</si>
  <si>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</si>
  <si>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</si>
  <si>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</si>
  <si>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</si>
  <si>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</si>
  <si>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</si>
  <si>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</si>
  <si>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</si>
  <si>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</si>
  <si>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</si>
  <si>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</si>
  <si>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</si>
  <si>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</si>
  <si>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</si>
  <si>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</si>
  <si>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</si>
  <si>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</si>
  <si>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</si>
  <si>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</si>
  <si>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</si>
  <si>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</si>
  <si>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</si>
  <si>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</si>
  <si>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</si>
  <si>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</si>
  <si>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</si>
  <si>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</si>
  <si>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</si>
  <si>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</si>
  <si>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</si>
  <si>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</si>
  <si>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</si>
  <si>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</si>
  <si>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</si>
  <si>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</si>
  <si>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</si>
  <si>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</si>
  <si>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</si>
  <si>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</si>
  <si>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</si>
  <si>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</si>
  <si>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</si>
  <si>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</si>
  <si>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</si>
  <si>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</si>
  <si>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</si>
  <si>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</si>
  <si>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</si>
  <si>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Mme Meriam CHOUCHENE</t>
  </si>
  <si>
    <t>Directeur magasin &amp; Chefs rayons</t>
  </si>
  <si>
    <t>Le laboratoire est hors service. 
La cuisson des pains est réalisée au rayon traiteur.</t>
  </si>
  <si>
    <t>Meuble boulangerie propre.</t>
  </si>
  <si>
    <t>Interdire cette opération.</t>
  </si>
  <si>
    <t>Non maitrise du protocole de lavage des mains.</t>
  </si>
  <si>
    <t xml:space="preserve">Présence de piqûres de moisissures entre la vitre et le revêtement du meuble des charcuteries. 
</t>
  </si>
  <si>
    <t>Même opératrice du traiteur</t>
  </si>
  <si>
    <t>Absence du certificat de salubrité des daurades mises en vente au magasin.</t>
  </si>
  <si>
    <t>Il est recommandé de prévoir les documents sanitaires pour les poissons mis en vente.</t>
  </si>
  <si>
    <t>Le stockage des poissons est prévu au froid positif (0 à 2°C) sous glace fondante.</t>
  </si>
  <si>
    <t>Absence de zone casse destinée pour cet effet.</t>
  </si>
  <si>
    <t xml:space="preserve">Absence de bac à glace.
</t>
  </si>
  <si>
    <t>Il s'agit de la chambre froide négative du rayon traiteur.</t>
  </si>
  <si>
    <t>La congélation des poissons est interdite au magasin.</t>
  </si>
  <si>
    <t>Le glaçon est acheté à partir d'un fournisseur externe.</t>
  </si>
  <si>
    <t>Absence de thermosonde destiné au rayon poissonnerie</t>
  </si>
  <si>
    <t>Absence de laboratoire</t>
  </si>
  <si>
    <t>Le meuble d'exposition à température ambiante est partiellement protégé.</t>
  </si>
  <si>
    <t>Absence de meuble froid au rayon</t>
  </si>
  <si>
    <t>Stockage dans la chambre froide négative.</t>
  </si>
  <si>
    <t>Absence de local de travail.</t>
  </si>
  <si>
    <t>Absence de machine à glace</t>
  </si>
  <si>
    <t>Présence de mouches sur l'étal des poissons exposés.</t>
  </si>
  <si>
    <t>Taux d'hygrométrie 50%</t>
  </si>
  <si>
    <t>Présence de rouille et de poussière sur les étagères des boissons au jus.</t>
  </si>
  <si>
    <t>Les DF &amp; DLUO sont illisibles sur quelques canettes de boisson non alcoolisée à base de malt</t>
  </si>
  <si>
    <t>Absence de DEIV au nouveau stand poissonnerie.</t>
  </si>
  <si>
    <t>Absence de suivi de la température de stockage et d'exposition des poissons. Absence de fiche relative à cette opération au magasin. Avertir les services concernés sur ces écarts.</t>
  </si>
  <si>
    <t>Absence de la traçabilité du fromage Gouda jaune 'Kaiser'  découpé le 15/04/2018</t>
  </si>
  <si>
    <t>Les œufs sont stockés dans l'armoire froide de la salle de pause. Cette enceinte frigorifique est destinée au stockage des repas du personnel .</t>
  </si>
  <si>
    <t>Prévoir une armoire froide ou une zone froide adaptée pour le stockage des œufs.</t>
  </si>
  <si>
    <t>La décontamination des œufs est réalisée dans la salle de pause.</t>
  </si>
  <si>
    <t>Cette action corrective ne permet pas d'éliminer la cause de la non-conformité. 
Sensibiliser le personnel sur le protocole de lavage des mains serait plus efficace.</t>
  </si>
  <si>
    <t xml:space="preserve">. </t>
  </si>
  <si>
    <t>L'aération est faible aux vestiaires femmes.</t>
  </si>
  <si>
    <t>Présence de souillures sur le mur derrière les sacs à sucre.</t>
  </si>
  <si>
    <t>Absence de papier essuie-mains aux sanitaires.</t>
  </si>
  <si>
    <t>Prévoir un dispositif de séchage ou un dispositif de papier essuie-mains.</t>
  </si>
  <si>
    <t>Assurer la décontamination des œufs dans les 3 bacs du stand mais avant le début de service.</t>
  </si>
  <si>
    <t>Entreposage des journaux  (destinés au nettoyage des vitres des meubles d'exposition) à coté des emballages. Attention au risque de transmission des particules chimiques aux emballages.</t>
  </si>
  <si>
    <t>Absence de protection sur les cheveux de l'opératrice (coiffe ou voile).
Port de bijoux (bague). 
Absence de tablier jetable.</t>
  </si>
  <si>
    <t>Même opératrice pour traiteur. Attention au risque de contamination croisée.</t>
  </si>
  <si>
    <t>L'opératrice chargée du rayon poisson n'est pas formée sur le HACCP poissonnerie.</t>
  </si>
  <si>
    <t>Protéger correctement les emballages contre les contaminations chimiques.
Prévoir des outils adaptés pour le nettoyage des meubles.</t>
  </si>
  <si>
    <t>Absence d'enregistrement du poids relatif au pain Türk.</t>
  </si>
  <si>
    <t>Remballage d'une pièce de pain Türk. Absence de casse pour cette pièce le jour de l'audit.</t>
  </si>
  <si>
    <t>Présence des bulletins d'analyse et plans d'action</t>
  </si>
  <si>
    <t>Enregistrements des autocontrôles de nettoyage et de désinfection</t>
  </si>
  <si>
    <t>La cuisson des poulets est occasionnelle au magasin.</t>
  </si>
  <si>
    <t xml:space="preserve">Utilisation correcte des cadenciers de cuisson et de fabrication </t>
  </si>
  <si>
    <t>Présence de piqûres de moisissures entre la vitre et le revêtement du meuble des charcuteries.  Alerter le service technique pour assurer un nettoyage approfondi pour cet équipement.</t>
  </si>
  <si>
    <t xml:space="preserve">Respect des durées de vie des produits trad. exposés dans le stand </t>
  </si>
  <si>
    <t>Stockage des poissons dans un caisson maintenu dans la chambre froide négative du rayon traiteur.</t>
  </si>
  <si>
    <t>Les produits sont stockés au froid négatif puis exposés au froid positif puis remis au froid négatif. Les décongélations et recongélations successives des poissons engendrent leur dégradation microbiologique.</t>
  </si>
  <si>
    <t>L'opératrice chargée au rayon poissonnerie  ne maitrise pas les bonnes pratiques d'hygiène en cas de polyvalence; cas de manipulation au rayon traiteur et poissonnerie. Il est recommandé de prévoir suffisamment des gants et des tabliers jetables pour utilisation  lors de changement de secteur.</t>
  </si>
  <si>
    <t>Les derniers résultats d'analyse indiquent la présence de microorganismes revivifiables aux mains de l'opératrice. L'action corrective établie était de réaliser une deuxième analyse.</t>
  </si>
  <si>
    <t>Taux de réalisation du plan d'action précédent</t>
  </si>
  <si>
    <t>Manque d'étanchéité de la porte de réception.</t>
  </si>
  <si>
    <t>Absence de dispositif de séchage ou de dispositif de papier essuie-mains.</t>
  </si>
  <si>
    <t>Akouda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</si>
</sst>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8" fillId="0" borderId="1" xfId="0" applyNumberFormat="1" applyFont="1" applyBorder="1" applyAlignment="1" applyProtection="1">
      <alignment horizontal="righ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4984840"/>
        <c:axId val="314980528"/>
      </c:barChart>
      <c:catAx>
        <c:axId val="314984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4980528"/>
        <c:crosses val="autoZero"/>
        <c:auto val="1"/>
        <c:lblAlgn val="ctr"/>
        <c:lblOffset val="100"/>
        <c:noMultiLvlLbl val="0"/>
      </c:catAx>
      <c:valAx>
        <c:axId val="31498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4984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4765688"/>
        <c:axId val="314983664"/>
      </c:barChart>
      <c:catAx>
        <c:axId val="32476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4983664"/>
        <c:crosses val="autoZero"/>
        <c:auto val="1"/>
        <c:lblAlgn val="ctr"/>
        <c:lblOffset val="100"/>
        <c:noMultiLvlLbl val="0"/>
      </c:catAx>
      <c:valAx>
        <c:axId val="314983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476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0174552"/>
        <c:axId val="320173376"/>
      </c:barChart>
      <c:catAx>
        <c:axId val="32017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0173376"/>
        <c:crosses val="autoZero"/>
        <c:auto val="1"/>
        <c:lblAlgn val="ctr"/>
        <c:lblOffset val="100"/>
        <c:noMultiLvlLbl val="0"/>
      </c:catAx>
      <c:valAx>
        <c:axId val="32017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0174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0175336"/>
        <c:axId val="320172592"/>
      </c:barChart>
      <c:catAx>
        <c:axId val="320175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0172592"/>
        <c:crosses val="autoZero"/>
        <c:auto val="1"/>
        <c:lblAlgn val="ctr"/>
        <c:lblOffset val="100"/>
        <c:noMultiLvlLbl val="0"/>
      </c:catAx>
      <c:valAx>
        <c:axId val="320172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0175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0175728"/>
        <c:axId val="320174160"/>
      </c:barChart>
      <c:catAx>
        <c:axId val="32017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0174160"/>
        <c:crosses val="autoZero"/>
        <c:auto val="1"/>
        <c:lblAlgn val="ctr"/>
        <c:lblOffset val="100"/>
        <c:noMultiLvlLbl val="0"/>
      </c:catAx>
      <c:valAx>
        <c:axId val="320174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017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1898864"/>
        <c:axId val="321897688"/>
      </c:barChart>
      <c:catAx>
        <c:axId val="32189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1897688"/>
        <c:crosses val="autoZero"/>
        <c:auto val="1"/>
        <c:lblAlgn val="ctr"/>
        <c:lblOffset val="100"/>
        <c:noMultiLvlLbl val="0"/>
      </c:catAx>
      <c:valAx>
        <c:axId val="321897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189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1898472"/>
        <c:axId val="321897296"/>
      </c:barChart>
      <c:catAx>
        <c:axId val="321898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1897296"/>
        <c:crosses val="autoZero"/>
        <c:auto val="1"/>
        <c:lblAlgn val="ctr"/>
        <c:lblOffset val="100"/>
        <c:noMultiLvlLbl val="0"/>
      </c:catAx>
      <c:valAx>
        <c:axId val="321897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1898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0.8202247191011236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431976"/>
        <c:axId val="157431584"/>
      </c:barChart>
      <c:catAx>
        <c:axId val="157431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431584"/>
        <c:crosses val="autoZero"/>
        <c:auto val="1"/>
        <c:lblAlgn val="ctr"/>
        <c:lblOffset val="100"/>
        <c:noMultiLvlLbl val="0"/>
      </c:catAx>
      <c:valAx>
        <c:axId val="15743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431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0.85058855002675227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7432760"/>
        <c:axId val="230297576"/>
        <c:extLst xmlns:c16r2="http://schemas.microsoft.com/office/drawing/2015/06/chart"/>
      </c:barChart>
      <c:catAx>
        <c:axId val="157432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297576"/>
        <c:crosses val="autoZero"/>
        <c:auto val="1"/>
        <c:lblAlgn val="ctr"/>
        <c:lblOffset val="100"/>
        <c:noMultiLvlLbl val="0"/>
      </c:catAx>
      <c:valAx>
        <c:axId val="23029757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432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30297968"/>
        <c:axId val="230299144"/>
        <c:extLst xmlns:c16r2="http://schemas.microsoft.com/office/drawing/2015/06/chart"/>
      </c:barChart>
      <c:catAx>
        <c:axId val="23029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299144"/>
        <c:crosses val="autoZero"/>
        <c:auto val="1"/>
        <c:lblAlgn val="ctr"/>
        <c:lblOffset val="100"/>
        <c:noMultiLvlLbl val="0"/>
      </c:catAx>
      <c:valAx>
        <c:axId val="230299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29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4986016"/>
        <c:axId val="314979744"/>
      </c:barChart>
      <c:catAx>
        <c:axId val="31498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4979744"/>
        <c:crosses val="autoZero"/>
        <c:auto val="1"/>
        <c:lblAlgn val="ctr"/>
        <c:lblOffset val="100"/>
        <c:noMultiLvlLbl val="0"/>
      </c:catAx>
      <c:valAx>
        <c:axId val="314979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498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0.91935483870967738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4982880"/>
        <c:axId val="314979352"/>
      </c:barChart>
      <c:catAx>
        <c:axId val="31498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4979352"/>
        <c:crosses val="autoZero"/>
        <c:auto val="1"/>
        <c:lblAlgn val="ctr"/>
        <c:lblOffset val="100"/>
        <c:noMultiLvlLbl val="0"/>
      </c:catAx>
      <c:valAx>
        <c:axId val="314979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4982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4980920"/>
        <c:axId val="314981312"/>
      </c:barChart>
      <c:catAx>
        <c:axId val="314980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4981312"/>
        <c:crosses val="autoZero"/>
        <c:auto val="1"/>
        <c:lblAlgn val="ctr"/>
        <c:lblOffset val="100"/>
        <c:noMultiLvlLbl val="0"/>
      </c:catAx>
      <c:valAx>
        <c:axId val="31498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4980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4980136"/>
        <c:axId val="314981704"/>
      </c:barChart>
      <c:catAx>
        <c:axId val="314980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4981704"/>
        <c:crosses val="autoZero"/>
        <c:auto val="1"/>
        <c:lblAlgn val="ctr"/>
        <c:lblOffset val="100"/>
        <c:noMultiLvlLbl val="0"/>
      </c:catAx>
      <c:valAx>
        <c:axId val="314981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4980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0.23333333333333334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1922456"/>
        <c:axId val="321923240"/>
      </c:barChart>
      <c:catAx>
        <c:axId val="321922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1923240"/>
        <c:crosses val="autoZero"/>
        <c:auto val="1"/>
        <c:lblAlgn val="ctr"/>
        <c:lblOffset val="100"/>
        <c:noMultiLvlLbl val="0"/>
      </c:catAx>
      <c:valAx>
        <c:axId val="321923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1922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4766080"/>
        <c:axId val="324766472"/>
      </c:barChart>
      <c:catAx>
        <c:axId val="32476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4766472"/>
        <c:crosses val="autoZero"/>
        <c:auto val="1"/>
        <c:lblAlgn val="ctr"/>
        <c:lblOffset val="100"/>
        <c:noMultiLvlLbl val="0"/>
      </c:catAx>
      <c:valAx>
        <c:axId val="324766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476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4764512"/>
        <c:axId val="324766864"/>
      </c:barChart>
      <c:catAx>
        <c:axId val="32476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4766864"/>
        <c:crosses val="autoZero"/>
        <c:auto val="1"/>
        <c:lblAlgn val="ctr"/>
        <c:lblOffset val="100"/>
        <c:noMultiLvlLbl val="0"/>
      </c:catAx>
      <c:valAx>
        <c:axId val="324766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476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4763728"/>
        <c:axId val="324764904"/>
      </c:barChart>
      <c:catAx>
        <c:axId val="32476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4764904"/>
        <c:crosses val="autoZero"/>
        <c:auto val="1"/>
        <c:lblAlgn val="ctr"/>
        <c:lblOffset val="100"/>
        <c:noMultiLvlLbl val="0"/>
      </c:catAx>
      <c:valAx>
        <c:axId val="324764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476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H20" sqref="H20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2" t="s">
        <v>407</v>
      </c>
      <c r="B18" s="312"/>
      <c r="C18" s="312"/>
      <c r="D18" s="313" t="s">
        <v>468</v>
      </c>
      <c r="E18" s="313"/>
      <c r="F18" s="313"/>
      <c r="G18" s="313"/>
      <c r="H18" s="313"/>
      <c r="I18" s="313"/>
      <c r="J18" s="313"/>
      <c r="K18" s="313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4" t="s">
        <v>324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5" t="s">
        <v>326</v>
      </c>
      <c r="C23" s="315"/>
      <c r="D23" s="61"/>
      <c r="E23" s="61"/>
      <c r="F23" s="61"/>
      <c r="G23" s="61"/>
      <c r="H23" s="61"/>
      <c r="I23" s="61"/>
      <c r="J23" s="60" t="str">
        <f>D18</f>
        <v>Akouda</v>
      </c>
    </row>
    <row r="24" spans="1:11" ht="33" customHeight="1" x14ac:dyDescent="0.25">
      <c r="A24" s="242" t="s">
        <v>327</v>
      </c>
      <c r="B24" s="316">
        <f>AVERAGE('A1 Exploitation'!D549,'A1 Technique'!D199)</f>
        <v>0.85058855002675227</v>
      </c>
      <c r="C24" s="316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6">
        <f>AVERAGE('A2 Exploitation'!D549,'A2 Technique'!D199)</f>
        <v>0</v>
      </c>
      <c r="C25" s="316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6">
        <f>AVERAGE('A3 Exploitation'!D549,'A3 Technique'!D199)</f>
        <v>0</v>
      </c>
      <c r="C26" s="316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6">
        <f>AVERAGE('A4 Exploitation'!D549,'A4 Technique'!D199)</f>
        <v>0</v>
      </c>
      <c r="C27" s="316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6"/>
      <c r="C28" s="316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6"/>
      <c r="C29" s="316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5" t="s">
        <v>333</v>
      </c>
      <c r="C33" s="315"/>
      <c r="D33" s="61"/>
      <c r="E33" s="61"/>
      <c r="F33" s="61"/>
      <c r="G33" s="61"/>
      <c r="H33" s="61"/>
      <c r="I33" s="61"/>
      <c r="J33" s="60" t="str">
        <f>D18</f>
        <v>Akouda</v>
      </c>
    </row>
    <row r="34" spans="1:10" ht="33" customHeight="1" x14ac:dyDescent="0.25">
      <c r="A34" s="242" t="s">
        <v>327</v>
      </c>
      <c r="B34" s="316">
        <f>'A1 Exploitation'!D549</f>
        <v>0.8202247191011236</v>
      </c>
      <c r="C34" s="316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6">
        <f>'A2 Exploitation'!D549</f>
        <v>0</v>
      </c>
      <c r="C35" s="316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6">
        <f>'A3 Exploitation'!D549</f>
        <v>0</v>
      </c>
      <c r="C36" s="316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6">
        <f>'A4 Exploitation'!D549</f>
        <v>0</v>
      </c>
      <c r="C37" s="316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6"/>
      <c r="C38" s="316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6"/>
      <c r="C39" s="316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7" t="s">
        <v>334</v>
      </c>
      <c r="C42" s="317"/>
      <c r="D42" s="61"/>
      <c r="E42" s="61"/>
      <c r="F42" s="61"/>
      <c r="G42" s="61"/>
      <c r="H42" s="61"/>
      <c r="I42" s="61"/>
      <c r="J42" s="60" t="str">
        <f>D18</f>
        <v>Akouda</v>
      </c>
    </row>
    <row r="43" spans="1:10" ht="33" customHeight="1" x14ac:dyDescent="0.25">
      <c r="A43" s="242" t="s">
        <v>327</v>
      </c>
      <c r="B43" s="316">
        <f>AVERAGE('A1 Exploitation'!D547, 'A1 Technique'!D197)</f>
        <v>0.5</v>
      </c>
      <c r="C43" s="316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6" t="e">
        <f>AVERAGE('A2 Exploitation'!D547, 'A2 Technique'!D197)</f>
        <v>#DIV/0!</v>
      </c>
      <c r="C44" s="316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6" t="e">
        <f>AVERAGE('A3 Exploitation'!D547, 'A3 Technique'!D197)</f>
        <v>#DIV/0!</v>
      </c>
      <c r="C45" s="316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6" t="e">
        <f>AVERAGE('A4 Exploitation'!D547, 'A4 Technique'!D197)</f>
        <v>#DIV/0!</v>
      </c>
      <c r="C46" s="316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6"/>
      <c r="C47" s="316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6"/>
      <c r="C48" s="316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5" t="s">
        <v>335</v>
      </c>
      <c r="C51" s="315"/>
      <c r="D51" s="61"/>
      <c r="E51" s="61"/>
      <c r="F51" s="61"/>
      <c r="G51" s="61"/>
      <c r="H51" s="61"/>
      <c r="I51" s="61"/>
      <c r="J51" s="60" t="str">
        <f>D18</f>
        <v>Akouda</v>
      </c>
    </row>
    <row r="52" spans="1:10" ht="33" customHeight="1" x14ac:dyDescent="0.25">
      <c r="A52" s="242" t="s">
        <v>327</v>
      </c>
      <c r="B52" s="318">
        <f>'A1 Exploitation'!D46</f>
        <v>1</v>
      </c>
      <c r="C52" s="318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8">
        <f>'A2 Exploitation'!D46</f>
        <v>0</v>
      </c>
      <c r="C53" s="318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8">
        <f>'A3 Exploitation'!D46</f>
        <v>0</v>
      </c>
      <c r="C54" s="318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8">
        <f>'A4 Exploitation'!D46</f>
        <v>0</v>
      </c>
      <c r="C55" s="318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8"/>
      <c r="C56" s="318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8"/>
      <c r="C57" s="318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5" t="s">
        <v>336</v>
      </c>
      <c r="C60" s="315"/>
      <c r="D60" s="61"/>
      <c r="E60" s="61"/>
      <c r="F60" s="61"/>
      <c r="G60" s="61"/>
      <c r="H60" s="61"/>
      <c r="I60" s="61"/>
      <c r="J60" s="60" t="str">
        <f>D18</f>
        <v>Akouda</v>
      </c>
    </row>
    <row r="61" spans="1:10" ht="33" customHeight="1" x14ac:dyDescent="0.25">
      <c r="A61" s="242" t="s">
        <v>327</v>
      </c>
      <c r="B61" s="316">
        <f>'A1 Exploitation'!D103</f>
        <v>0.3</v>
      </c>
      <c r="C61" s="316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6">
        <f>'A2 Exploitation'!D103</f>
        <v>0</v>
      </c>
      <c r="C62" s="316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6">
        <f>'A3 Exploitation'!D103</f>
        <v>0</v>
      </c>
      <c r="C63" s="316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6">
        <f>'A4 Exploitation'!D103</f>
        <v>0</v>
      </c>
      <c r="C64" s="316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6" t="e">
        <f>#REF!</f>
        <v>#REF!</v>
      </c>
      <c r="C65" s="316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6" t="e">
        <f>#REF!</f>
        <v>#REF!</v>
      </c>
      <c r="C66" s="316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5" t="s">
        <v>337</v>
      </c>
      <c r="C69" s="315"/>
      <c r="D69" s="61"/>
      <c r="E69" s="61"/>
      <c r="F69" s="61"/>
      <c r="G69" s="61"/>
      <c r="H69" s="61"/>
      <c r="I69" s="61"/>
      <c r="J69" s="60" t="str">
        <f>D18</f>
        <v>Akouda</v>
      </c>
    </row>
    <row r="70" spans="1:10" ht="33" customHeight="1" x14ac:dyDescent="0.25">
      <c r="A70" s="242" t="s">
        <v>327</v>
      </c>
      <c r="B70" s="316">
        <f>'A1 Exploitation'!D158</f>
        <v>0.91935483870967738</v>
      </c>
      <c r="C70" s="316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6">
        <f>'A2 Exploitation'!D158</f>
        <v>0</v>
      </c>
      <c r="C71" s="316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6">
        <f>'A3 Exploitation'!D158</f>
        <v>0</v>
      </c>
      <c r="C72" s="316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6">
        <f>'A4 Exploitation'!D158</f>
        <v>0</v>
      </c>
      <c r="C73" s="316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6"/>
      <c r="C74" s="316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6"/>
      <c r="C75" s="316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5" t="s">
        <v>338</v>
      </c>
      <c r="C78" s="315"/>
      <c r="D78" s="61"/>
      <c r="E78" s="61"/>
      <c r="F78" s="61"/>
      <c r="G78" s="61"/>
      <c r="H78" s="61"/>
      <c r="I78" s="61"/>
      <c r="J78" s="60" t="str">
        <f>D18</f>
        <v>Akouda</v>
      </c>
    </row>
    <row r="79" spans="1:10" ht="33" customHeight="1" x14ac:dyDescent="0.25">
      <c r="A79" s="242" t="s">
        <v>327</v>
      </c>
      <c r="B79" s="316">
        <f>'A1 Exploitation'!D205</f>
        <v>0.98275862068965514</v>
      </c>
      <c r="C79" s="316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6">
        <f>'A2 Exploitation'!D205</f>
        <v>0</v>
      </c>
      <c r="C80" s="316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6">
        <f>'A3 Exploitation'!D205</f>
        <v>0</v>
      </c>
      <c r="C81" s="316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6">
        <f>'A4 Exploitation'!D205</f>
        <v>0</v>
      </c>
      <c r="C82" s="316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6"/>
      <c r="C83" s="316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6"/>
      <c r="C84" s="316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5" t="s">
        <v>339</v>
      </c>
      <c r="C87" s="315"/>
      <c r="D87" s="61"/>
      <c r="E87" s="61"/>
      <c r="F87" s="61"/>
      <c r="G87" s="61"/>
      <c r="H87" s="61"/>
      <c r="I87" s="61"/>
      <c r="J87" s="60" t="str">
        <f>D18</f>
        <v>Akouda</v>
      </c>
    </row>
    <row r="88" spans="1:10" ht="33" customHeight="1" x14ac:dyDescent="0.25">
      <c r="A88" s="242" t="s">
        <v>327</v>
      </c>
      <c r="B88" s="316">
        <f>'A1 Exploitation'!D266</f>
        <v>0</v>
      </c>
      <c r="C88" s="316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6">
        <f>'A2 Exploitation'!D266</f>
        <v>0</v>
      </c>
      <c r="C89" s="316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6">
        <f>'A3 Exploitation'!D266</f>
        <v>0</v>
      </c>
      <c r="C90" s="316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6">
        <f>'A4 Exploitation'!D266</f>
        <v>0</v>
      </c>
      <c r="C91" s="316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6"/>
      <c r="C92" s="316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6"/>
      <c r="C93" s="316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5" t="s">
        <v>340</v>
      </c>
      <c r="C96" s="315"/>
      <c r="D96" s="61"/>
      <c r="E96" s="61"/>
      <c r="F96" s="61"/>
      <c r="G96" s="61"/>
      <c r="H96" s="61"/>
      <c r="I96" s="61"/>
      <c r="J96" s="60" t="str">
        <f>D18</f>
        <v>Akouda</v>
      </c>
    </row>
    <row r="97" spans="1:10" ht="33" customHeight="1" x14ac:dyDescent="0.25">
      <c r="A97" s="242" t="s">
        <v>327</v>
      </c>
      <c r="B97" s="316">
        <f>'A1 Exploitation'!D318</f>
        <v>0.23333333333333334</v>
      </c>
      <c r="C97" s="316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6">
        <f>'A2 Exploitation'!D318</f>
        <v>0</v>
      </c>
      <c r="C98" s="316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6">
        <f>'A3 Exploitation'!D318</f>
        <v>0</v>
      </c>
      <c r="C99" s="316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6">
        <f>'A4 Exploitation'!D318</f>
        <v>0</v>
      </c>
      <c r="C100" s="316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6"/>
      <c r="C101" s="316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6"/>
      <c r="C102" s="316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5" t="s">
        <v>341</v>
      </c>
      <c r="C105" s="315"/>
      <c r="D105" s="61"/>
      <c r="E105" s="61"/>
      <c r="F105" s="61"/>
      <c r="G105" s="61"/>
      <c r="H105" s="61"/>
      <c r="I105" s="61"/>
      <c r="J105" s="60" t="str">
        <f>D18</f>
        <v>Akouda</v>
      </c>
    </row>
    <row r="106" spans="1:10" ht="33" customHeight="1" x14ac:dyDescent="0.25">
      <c r="A106" s="242" t="s">
        <v>327</v>
      </c>
      <c r="B106" s="316" t="e">
        <f>'A1 Exploitation'!D358</f>
        <v>#DIV/0!</v>
      </c>
      <c r="C106" s="316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6">
        <f>'A2 Exploitation'!D358</f>
        <v>0</v>
      </c>
      <c r="C107" s="316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6">
        <f>'A3 Exploitation'!D358</f>
        <v>0</v>
      </c>
      <c r="C108" s="316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6">
        <f>'A4 Exploitation'!D358</f>
        <v>0</v>
      </c>
      <c r="C109" s="316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6"/>
      <c r="C110" s="316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6"/>
      <c r="C111" s="316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5" t="s">
        <v>342</v>
      </c>
      <c r="C114" s="315"/>
      <c r="D114" s="61"/>
      <c r="E114" s="61"/>
      <c r="F114" s="61"/>
      <c r="G114" s="61"/>
      <c r="H114" s="61"/>
      <c r="I114" s="61"/>
      <c r="J114" s="60" t="str">
        <f>D18</f>
        <v>Akouda</v>
      </c>
    </row>
    <row r="115" spans="1:10" ht="33" customHeight="1" x14ac:dyDescent="0.25">
      <c r="A115" s="242" t="s">
        <v>327</v>
      </c>
      <c r="B115" s="316">
        <f>'A1 Exploitation'!D391</f>
        <v>0.9</v>
      </c>
      <c r="C115" s="316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6">
        <f>'A2 Exploitation'!D391</f>
        <v>0</v>
      </c>
      <c r="C116" s="316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6">
        <f>'A3 Exploitation'!D391</f>
        <v>0</v>
      </c>
      <c r="C117" s="316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6">
        <f>'A4 Exploitation'!D391</f>
        <v>0</v>
      </c>
      <c r="C118" s="316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6"/>
      <c r="C119" s="316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6"/>
      <c r="C120" s="316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5" t="s">
        <v>343</v>
      </c>
      <c r="C123" s="315"/>
      <c r="D123" s="61"/>
      <c r="E123" s="61"/>
      <c r="F123" s="61"/>
      <c r="G123" s="61"/>
      <c r="H123" s="61"/>
      <c r="I123" s="61"/>
      <c r="J123" s="60" t="str">
        <f>D18</f>
        <v>Akouda</v>
      </c>
    </row>
    <row r="124" spans="1:10" ht="33" customHeight="1" x14ac:dyDescent="0.25">
      <c r="A124" s="242" t="s">
        <v>327</v>
      </c>
      <c r="B124" s="316">
        <f>'A1 Exploitation'!D444</f>
        <v>1</v>
      </c>
      <c r="C124" s="316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6">
        <f>'A2 Exploitation'!D444</f>
        <v>0</v>
      </c>
      <c r="C125" s="316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6">
        <f>'A3 Exploitation'!D444</f>
        <v>0</v>
      </c>
      <c r="C126" s="316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6">
        <f>'A4 Exploitation'!D444</f>
        <v>0</v>
      </c>
      <c r="C127" s="316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6"/>
      <c r="C128" s="316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6"/>
      <c r="C129" s="316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5" t="s">
        <v>344</v>
      </c>
      <c r="C132" s="315"/>
      <c r="D132" s="61"/>
      <c r="E132" s="61"/>
      <c r="F132" s="61"/>
      <c r="G132" s="61"/>
      <c r="H132" s="61"/>
      <c r="I132" s="61"/>
      <c r="J132" s="60" t="str">
        <f>D18</f>
        <v>Akouda</v>
      </c>
    </row>
    <row r="133" spans="1:10" ht="33" customHeight="1" x14ac:dyDescent="0.25">
      <c r="A133" s="242" t="s">
        <v>327</v>
      </c>
      <c r="B133" s="316" t="e">
        <f>'A1 Exploitation'!D481</f>
        <v>#DIV/0!</v>
      </c>
      <c r="C133" s="316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6">
        <f>'A2 Exploitation'!D481</f>
        <v>0</v>
      </c>
      <c r="C134" s="316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6">
        <f>'A3 Exploitation'!D481</f>
        <v>0</v>
      </c>
      <c r="C135" s="316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6">
        <f>'A4 Exploitation'!D481</f>
        <v>0</v>
      </c>
      <c r="C136" s="316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6"/>
      <c r="C137" s="316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6"/>
      <c r="C138" s="316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5" t="s">
        <v>345</v>
      </c>
      <c r="C141" s="315"/>
      <c r="D141" s="61"/>
      <c r="E141" s="61"/>
      <c r="F141" s="61"/>
      <c r="G141" s="61"/>
      <c r="H141" s="61"/>
      <c r="I141" s="61"/>
      <c r="J141" s="60" t="str">
        <f>D18</f>
        <v>Akouda</v>
      </c>
    </row>
    <row r="142" spans="1:10" ht="33" customHeight="1" x14ac:dyDescent="0.25">
      <c r="A142" s="242" t="s">
        <v>327</v>
      </c>
      <c r="B142" s="316">
        <f>'A1 Exploitation'!D503</f>
        <v>0.9375</v>
      </c>
      <c r="C142" s="316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6">
        <f>'A2 Exploitation'!D503</f>
        <v>0</v>
      </c>
      <c r="C143" s="316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6">
        <f>'A3 Exploitation'!D503</f>
        <v>0</v>
      </c>
      <c r="C144" s="316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6">
        <f>'A4 Exploitation'!D503</f>
        <v>0</v>
      </c>
      <c r="C145" s="316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6"/>
      <c r="C146" s="316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6"/>
      <c r="C147" s="316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5" t="s">
        <v>346</v>
      </c>
      <c r="C150" s="315"/>
      <c r="D150" s="61"/>
      <c r="E150" s="61"/>
      <c r="F150" s="61"/>
      <c r="G150" s="61"/>
      <c r="H150" s="61"/>
      <c r="I150" s="61"/>
      <c r="J150" s="60" t="str">
        <f>D18</f>
        <v>Akouda</v>
      </c>
    </row>
    <row r="151" spans="1:10" ht="33" customHeight="1" x14ac:dyDescent="0.25">
      <c r="A151" s="242" t="s">
        <v>327</v>
      </c>
      <c r="B151" s="316">
        <f>'A1 Exploitation'!D514</f>
        <v>1</v>
      </c>
      <c r="C151" s="316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6">
        <f>'A2 Exploitation'!D514</f>
        <v>0</v>
      </c>
      <c r="C152" s="316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6">
        <f>'A3 Exploitation'!D514</f>
        <v>0</v>
      </c>
      <c r="C153" s="316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6">
        <f>'A4 Exploitation'!D514</f>
        <v>0</v>
      </c>
      <c r="C154" s="316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6"/>
      <c r="C155" s="316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6"/>
      <c r="C156" s="316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9"/>
      <c r="C159" s="319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5" t="s">
        <v>347</v>
      </c>
      <c r="C160" s="315"/>
      <c r="D160" s="61"/>
      <c r="E160" s="61"/>
      <c r="F160" s="61"/>
      <c r="G160" s="61"/>
      <c r="H160" s="61"/>
      <c r="I160" s="61"/>
      <c r="J160" s="60" t="str">
        <f>D18</f>
        <v>Akouda</v>
      </c>
    </row>
    <row r="161" spans="1:10" ht="33" customHeight="1" x14ac:dyDescent="0.25">
      <c r="A161" s="242" t="s">
        <v>327</v>
      </c>
      <c r="B161" s="316">
        <f>'A1 Exploitation'!D534</f>
        <v>0.9375</v>
      </c>
      <c r="C161" s="316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6">
        <f>'A2 Exploitation'!D534</f>
        <v>0</v>
      </c>
      <c r="C162" s="316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6">
        <f>'A3 Exploitation'!D534</f>
        <v>0</v>
      </c>
      <c r="C163" s="316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6">
        <f>'A4 Exploitation'!D534</f>
        <v>0</v>
      </c>
      <c r="C164" s="316"/>
    </row>
    <row r="165" spans="1:10" ht="33" customHeight="1" x14ac:dyDescent="0.25">
      <c r="A165" s="241" t="s">
        <v>331</v>
      </c>
      <c r="B165" s="316"/>
      <c r="C165" s="316"/>
    </row>
    <row r="166" spans="1:10" ht="18" x14ac:dyDescent="0.25">
      <c r="A166" s="241" t="s">
        <v>332</v>
      </c>
      <c r="B166" s="316"/>
      <c r="C166" s="316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5" t="s">
        <v>348</v>
      </c>
      <c r="C169" s="315"/>
      <c r="J169" s="60" t="str">
        <f>D18</f>
        <v>Akouda</v>
      </c>
    </row>
    <row r="170" spans="1:10" ht="33" customHeight="1" x14ac:dyDescent="0.25">
      <c r="A170" s="242" t="s">
        <v>327</v>
      </c>
      <c r="B170" s="316">
        <f>'A1 Exploitation'!D545</f>
        <v>1</v>
      </c>
      <c r="C170" s="316"/>
    </row>
    <row r="171" spans="1:10" ht="33" customHeight="1" x14ac:dyDescent="0.25">
      <c r="A171" s="241" t="s">
        <v>328</v>
      </c>
      <c r="B171" s="316">
        <f>'A2 Exploitation'!D545</f>
        <v>0</v>
      </c>
      <c r="C171" s="316"/>
    </row>
    <row r="172" spans="1:10" ht="33" customHeight="1" x14ac:dyDescent="0.25">
      <c r="A172" s="242" t="s">
        <v>329</v>
      </c>
      <c r="B172" s="316">
        <f>'A3 Exploitation'!D545</f>
        <v>0</v>
      </c>
      <c r="C172" s="316"/>
    </row>
    <row r="173" spans="1:10" ht="33" customHeight="1" x14ac:dyDescent="0.25">
      <c r="A173" s="242" t="s">
        <v>330</v>
      </c>
      <c r="B173" s="316">
        <f>'A4 Exploitation'!D545</f>
        <v>0</v>
      </c>
      <c r="C173" s="316"/>
    </row>
    <row r="174" spans="1:10" ht="33" customHeight="1" x14ac:dyDescent="0.25">
      <c r="A174" s="241" t="s">
        <v>331</v>
      </c>
      <c r="B174" s="316"/>
      <c r="C174" s="316"/>
    </row>
    <row r="175" spans="1:10" ht="18" x14ac:dyDescent="0.25">
      <c r="A175" s="241" t="s">
        <v>332</v>
      </c>
      <c r="B175" s="316"/>
      <c r="C175" s="316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5" t="s">
        <v>349</v>
      </c>
      <c r="C178" s="315"/>
      <c r="J178" s="60" t="str">
        <f>D18</f>
        <v>Akouda</v>
      </c>
    </row>
    <row r="179" spans="1:10" ht="33" customHeight="1" x14ac:dyDescent="0.25">
      <c r="A179" s="242" t="s">
        <v>327</v>
      </c>
      <c r="B179" s="316">
        <f>'A1 Technique'!D199</f>
        <v>0.88095238095238093</v>
      </c>
      <c r="C179" s="316"/>
    </row>
    <row r="180" spans="1:10" ht="33" customHeight="1" x14ac:dyDescent="0.25">
      <c r="A180" s="241" t="s">
        <v>328</v>
      </c>
      <c r="B180" s="316">
        <f>'A2 Technique'!D199</f>
        <v>0</v>
      </c>
      <c r="C180" s="316"/>
    </row>
    <row r="181" spans="1:10" ht="33" customHeight="1" x14ac:dyDescent="0.25">
      <c r="A181" s="242" t="s">
        <v>329</v>
      </c>
      <c r="B181" s="316">
        <f>'A3 Technique'!D199</f>
        <v>0</v>
      </c>
      <c r="C181" s="316"/>
    </row>
    <row r="182" spans="1:10" ht="33" customHeight="1" x14ac:dyDescent="0.25">
      <c r="A182" s="242" t="s">
        <v>330</v>
      </c>
      <c r="B182" s="316">
        <f>'A4 Technique'!D199</f>
        <v>0</v>
      </c>
      <c r="C182" s="316"/>
    </row>
    <row r="183" spans="1:10" ht="33" customHeight="1" x14ac:dyDescent="0.25">
      <c r="A183" s="241" t="s">
        <v>331</v>
      </c>
      <c r="B183" s="316"/>
      <c r="C183" s="316"/>
    </row>
    <row r="184" spans="1:10" ht="18" x14ac:dyDescent="0.25">
      <c r="A184" s="241" t="s">
        <v>332</v>
      </c>
      <c r="B184" s="316"/>
      <c r="C184" s="31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35" zoomScale="70" zoomScaleSheetLayoutView="70" workbookViewId="0">
      <selection activeCell="D150" sqref="D15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Akouda</v>
      </c>
      <c r="B8" s="323"/>
      <c r="C8" s="323"/>
      <c r="D8" s="323"/>
      <c r="E8" s="323"/>
      <c r="F8" s="323"/>
      <c r="G8" s="104"/>
    </row>
    <row r="9" spans="1:7" ht="24" x14ac:dyDescent="0.45">
      <c r="A9" s="245" t="s">
        <v>42</v>
      </c>
      <c r="B9" s="324" t="s">
        <v>408</v>
      </c>
      <c r="C9" s="324"/>
      <c r="D9" s="324"/>
      <c r="E9" s="324"/>
      <c r="F9" s="324"/>
      <c r="G9" s="104"/>
    </row>
    <row r="10" spans="1:7" ht="24" x14ac:dyDescent="0.45">
      <c r="A10" s="246" t="s">
        <v>44</v>
      </c>
      <c r="B10" s="325" t="s">
        <v>409</v>
      </c>
      <c r="C10" s="325"/>
      <c r="D10" s="325"/>
      <c r="E10" s="325"/>
      <c r="F10" s="325"/>
      <c r="G10" s="104"/>
    </row>
    <row r="11" spans="1:7" ht="24" x14ac:dyDescent="0.45">
      <c r="A11" s="245" t="s">
        <v>43</v>
      </c>
      <c r="B11" s="320">
        <v>43206</v>
      </c>
      <c r="C11" s="320"/>
      <c r="D11" s="320"/>
      <c r="E11" s="320"/>
      <c r="F11" s="320"/>
      <c r="G11" s="104"/>
    </row>
    <row r="12" spans="1:7" ht="24" x14ac:dyDescent="0.45">
      <c r="A12" s="245" t="s">
        <v>239</v>
      </c>
      <c r="B12" s="326">
        <f>D549</f>
        <v>0.8202247191011236</v>
      </c>
      <c r="C12" s="326"/>
      <c r="D12" s="326"/>
      <c r="E12" s="326"/>
      <c r="F12" s="326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43206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v>2</v>
      </c>
      <c r="C41" s="109"/>
      <c r="D41" s="378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24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43206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66" x14ac:dyDescent="0.3">
      <c r="A54" s="15" t="s">
        <v>229</v>
      </c>
      <c r="B54" s="109">
        <v>0</v>
      </c>
      <c r="C54" s="109"/>
      <c r="D54" s="114" t="s">
        <v>438</v>
      </c>
      <c r="E54" s="74" t="s">
        <v>439</v>
      </c>
      <c r="F54" s="158"/>
    </row>
    <row r="55" spans="1:7" x14ac:dyDescent="0.3">
      <c r="A55" s="7" t="s">
        <v>361</v>
      </c>
      <c r="B55" s="109">
        <v>2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2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2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>
        <v>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12</v>
      </c>
    </row>
    <row r="62" spans="1:7" x14ac:dyDescent="0.3">
      <c r="A62" s="248" t="s">
        <v>35</v>
      </c>
      <c r="B62" s="249"/>
      <c r="C62" s="250"/>
      <c r="D62" s="251">
        <f>D61/(COUNT(B53:C60)*2)</f>
        <v>0.8571428571428571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ht="39" customHeight="1" x14ac:dyDescent="0.3">
      <c r="A65" s="197" t="s">
        <v>375</v>
      </c>
      <c r="B65" s="109" t="s">
        <v>32</v>
      </c>
      <c r="C65" s="234" t="str">
        <f>IF(B65=0, -5, "0")</f>
        <v>0</v>
      </c>
      <c r="D65" s="121" t="s">
        <v>410</v>
      </c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82.5" x14ac:dyDescent="0.3">
      <c r="A69" s="163" t="s">
        <v>379</v>
      </c>
      <c r="B69" s="109">
        <v>0</v>
      </c>
      <c r="C69" s="122">
        <f>IF(B69=0, -5, "0")</f>
        <v>-5</v>
      </c>
      <c r="D69" s="74" t="s">
        <v>440</v>
      </c>
      <c r="E69" s="74" t="s">
        <v>447</v>
      </c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ht="117.75" customHeight="1" x14ac:dyDescent="0.3">
      <c r="A75" s="53" t="s">
        <v>251</v>
      </c>
      <c r="B75" s="109">
        <v>0</v>
      </c>
      <c r="C75" s="110"/>
      <c r="D75" s="123" t="s">
        <v>448</v>
      </c>
      <c r="E75" s="95" t="s">
        <v>452</v>
      </c>
      <c r="F75" s="158"/>
      <c r="G75" s="168"/>
    </row>
    <row r="76" spans="1:7" s="91" customFormat="1" ht="33" x14ac:dyDescent="0.3">
      <c r="A76" s="53" t="s">
        <v>156</v>
      </c>
      <c r="B76" s="109">
        <v>1</v>
      </c>
      <c r="C76" s="110"/>
      <c r="D76" s="114" t="s">
        <v>453</v>
      </c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-4</v>
      </c>
    </row>
    <row r="85" spans="1:7" x14ac:dyDescent="0.3">
      <c r="A85" s="248" t="s">
        <v>35</v>
      </c>
      <c r="B85" s="249"/>
      <c r="C85" s="250"/>
      <c r="D85" s="251">
        <f>D84/(COUNT(B65:C83)*2)</f>
        <v>-0.5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2</v>
      </c>
      <c r="C88" s="109"/>
      <c r="D88" s="113" t="s">
        <v>411</v>
      </c>
      <c r="E88" s="73"/>
      <c r="F88" s="158"/>
    </row>
    <row r="89" spans="1:7" ht="17.25" x14ac:dyDescent="0.35">
      <c r="A89" s="205" t="s">
        <v>55</v>
      </c>
      <c r="B89" s="109">
        <v>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ht="33" x14ac:dyDescent="0.3">
      <c r="A91" s="209" t="s">
        <v>374</v>
      </c>
      <c r="B91" s="109">
        <v>0</v>
      </c>
      <c r="C91" s="112">
        <f>IF(B91=0, -10, "0")</f>
        <v>-10</v>
      </c>
      <c r="D91" s="174" t="s">
        <v>454</v>
      </c>
      <c r="E91" s="85" t="s">
        <v>412</v>
      </c>
      <c r="F91" s="158"/>
      <c r="G91" s="106"/>
    </row>
    <row r="92" spans="1:7" x14ac:dyDescent="0.3">
      <c r="A92" s="53" t="s">
        <v>383</v>
      </c>
      <c r="B92" s="109">
        <v>2</v>
      </c>
      <c r="C92" s="172"/>
      <c r="D92" s="119"/>
      <c r="E92" s="85"/>
      <c r="F92" s="158"/>
    </row>
    <row r="93" spans="1:7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x14ac:dyDescent="0.3">
      <c r="A95" s="183" t="s">
        <v>360</v>
      </c>
      <c r="B95" s="109">
        <v>2</v>
      </c>
      <c r="C95" s="184"/>
      <c r="D95" s="185"/>
      <c r="E95" s="85"/>
      <c r="F95" s="158"/>
    </row>
    <row r="96" spans="1:7" s="91" customFormat="1" x14ac:dyDescent="0.3">
      <c r="A96" s="41" t="s">
        <v>455</v>
      </c>
      <c r="B96" s="109">
        <v>2</v>
      </c>
      <c r="C96" s="167"/>
      <c r="D96" s="177"/>
      <c r="E96" s="85"/>
      <c r="F96" s="158"/>
      <c r="G96" s="106"/>
    </row>
    <row r="97" spans="1:7" s="91" customFormat="1" x14ac:dyDescent="0.3">
      <c r="A97" s="173" t="s">
        <v>456</v>
      </c>
      <c r="B97" s="109" t="s">
        <v>32</v>
      </c>
      <c r="C97" s="167"/>
      <c r="D97" s="177"/>
      <c r="E97" s="85"/>
      <c r="F97" s="158"/>
      <c r="G97" s="106"/>
    </row>
    <row r="98" spans="1:7" s="91" customForma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v>2</v>
      </c>
      <c r="C99" s="167"/>
      <c r="D99" s="378">
        <v>1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4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0.22222222222222221</v>
      </c>
    </row>
    <row r="102" spans="1:7" ht="18" x14ac:dyDescent="0.35">
      <c r="A102" s="268" t="s">
        <v>61</v>
      </c>
      <c r="B102" s="269"/>
      <c r="C102" s="270"/>
      <c r="D102" s="271">
        <f>SUM(D84,D100,D61)</f>
        <v>12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0.3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43206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2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2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>
        <v>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12</v>
      </c>
    </row>
    <row r="118" spans="1:6" x14ac:dyDescent="0.3">
      <c r="A118" s="248" t="s">
        <v>35</v>
      </c>
      <c r="B118" s="249"/>
      <c r="C118" s="250"/>
      <c r="D118" s="251">
        <f>D117/(COUNT(B110:C116)*2)</f>
        <v>1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2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2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2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1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2</v>
      </c>
      <c r="C126" s="109"/>
      <c r="D126" s="127" t="s">
        <v>442</v>
      </c>
      <c r="E126" s="74"/>
      <c r="F126" s="158"/>
    </row>
    <row r="127" spans="1:6" ht="33" x14ac:dyDescent="0.3">
      <c r="A127" s="146" t="s">
        <v>68</v>
      </c>
      <c r="B127" s="109" t="s">
        <v>32</v>
      </c>
      <c r="C127" s="167"/>
      <c r="D127" s="95" t="s">
        <v>457</v>
      </c>
      <c r="E127" s="73"/>
      <c r="F127" s="158"/>
    </row>
    <row r="128" spans="1:6" x14ac:dyDescent="0.3">
      <c r="A128" s="4" t="s">
        <v>170</v>
      </c>
      <c r="B128" s="109">
        <v>2</v>
      </c>
      <c r="C128" s="110"/>
      <c r="D128" s="74"/>
      <c r="E128" s="73"/>
      <c r="F128" s="158"/>
    </row>
    <row r="129" spans="1:7" s="91" customFormat="1" x14ac:dyDescent="0.3">
      <c r="A129" s="190" t="s">
        <v>458</v>
      </c>
      <c r="B129" s="109">
        <v>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>
        <v>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>
        <v>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2</v>
      </c>
      <c r="C133" s="109"/>
      <c r="D133" s="187"/>
      <c r="E133" s="50"/>
      <c r="F133" s="158"/>
      <c r="G133" s="106"/>
    </row>
    <row r="134" spans="1:7" ht="63.75" customHeight="1" x14ac:dyDescent="0.3">
      <c r="A134" s="166" t="s">
        <v>155</v>
      </c>
      <c r="B134" s="109">
        <v>1</v>
      </c>
      <c r="C134" s="122" t="str">
        <f>IF(B134=0, -5, "0")</f>
        <v>0</v>
      </c>
      <c r="D134" s="95" t="s">
        <v>449</v>
      </c>
      <c r="E134" s="85"/>
      <c r="F134" s="158"/>
      <c r="G134" s="106"/>
    </row>
    <row r="135" spans="1:7" x14ac:dyDescent="0.3">
      <c r="A135" s="7" t="s">
        <v>75</v>
      </c>
      <c r="B135" s="109">
        <v>1</v>
      </c>
      <c r="C135" s="109"/>
      <c r="D135" s="74" t="s">
        <v>413</v>
      </c>
      <c r="E135" s="73"/>
      <c r="F135" s="158"/>
      <c r="G135" s="106"/>
    </row>
    <row r="136" spans="1:7" ht="40.5" customHeight="1" x14ac:dyDescent="0.3">
      <c r="A136" s="53" t="s">
        <v>178</v>
      </c>
      <c r="B136" s="109">
        <v>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>
        <v>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27</v>
      </c>
    </row>
    <row r="140" spans="1:7" x14ac:dyDescent="0.3">
      <c r="A140" s="248" t="s">
        <v>35</v>
      </c>
      <c r="B140" s="249"/>
      <c r="C140" s="250"/>
      <c r="D140" s="251">
        <f>D139/(COUNT(B121:C138)*2)</f>
        <v>0.9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>
        <v>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>
        <v>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>
        <v>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x14ac:dyDescent="0.3">
      <c r="A149" s="43" t="s">
        <v>360</v>
      </c>
      <c r="B149" s="109">
        <v>2</v>
      </c>
      <c r="C149" s="179"/>
      <c r="D149" s="95"/>
      <c r="E149" s="95"/>
      <c r="F149" s="158"/>
      <c r="G149" s="106"/>
    </row>
    <row r="150" spans="1:7" s="91" customFormat="1" ht="132" x14ac:dyDescent="0.3">
      <c r="A150" s="41" t="s">
        <v>455</v>
      </c>
      <c r="B150" s="109">
        <v>0</v>
      </c>
      <c r="C150" s="179"/>
      <c r="D150" s="95" t="s">
        <v>464</v>
      </c>
      <c r="E150" s="95" t="s">
        <v>441</v>
      </c>
      <c r="F150" s="158"/>
      <c r="G150" s="106"/>
    </row>
    <row r="151" spans="1:7" s="91" customFormat="1" x14ac:dyDescent="0.3">
      <c r="A151" s="173" t="s">
        <v>456</v>
      </c>
      <c r="B151" s="109">
        <v>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>
        <v>2</v>
      </c>
      <c r="C153" s="116"/>
      <c r="D153" s="378">
        <v>1</v>
      </c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18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0.9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57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0.91935483870967738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43206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2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2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2</v>
      </c>
      <c r="C168" s="109"/>
      <c r="D168" s="124"/>
      <c r="E168" s="73"/>
      <c r="F168" s="158"/>
    </row>
    <row r="169" spans="1:7" x14ac:dyDescent="0.3">
      <c r="A169" s="6" t="s">
        <v>171</v>
      </c>
      <c r="B169" s="109">
        <v>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>
        <v>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14</v>
      </c>
    </row>
    <row r="173" spans="1:7" x14ac:dyDescent="0.3">
      <c r="A173" s="248" t="s">
        <v>35</v>
      </c>
      <c r="B173" s="249"/>
      <c r="C173" s="250"/>
      <c r="D173" s="251">
        <f>D172/(COUNT(B165:C171)*2)</f>
        <v>1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2</v>
      </c>
      <c r="C176" s="109"/>
      <c r="D176" s="92"/>
      <c r="E176" s="73"/>
      <c r="F176" s="158"/>
    </row>
    <row r="177" spans="1:7" ht="66" x14ac:dyDescent="0.3">
      <c r="A177" s="4" t="s">
        <v>122</v>
      </c>
      <c r="B177" s="109">
        <v>2</v>
      </c>
      <c r="C177" s="109"/>
      <c r="D177" s="92" t="s">
        <v>459</v>
      </c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>
        <v>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>
        <v>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>
        <v>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2</v>
      </c>
      <c r="C185" s="109"/>
      <c r="D185" s="115"/>
      <c r="E185" s="73"/>
      <c r="F185" s="158"/>
    </row>
    <row r="186" spans="1:7" ht="44.25" customHeight="1" x14ac:dyDescent="0.35">
      <c r="A186" s="211" t="s">
        <v>186</v>
      </c>
      <c r="B186" s="109">
        <v>1</v>
      </c>
      <c r="C186" s="112" t="str">
        <f>IF(B186=0, -10, "0")</f>
        <v>0</v>
      </c>
      <c r="D186" s="379" t="s">
        <v>437</v>
      </c>
      <c r="E186" s="73"/>
      <c r="F186" s="158"/>
    </row>
    <row r="187" spans="1:7" x14ac:dyDescent="0.3">
      <c r="A187" s="53" t="s">
        <v>251</v>
      </c>
      <c r="B187" s="109">
        <v>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>
        <v>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 t="s">
        <v>415</v>
      </c>
      <c r="E191" s="73"/>
      <c r="F191" s="158"/>
    </row>
    <row r="192" spans="1:7" ht="30" customHeight="1" x14ac:dyDescent="0.3">
      <c r="A192" s="53" t="s">
        <v>178</v>
      </c>
      <c r="B192" s="109">
        <v>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>
        <v>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x14ac:dyDescent="0.3">
      <c r="A196" s="4" t="s">
        <v>360</v>
      </c>
      <c r="B196" s="109">
        <v>2</v>
      </c>
      <c r="C196" s="110"/>
      <c r="D196" s="95"/>
      <c r="E196" s="85"/>
      <c r="F196" s="158"/>
      <c r="G196" s="106"/>
    </row>
    <row r="197" spans="1:7" s="91" customFormat="1" x14ac:dyDescent="0.3">
      <c r="A197" s="53" t="s">
        <v>455</v>
      </c>
      <c r="B197" s="109">
        <v>2</v>
      </c>
      <c r="C197" s="110"/>
      <c r="D197" s="95"/>
      <c r="E197" s="85"/>
      <c r="F197" s="158"/>
      <c r="G197" s="106"/>
    </row>
    <row r="198" spans="1:7" s="91" customFormat="1" x14ac:dyDescent="0.3">
      <c r="A198" s="9" t="s">
        <v>456</v>
      </c>
      <c r="B198" s="109">
        <v>2</v>
      </c>
      <c r="C198" s="110"/>
      <c r="D198" s="95"/>
      <c r="E198" s="85"/>
      <c r="F198" s="158"/>
      <c r="G198" s="106"/>
    </row>
    <row r="199" spans="1:7" s="91" customFormat="1" x14ac:dyDescent="0.3">
      <c r="A199" s="9" t="s">
        <v>391</v>
      </c>
      <c r="B199" s="109">
        <v>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>
        <v>2</v>
      </c>
      <c r="C200" s="109"/>
      <c r="D200" s="378">
        <v>1</v>
      </c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43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0.97727272727272729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57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0.98275862068965514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43206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460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18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455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456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43206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ht="66" x14ac:dyDescent="0.3">
      <c r="A273" s="176" t="s">
        <v>363</v>
      </c>
      <c r="B273" s="109">
        <v>0</v>
      </c>
      <c r="C273" s="122"/>
      <c r="D273" s="74" t="s">
        <v>416</v>
      </c>
      <c r="E273" s="95" t="s">
        <v>417</v>
      </c>
      <c r="F273" s="158"/>
      <c r="G273" s="106"/>
    </row>
    <row r="274" spans="1:7" s="13" customFormat="1" ht="33" x14ac:dyDescent="0.3">
      <c r="A274" s="6" t="s">
        <v>135</v>
      </c>
      <c r="B274" s="109">
        <v>2</v>
      </c>
      <c r="C274" s="109"/>
      <c r="D274" s="114" t="s">
        <v>421</v>
      </c>
      <c r="E274" s="95"/>
      <c r="F274" s="158"/>
      <c r="G274" s="168"/>
    </row>
    <row r="275" spans="1:7" s="13" customFormat="1" ht="18" x14ac:dyDescent="0.3">
      <c r="A275" s="9" t="s">
        <v>258</v>
      </c>
      <c r="B275" s="109">
        <v>2</v>
      </c>
      <c r="C275" s="109"/>
      <c r="D275" s="124"/>
      <c r="E275" s="85"/>
      <c r="F275" s="158"/>
      <c r="G275" s="168"/>
    </row>
    <row r="276" spans="1:7" s="13" customFormat="1" ht="18.75" customHeight="1" x14ac:dyDescent="0.3">
      <c r="A276" s="9" t="s">
        <v>259</v>
      </c>
      <c r="B276" s="109" t="s">
        <v>32</v>
      </c>
      <c r="C276" s="109"/>
      <c r="D276" s="92" t="s">
        <v>420</v>
      </c>
      <c r="E276" s="85"/>
      <c r="F276" s="158"/>
      <c r="G276" s="168"/>
    </row>
    <row r="277" spans="1:7" s="13" customFormat="1" x14ac:dyDescent="0.3">
      <c r="A277" s="9" t="s">
        <v>27</v>
      </c>
      <c r="B277" s="109">
        <v>1</v>
      </c>
      <c r="C277" s="109"/>
      <c r="D277" s="114" t="s">
        <v>419</v>
      </c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21.75" customHeight="1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95"/>
      <c r="E280" s="85"/>
      <c r="F280" s="158"/>
      <c r="G280" s="168"/>
    </row>
    <row r="281" spans="1:7" s="13" customFormat="1" x14ac:dyDescent="0.3">
      <c r="A281" s="6" t="s">
        <v>62</v>
      </c>
      <c r="B281" s="109">
        <v>2</v>
      </c>
      <c r="C281" s="109"/>
      <c r="D281" s="9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ht="49.5" x14ac:dyDescent="0.3">
      <c r="A284" s="6" t="s">
        <v>140</v>
      </c>
      <c r="B284" s="109">
        <v>0</v>
      </c>
      <c r="C284" s="109"/>
      <c r="D284" s="125" t="s">
        <v>461</v>
      </c>
      <c r="E284" s="95" t="s">
        <v>422</v>
      </c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7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0.58333333333333337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33.75" customHeight="1" x14ac:dyDescent="0.3">
      <c r="A289" s="165" t="s">
        <v>371</v>
      </c>
      <c r="B289" s="109">
        <v>2</v>
      </c>
      <c r="C289" s="110"/>
      <c r="D289" s="168" t="s">
        <v>423</v>
      </c>
      <c r="E289" s="85"/>
      <c r="F289" s="158"/>
      <c r="G289" s="168"/>
    </row>
    <row r="290" spans="1:7" s="13" customFormat="1" x14ac:dyDescent="0.3">
      <c r="A290" s="4" t="s">
        <v>183</v>
      </c>
      <c r="B290" s="109">
        <v>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90.75" customHeight="1" x14ac:dyDescent="0.3">
      <c r="A297" s="215" t="s">
        <v>387</v>
      </c>
      <c r="B297" s="109">
        <v>0</v>
      </c>
      <c r="C297" s="112">
        <f>IF(B297=0, -10, "0")</f>
        <v>-10</v>
      </c>
      <c r="D297" s="126" t="s">
        <v>462</v>
      </c>
      <c r="E297" s="95" t="s">
        <v>418</v>
      </c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ht="33" x14ac:dyDescent="0.3">
      <c r="A299" s="53" t="s">
        <v>170</v>
      </c>
      <c r="B299" s="109">
        <v>1</v>
      </c>
      <c r="C299" s="109"/>
      <c r="D299" s="126" t="s">
        <v>424</v>
      </c>
      <c r="E299" s="95"/>
      <c r="F299" s="158"/>
      <c r="G299" s="168"/>
    </row>
    <row r="300" spans="1:7" s="13" customFormat="1" ht="33" x14ac:dyDescent="0.3">
      <c r="A300" s="53" t="s">
        <v>375</v>
      </c>
      <c r="B300" s="109">
        <v>1</v>
      </c>
      <c r="C300" s="191"/>
      <c r="D300" s="180" t="s">
        <v>450</v>
      </c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103.5" customHeight="1" x14ac:dyDescent="0.3">
      <c r="A304" s="163" t="s">
        <v>155</v>
      </c>
      <c r="B304" s="109">
        <v>1</v>
      </c>
      <c r="C304" s="122" t="str">
        <f>IF(B304=0, -5, "0")</f>
        <v>0</v>
      </c>
      <c r="D304" s="132" t="s">
        <v>463</v>
      </c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455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456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ht="66" x14ac:dyDescent="0.3">
      <c r="A312" s="173" t="s">
        <v>391</v>
      </c>
      <c r="B312" s="109">
        <v>1</v>
      </c>
      <c r="C312" s="167"/>
      <c r="D312" s="132" t="s">
        <v>436</v>
      </c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7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0.23333333333333334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43206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18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456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">
        <v>32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43206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ht="33" x14ac:dyDescent="0.3">
      <c r="A365" s="53" t="s">
        <v>99</v>
      </c>
      <c r="B365" s="109">
        <v>1</v>
      </c>
      <c r="C365" s="109"/>
      <c r="D365" s="92" t="s">
        <v>444</v>
      </c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13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0.9285714285714286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433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33.75" customHeight="1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434</v>
      </c>
      <c r="E381" s="73"/>
      <c r="F381" s="158"/>
      <c r="G381" s="106"/>
    </row>
    <row r="382" spans="1:7" ht="27" customHeight="1" x14ac:dyDescent="0.3">
      <c r="A382" s="53" t="s">
        <v>178</v>
      </c>
      <c r="B382" s="109" t="s">
        <v>32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x14ac:dyDescent="0.3">
      <c r="A385" s="9" t="s">
        <v>456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378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0.875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27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43206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 t="s">
        <v>32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456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v>2</v>
      </c>
      <c r="C439" s="109"/>
      <c r="D439" s="378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1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56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1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43206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455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456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43206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1</v>
      </c>
      <c r="C492" s="110"/>
      <c r="D492" s="95" t="s">
        <v>445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378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15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0.9375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43206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v>2</v>
      </c>
      <c r="C512" s="116"/>
      <c r="D512" s="378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43206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3" x14ac:dyDescent="0.3">
      <c r="A528" s="41" t="s">
        <v>352</v>
      </c>
      <c r="B528" s="109">
        <v>1</v>
      </c>
      <c r="C528" s="234" t="str">
        <f>IF(B528=0, -5, "0")</f>
        <v>0</v>
      </c>
      <c r="D528" s="137" t="s">
        <v>451</v>
      </c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v>2</v>
      </c>
      <c r="C532" s="116"/>
      <c r="D532" s="378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15</v>
      </c>
    </row>
    <row r="534" spans="1:7" x14ac:dyDescent="0.3">
      <c r="A534" s="248" t="s">
        <v>35</v>
      </c>
      <c r="B534" s="249"/>
      <c r="C534" s="250"/>
      <c r="D534" s="251">
        <f>D533/(COUNT(B520:C532)*2)</f>
        <v>0.9375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43206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v>2</v>
      </c>
      <c r="C543" s="109"/>
      <c r="D543" s="378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292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0.8202247191011236</v>
      </c>
    </row>
  </sheetData>
  <sheetProtection algorithmName="SHA-512" hashValue="8VQvRjSOERAcXnt1NUrUwPXQpvhQkvkV5gNaIVdppXdCzJR0LeGl75/rf6tTHQTB1zw1b9ij3aI0XCemrIpKHg==" saltValue="cxzyJ2ltB1w5UKAav7EKa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40:B542 B53:B60 B88:B93 B39:B40 B110:B116 B121:B138 B143:B147 B95:B98 B165:B171 B176:B194 B149:B152 B65:B83 B212:B221 B226:B243 B196:B199 B273:B284 B289:B307 B248:B255 B257:B260 B325:B332 B309:B312 B365:B372 B377:B382 B350:B352 B398:B405 B410:B416 B421:B425 B430:B434 B384:B385 B337:B348 B451:B456 B436:B438 B488:B492 B461:B470 B496:B497 B509:B511 B472:B475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43" zoomScale="67" zoomScaleNormal="90" zoomScaleSheetLayoutView="67" workbookViewId="0">
      <selection activeCell="D156" sqref="D156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str">
        <f>'A1 Exploitation'!A8:F8</f>
        <v>Akouda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5" t="s">
        <v>42</v>
      </c>
      <c r="B8" s="346" t="str">
        <f>'A1 Exploitation'!B9:F9</f>
        <v>Mme Meriam CHOUCHENE</v>
      </c>
      <c r="C8" s="346"/>
      <c r="D8" s="346"/>
      <c r="E8" s="346"/>
      <c r="F8" s="346"/>
      <c r="G8" s="104"/>
    </row>
    <row r="9" spans="1:7" s="11" customFormat="1" ht="24" x14ac:dyDescent="0.45">
      <c r="A9" s="246" t="s">
        <v>44</v>
      </c>
      <c r="B9" s="347" t="str">
        <f>'A1 Exploitation'!B10:F10</f>
        <v>Directeur magasin &amp; Chefs rayons</v>
      </c>
      <c r="C9" s="347"/>
      <c r="D9" s="347"/>
      <c r="E9" s="347"/>
      <c r="F9" s="347"/>
      <c r="G9" s="104"/>
    </row>
    <row r="10" spans="1:7" s="11" customFormat="1" ht="24" x14ac:dyDescent="0.45">
      <c r="A10" s="245" t="s">
        <v>43</v>
      </c>
      <c r="B10" s="344">
        <f>'A1 Exploitation'!B11:F11</f>
        <v>43206</v>
      </c>
      <c r="C10" s="344"/>
      <c r="D10" s="344"/>
      <c r="E10" s="344"/>
      <c r="F10" s="344"/>
      <c r="G10" s="104"/>
    </row>
    <row r="11" spans="1:7" s="11" customFormat="1" ht="24" x14ac:dyDescent="0.45">
      <c r="A11" s="245" t="s">
        <v>294</v>
      </c>
      <c r="B11" s="348">
        <f>D199</f>
        <v>0.88095238095238093</v>
      </c>
      <c r="C11" s="348"/>
      <c r="D11" s="348"/>
      <c r="E11" s="348"/>
      <c r="F11" s="348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466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9</v>
      </c>
    </row>
    <row r="23" spans="1:7" x14ac:dyDescent="0.3">
      <c r="A23" s="349" t="s">
        <v>295</v>
      </c>
      <c r="B23" s="350"/>
      <c r="C23" s="351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432</v>
      </c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10</v>
      </c>
    </row>
    <row r="53" spans="1:7" x14ac:dyDescent="0.3">
      <c r="A53" s="349" t="s">
        <v>295</v>
      </c>
      <c r="B53" s="350"/>
      <c r="C53" s="351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14</v>
      </c>
    </row>
    <row r="64" spans="1:7" x14ac:dyDescent="0.3">
      <c r="A64" s="349" t="s">
        <v>295</v>
      </c>
      <c r="B64" s="350"/>
      <c r="C64" s="351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>
        <v>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43.5" customHeight="1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4</v>
      </c>
    </row>
    <row r="85" spans="1:7" x14ac:dyDescent="0.3">
      <c r="A85" s="349" t="s">
        <v>295</v>
      </c>
      <c r="B85" s="350"/>
      <c r="C85" s="351"/>
      <c r="D85" s="288">
        <f>D84/(COUNT(B67:C83)*2)</f>
        <v>1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2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2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2</v>
      </c>
      <c r="C90" s="80"/>
      <c r="D90" s="86"/>
      <c r="E90" s="73"/>
      <c r="F90" s="73"/>
    </row>
    <row r="91" spans="1:7" ht="19.5" customHeight="1" x14ac:dyDescent="0.4">
      <c r="A91" s="20" t="s">
        <v>301</v>
      </c>
      <c r="B91" s="89" t="s">
        <v>32</v>
      </c>
      <c r="C91" s="80"/>
      <c r="D91" s="86" t="s">
        <v>425</v>
      </c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>
        <v>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ht="33" x14ac:dyDescent="0.3">
      <c r="A95" s="17" t="s">
        <v>165</v>
      </c>
      <c r="B95" s="89">
        <v>1</v>
      </c>
      <c r="C95" s="73"/>
      <c r="D95" s="74" t="s">
        <v>426</v>
      </c>
      <c r="E95" s="73"/>
      <c r="F95" s="73"/>
    </row>
    <row r="96" spans="1:7" x14ac:dyDescent="0.3">
      <c r="A96" s="22" t="s">
        <v>282</v>
      </c>
      <c r="B96" s="89">
        <v>2</v>
      </c>
      <c r="C96" s="73"/>
      <c r="D96" s="74"/>
      <c r="E96" s="73"/>
      <c r="F96" s="73"/>
    </row>
    <row r="97" spans="1:7" x14ac:dyDescent="0.3">
      <c r="A97" s="22" t="s">
        <v>283</v>
      </c>
      <c r="B97" s="89">
        <v>2</v>
      </c>
      <c r="C97" s="73"/>
      <c r="D97" s="74"/>
      <c r="E97" s="73"/>
      <c r="F97" s="73"/>
    </row>
    <row r="98" spans="1:7" x14ac:dyDescent="0.3">
      <c r="A98" s="14" t="s">
        <v>134</v>
      </c>
      <c r="B98" s="89">
        <v>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 t="s">
        <v>427</v>
      </c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15</v>
      </c>
    </row>
    <row r="103" spans="1:7" x14ac:dyDescent="0.3">
      <c r="A103" s="349" t="s">
        <v>295</v>
      </c>
      <c r="B103" s="350"/>
      <c r="C103" s="351"/>
      <c r="D103" s="288">
        <f>D102/(COUNT(B88:C101)*2)</f>
        <v>0.9375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2</v>
      </c>
      <c r="C110" s="80"/>
      <c r="D110" s="86"/>
      <c r="E110" s="73"/>
      <c r="F110" s="73"/>
      <c r="G110" s="105"/>
    </row>
    <row r="111" spans="1:7" s="19" customFormat="1" ht="24" customHeight="1" x14ac:dyDescent="0.4">
      <c r="A111" s="18" t="s">
        <v>248</v>
      </c>
      <c r="B111" s="89">
        <v>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>
        <v>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ht="66" x14ac:dyDescent="0.3">
      <c r="A113" s="18" t="s">
        <v>165</v>
      </c>
      <c r="B113" s="89">
        <v>1</v>
      </c>
      <c r="C113" s="73"/>
      <c r="D113" s="74" t="s">
        <v>414</v>
      </c>
      <c r="E113" s="73"/>
      <c r="F113" s="73"/>
      <c r="G113" s="105"/>
    </row>
    <row r="114" spans="1:7" s="19" customFormat="1" x14ac:dyDescent="0.3">
      <c r="A114" s="48" t="s">
        <v>282</v>
      </c>
      <c r="B114" s="89">
        <v>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>
        <v>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>
        <v>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21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0.95454545454545459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41.25" customHeight="1" x14ac:dyDescent="0.35">
      <c r="A138" s="29" t="s">
        <v>127</v>
      </c>
      <c r="B138" s="89" t="s">
        <v>32</v>
      </c>
      <c r="C138" s="99" t="str">
        <f>IF(B138=0, -5, "0")</f>
        <v>0</v>
      </c>
      <c r="D138" s="82" t="s">
        <v>428</v>
      </c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82" t="s">
        <v>429</v>
      </c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>
        <v>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>
        <v>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 t="s">
        <v>430</v>
      </c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6</v>
      </c>
    </row>
    <row r="150" spans="1:7" x14ac:dyDescent="0.3">
      <c r="A150" s="349" t="s">
        <v>295</v>
      </c>
      <c r="B150" s="350"/>
      <c r="C150" s="351"/>
      <c r="D150" s="288">
        <f>D149/(COUNT(B137:C148)*2)</f>
        <v>1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ht="33" x14ac:dyDescent="0.3">
      <c r="A153" s="37" t="s">
        <v>279</v>
      </c>
      <c r="B153" s="73">
        <v>1</v>
      </c>
      <c r="C153" s="73"/>
      <c r="D153" s="74" t="s">
        <v>443</v>
      </c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78.75" customHeight="1" x14ac:dyDescent="0.35">
      <c r="A156" s="29" t="s">
        <v>307</v>
      </c>
      <c r="B156" s="73">
        <v>0</v>
      </c>
      <c r="C156" s="99">
        <f>IF(B156=0, -5, "0")</f>
        <v>-5</v>
      </c>
      <c r="D156" s="74" t="s">
        <v>467</v>
      </c>
      <c r="E156" s="74" t="s">
        <v>446</v>
      </c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8</v>
      </c>
    </row>
    <row r="162" spans="1:7" x14ac:dyDescent="0.3">
      <c r="A162" s="349" t="s">
        <v>295</v>
      </c>
      <c r="B162" s="350"/>
      <c r="C162" s="351"/>
      <c r="D162" s="288">
        <f>D161/(COUNT(B153:C160)*2)</f>
        <v>0.44444444444444442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8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ht="30.75" x14ac:dyDescent="0.3">
      <c r="A173" s="17" t="s">
        <v>180</v>
      </c>
      <c r="B173" s="73">
        <v>1</v>
      </c>
      <c r="C173" s="73"/>
      <c r="D173" s="98" t="s">
        <v>435</v>
      </c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ht="33" x14ac:dyDescent="0.3">
      <c r="A175" s="31" t="s">
        <v>197</v>
      </c>
      <c r="B175" s="73">
        <v>1</v>
      </c>
      <c r="C175" s="73"/>
      <c r="D175" s="74" t="s">
        <v>431</v>
      </c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6</v>
      </c>
    </row>
    <row r="178" spans="1:7" x14ac:dyDescent="0.3">
      <c r="A178" s="349" t="s">
        <v>295</v>
      </c>
      <c r="B178" s="350"/>
      <c r="C178" s="351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 t="s">
        <v>32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8</v>
      </c>
    </row>
    <row r="187" spans="1:7" x14ac:dyDescent="0.3">
      <c r="A187" s="349" t="s">
        <v>295</v>
      </c>
      <c r="B187" s="350"/>
      <c r="C187" s="351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 t="s">
        <v>32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2</v>
      </c>
    </row>
    <row r="195" spans="1:6" x14ac:dyDescent="0.3">
      <c r="A195" s="349" t="s">
        <v>295</v>
      </c>
      <c r="B195" s="350"/>
      <c r="C195" s="351"/>
      <c r="D195" s="288">
        <f>D194/(COUNT(B190:C193)*2)</f>
        <v>1</v>
      </c>
    </row>
    <row r="197" spans="1:6" ht="18" x14ac:dyDescent="0.35">
      <c r="A197" s="47" t="s">
        <v>465</v>
      </c>
      <c r="B197" s="46"/>
      <c r="C197" s="46"/>
      <c r="D197" s="238">
        <v>0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111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0.88095238095238093</v>
      </c>
    </row>
  </sheetData>
  <sheetProtection algorithmName="SHA-512" hashValue="7VC9NB+jZUyQCXY+D+Gcb23qdfqUyAVHTqltWnbkT89B+daRRtfdYic4AvbbPh911E+UXDtjcVMgZ/vAXmgS7Q==" saltValue="xVNTAYTXA9S7ifw6vGu8tQ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Akouda</v>
      </c>
      <c r="B8" s="323"/>
      <c r="C8" s="323"/>
      <c r="D8" s="323"/>
      <c r="E8" s="323"/>
      <c r="F8" s="323"/>
      <c r="G8" s="104"/>
    </row>
    <row r="9" spans="1:7" ht="24" x14ac:dyDescent="0.45">
      <c r="A9" s="245" t="s">
        <v>42</v>
      </c>
      <c r="B9" s="324"/>
      <c r="C9" s="324"/>
      <c r="D9" s="324"/>
      <c r="E9" s="324"/>
      <c r="F9" s="324"/>
      <c r="G9" s="104"/>
    </row>
    <row r="10" spans="1:7" ht="24" x14ac:dyDescent="0.45">
      <c r="A10" s="246" t="s">
        <v>44</v>
      </c>
      <c r="B10" s="325"/>
      <c r="C10" s="325"/>
      <c r="D10" s="325"/>
      <c r="E10" s="325"/>
      <c r="F10" s="325"/>
      <c r="G10" s="104"/>
    </row>
    <row r="11" spans="1:7" ht="24" x14ac:dyDescent="0.45">
      <c r="A11" s="245" t="s">
        <v>43</v>
      </c>
      <c r="B11" s="320"/>
      <c r="C11" s="320"/>
      <c r="D11" s="320"/>
      <c r="E11" s="320"/>
      <c r="F11" s="320"/>
      <c r="G11" s="104"/>
    </row>
    <row r="12" spans="1:7" ht="24" x14ac:dyDescent="0.45">
      <c r="A12" s="245" t="s">
        <v>239</v>
      </c>
      <c r="B12" s="326">
        <f>D549</f>
        <v>0</v>
      </c>
      <c r="C12" s="326"/>
      <c r="D12" s="326"/>
      <c r="E12" s="326"/>
      <c r="F12" s="326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63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63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63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5" t="s">
        <v>50</v>
      </c>
      <c r="B6" s="365"/>
      <c r="C6" s="365"/>
      <c r="D6" s="365"/>
      <c r="E6" s="365"/>
      <c r="F6" s="365"/>
      <c r="G6" s="104"/>
    </row>
    <row r="7" spans="1:7" s="11" customFormat="1" ht="21.75" customHeight="1" x14ac:dyDescent="0.45">
      <c r="A7" s="366" t="str">
        <f>'A2 Exploitation'!A8:F8</f>
        <v>Akouda</v>
      </c>
      <c r="B7" s="366"/>
      <c r="C7" s="366"/>
      <c r="D7" s="366"/>
      <c r="E7" s="366"/>
      <c r="F7" s="366"/>
      <c r="G7" s="104"/>
    </row>
    <row r="8" spans="1:7" s="11" customFormat="1" ht="24" x14ac:dyDescent="0.45">
      <c r="A8" s="243" t="s">
        <v>42</v>
      </c>
      <c r="B8" s="367">
        <f>'A2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'A2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'A2 Exploitation'!B11:F11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Akouda</v>
      </c>
      <c r="B8" s="323"/>
      <c r="C8" s="323"/>
      <c r="D8" s="323"/>
      <c r="E8" s="323"/>
      <c r="F8" s="323"/>
      <c r="G8" s="104"/>
    </row>
    <row r="9" spans="1:7" ht="24" x14ac:dyDescent="0.45">
      <c r="A9" s="243" t="s">
        <v>42</v>
      </c>
      <c r="B9" s="371"/>
      <c r="C9" s="371"/>
      <c r="D9" s="371"/>
      <c r="E9" s="371"/>
      <c r="F9" s="371"/>
      <c r="G9" s="104"/>
    </row>
    <row r="10" spans="1:7" ht="24" x14ac:dyDescent="0.45">
      <c r="A10" s="244" t="s">
        <v>44</v>
      </c>
      <c r="B10" s="372"/>
      <c r="C10" s="372"/>
      <c r="D10" s="372"/>
      <c r="E10" s="372"/>
      <c r="F10" s="372"/>
      <c r="G10" s="104"/>
    </row>
    <row r="11" spans="1:7" ht="24" x14ac:dyDescent="0.45">
      <c r="A11" s="243" t="s">
        <v>43</v>
      </c>
      <c r="B11" s="370"/>
      <c r="C11" s="370"/>
      <c r="D11" s="370"/>
      <c r="E11" s="370"/>
      <c r="F11" s="370"/>
      <c r="G11" s="104"/>
    </row>
    <row r="12" spans="1:7" ht="24" x14ac:dyDescent="0.45">
      <c r="A12" s="243" t="s">
        <v>239</v>
      </c>
      <c r="B12" s="373">
        <f>D549</f>
        <v>0</v>
      </c>
      <c r="C12" s="373"/>
      <c r="D12" s="373"/>
      <c r="E12" s="373"/>
      <c r="F12" s="373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str">
        <f>'A3 Exploitation'!A8:F8</f>
        <v>Akouda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3" t="s">
        <v>42</v>
      </c>
      <c r="B8" s="367">
        <f>'A3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'A3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'A3 Exploitation'!B11:F11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Akouda</v>
      </c>
      <c r="B8" s="323"/>
      <c r="C8" s="323"/>
      <c r="D8" s="323"/>
      <c r="E8" s="323"/>
      <c r="F8" s="323"/>
      <c r="G8" s="104"/>
    </row>
    <row r="9" spans="1:7" ht="24" x14ac:dyDescent="0.45">
      <c r="A9" s="306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307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306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306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ht="16.5" customHeight="1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ht="16.5" customHeight="1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ht="16.5" customHeight="1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ht="16.5" customHeight="1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ht="16.5" customHeigh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ht="16.5" customHeight="1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ht="16.5" customHeight="1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ht="16.5" customHeight="1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ht="16.5" customHeight="1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ht="16.5" customHeight="1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ht="16.5" customHeight="1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ht="16.5" customHeight="1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ht="16.5" customHeight="1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e">
        <f>#REF!</f>
        <v>#REF!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3" t="s">
        <v>42</v>
      </c>
      <c r="B8" s="367">
        <f>'A4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'A4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'A4 Exploitation'!A8:F8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2018-04-19T14:13:17Z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