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Express\CE Ain Zaghouen2\10-Octobre\"/>
    </mc:Choice>
  </mc:AlternateContent>
  <bookViews>
    <workbookView xWindow="0" yWindow="0" windowWidth="20490" windowHeight="7620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<sst xmlns="http://schemas.openxmlformats.org/spreadsheetml/2006/main" count="5815" uniqueCount="570">
  <si>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</si>
  <si>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</si>
  <si>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</si>
  <si>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</si>
  <si>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</si>
  <si>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</si>
  <si>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</si>
  <si>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</si>
  <si>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</si>
  <si>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</si>
  <si>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</si>
  <si>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</si>
  <si>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</si>
  <si>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</si>
  <si>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</si>
  <si>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</si>
  <si>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</si>
  <si>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</si>
  <si>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</si>
  <si>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</si>
  <si>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</si>
  <si>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</si>
  <si>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</si>
  <si>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</si>
  <si>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</si>
  <si>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</si>
  <si>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</si>
  <si>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</si>
  <si>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</si>
  <si>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</si>
  <si>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</si>
  <si>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</si>
  <si>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</si>
  <si>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</si>
  <si>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</si>
  <si>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</si>
  <si>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</si>
  <si>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</si>
  <si>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</si>
  <si>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</si>
  <si>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</si>
  <si>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</si>
  <si>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</si>
  <si>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</si>
  <si>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</si>
  <si>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</si>
  <si>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</si>
  <si>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</si>
  <si>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</si>
  <si>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</si>
  <si>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</si>
  <si>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</si>
  <si>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</si>
  <si>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</si>
  <si>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</si>
  <si>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</si>
  <si>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</si>
  <si>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</si>
  <si>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</si>
  <si>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</si>
  <si>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</si>
  <si>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</si>
  <si>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</si>
  <si>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</si>
  <si>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</si>
  <si>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</si>
  <si>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</si>
  <si>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</si>
  <si>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</si>
  <si>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</si>
  <si>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</si>
  <si>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</si>
  <si>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</si>
  <si>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</si>
  <si>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</si>
  <si>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</si>
  <si>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</si>
  <si>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</si>
  <si>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</si>
  <si>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</si>
  <si>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</si>
  <si>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</si>
  <si>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</si>
  <si>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</si>
  <si>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</si>
  <si>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</si>
  <si>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</si>
  <si>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</si>
  <si>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</si>
  <si>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</si>
  <si>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</si>
  <si>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</si>
  <si>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</si>
  <si>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</si>
  <si>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</si>
  <si>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</si>
  <si>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</si>
  <si>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</si>
  <si>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</si>
  <si>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</si>
  <si>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</si>
  <si>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</si>
  <si>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</si>
  <si>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</si>
  <si>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</si>
  <si>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</si>
  <si>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</si>
  <si>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</si>
  <si>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</si>
  <si>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</si>
  <si>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</si>
  <si>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</si>
  <si>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</si>
  <si>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</si>
  <si>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</si>
  <si>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</si>
  <si>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</si>
  <si>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</si>
  <si>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</si>
  <si>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</si>
  <si>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</si>
  <si>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</si>
  <si>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</si>
  <si>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</si>
  <si>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</si>
  <si>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</si>
  <si>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</si>
  <si>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</si>
  <si>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</si>
  <si>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</si>
  <si>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</si>
  <si>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</si>
  <si>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</si>
  <si>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</si>
  <si>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</si>
  <si>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</si>
  <si>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</si>
  <si>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</si>
  <si>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</si>
  <si>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</si>
  <si>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</si>
  <si>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</si>
  <si>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</si>
  <si>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</si>
  <si>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</si>
  <si>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</si>
  <si>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</si>
  <si>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</si>
  <si>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</si>
  <si>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</si>
  <si>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</si>
  <si>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</si>
  <si>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</si>
  <si>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</si>
  <si>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</si>
  <si>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</si>
  <si>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</si>
  <si>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</si>
  <si>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</si>
  <si>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</si>
  <si>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</si>
  <si>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</si>
  <si>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</si>
  <si>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</si>
  <si>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</si>
  <si>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</si>
  <si>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</si>
  <si>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</si>
  <si>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</si>
  <si>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</si>
  <si>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</si>
  <si>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</si>
  <si>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</si>
  <si>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</si>
  <si>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</si>
  <si>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</si>
  <si>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</si>
  <si>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</si>
  <si>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</si>
  <si>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</si>
  <si>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</si>
  <si>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</si>
  <si>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</si>
  <si>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</si>
  <si>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</si>
  <si>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</si>
  <si>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</si>
  <si>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</si>
  <si>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</si>
  <si>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</si>
  <si>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</si>
  <si>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</si>
  <si>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</si>
  <si>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</si>
  <si>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</si>
  <si>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</si>
  <si>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</si>
  <si>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</si>
  <si>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</si>
  <si>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</si>
  <si>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</si>
  <si>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</si>
  <si>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</si>
  <si>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</si>
  <si>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</si>
  <si>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</si>
  <si>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</si>
  <si>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</si>
  <si>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</si>
  <si>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</si>
  <si>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</si>
  <si>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</si>
  <si>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</si>
  <si>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</si>
  <si>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</si>
  <si>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</si>
  <si>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</si>
  <si>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</si>
  <si>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</si>
  <si>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</si>
  <si>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</si>
  <si>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</si>
  <si>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</si>
  <si>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</si>
  <si>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</si>
  <si>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</si>
  <si>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</si>
  <si>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</si>
  <si>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</si>
  <si>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</si>
  <si>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</si>
  <si>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</si>
  <si>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</si>
  <si>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</si>
  <si>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</si>
  <si>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</si>
  <si>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</si>
  <si>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</si>
  <si>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</si>
  <si>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</si>
  <si>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</si>
  <si>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</si>
  <si>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</si>
  <si>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</si>
  <si>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</si>
  <si>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</si>
  <si>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</si>
  <si>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</si>
  <si>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</si>
  <si>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</si>
  <si>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</si>
  <si>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</si>
  <si>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</si>
  <si>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</si>
  <si>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</si>
  <si>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</si>
  <si>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</si>
  <si>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</si>
  <si>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</si>
  <si>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</si>
  <si>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</si>
  <si>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</si>
  <si>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</si>
  <si>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</si>
  <si>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</si>
  <si>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</si>
  <si>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</si>
  <si>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</si>
  <si>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</si>
  <si>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</si>
  <si>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</si>
  <si>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</si>
  <si>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</si>
  <si>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</si>
  <si>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</si>
  <si>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</si>
  <si>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</si>
  <si>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</si>
  <si>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</si>
  <si>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</si>
  <si>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</si>
  <si>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</si>
  <si>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</si>
  <si>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</si>
  <si>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</si>
  <si>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</si>
  <si>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</si>
  <si>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</si>
  <si>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</si>
  <si>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</si>
  <si>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</si>
  <si>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</si>
  <si>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</si>
  <si>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</si>
  <si>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</si>
  <si>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</si>
  <si>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</si>
  <si>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</si>
  <si>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</si>
  <si>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</si>
  <si>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</si>
  <si>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</si>
  <si>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</si>
  <si>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</si>
  <si>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</si>
  <si>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</si>
  <si>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</si>
  <si>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</si>
  <si>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</si>
  <si>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</si>
  <si>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</si>
  <si>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</si>
  <si>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</si>
  <si>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</si>
  <si>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</si>
  <si>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</si>
  <si>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</si>
  <si>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</si>
  <si>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</si>
  <si>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</si>
  <si>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</si>
  <si>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</si>
  <si>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</si>
  <si>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</si>
  <si>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</si>
  <si>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</si>
  <si>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</si>
  <si>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</si>
  <si>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</si>
  <si>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</si>
  <si>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</si>
  <si>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</si>
  <si>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</si>
  <si>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</si>
  <si>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</si>
  <si>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</si>
  <si>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</si>
  <si>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</si>
  <si>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</si>
  <si>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</si>
  <si>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</si>
  <si>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</si>
  <si>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</si>
  <si>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</si>
  <si>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</si>
  <si>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</si>
  <si>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</si>
  <si>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</si>
  <si>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</si>
  <si>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</si>
  <si>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</si>
  <si>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</si>
  <si>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</si>
  <si>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</si>
  <si>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</si>
  <si>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</si>
  <si>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</si>
  <si>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</si>
  <si>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</si>
  <si>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</si>
  <si>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</si>
  <si>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</si>
  <si>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</si>
  <si>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</si>
  <si>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</si>
  <si>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</si>
  <si>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</si>
  <si>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</si>
  <si>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</si>
  <si>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</si>
  <si>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</si>
  <si>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</si>
  <si>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</si>
  <si>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</si>
  <si>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</si>
  <si>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</si>
  <si>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</si>
  <si>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</si>
  <si>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</si>
  <si>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</si>
  <si>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</si>
  <si>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</si>
  <si>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</si>
  <si>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</si>
  <si>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</si>
  <si>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</si>
  <si>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</si>
  <si>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</si>
  <si>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</si>
  <si>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</si>
  <si>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</si>
  <si>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</si>
  <si>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</si>
  <si>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</si>
  <si>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</si>
  <si>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</si>
  <si>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</si>
  <si>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</si>
  <si>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</si>
  <si>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</si>
  <si>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</si>
  <si>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</si>
  <si>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</si>
  <si>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</si>
  <si>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</si>
  <si>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</si>
  <si>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</si>
  <si>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</si>
  <si>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</si>
  <si>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</si>
  <si>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</si>
  <si>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</si>
  <si>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</si>
  <si>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</si>
  <si>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</si>
  <si>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</si>
  <si>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</si>
  <si>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</si>
  <si>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</si>
  <si>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</si>
  <si>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</si>
  <si>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</si>
  <si>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</si>
  <si>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</si>
  <si>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</si>
  <si>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</si>
  <si>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</si>
  <si>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</si>
  <si>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</si>
  <si>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</si>
  <si>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</si>
  <si>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</si>
  <si>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</si>
  <si>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</si>
  <si>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</si>
  <si>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</si>
  <si>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</si>
  <si>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</si>
  <si>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</si>
  <si>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</si>
  <si>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</si>
  <si>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</si>
  <si>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</si>
  <si>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</si>
  <si>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</si>
  <si>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</si>
  <si>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</si>
  <si>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</si>
  <si>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</si>
  <si>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</si>
  <si>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</si>
  <si>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</si>
  <si>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</si>
  <si>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</si>
  <si>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</si>
  <si>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</si>
  <si>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</si>
  <si>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</si>
  <si>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</si>
  <si>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</si>
  <si>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</si>
  <si>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</si>
  <si>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</si>
  <si>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</si>
  <si>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</si>
  <si>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</si>
  <si>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</si>
  <si>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</si>
  <si>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</si>
  <si>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</si>
  <si>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</si>
  <si>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</si>
  <si>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</si>
  <si>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</si>
  <si>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</si>
  <si>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Ain Zaghouan 2</t>
  </si>
  <si>
    <t>Dr Raja Bouhalfaya</t>
  </si>
  <si>
    <t>Gestionnaire de stock et chefs rayons</t>
  </si>
  <si>
    <t>Présence de l'ancienne version du tableau des températures réglementaires.</t>
  </si>
  <si>
    <t>Afficher la nouvelle version du tableau des températures réglementaires.</t>
  </si>
  <si>
    <t>Dernière vérification du thermomètre effectuée le 15/01//2019.</t>
  </si>
  <si>
    <t xml:space="preserve">Etiquetage incomplet pour les ails préemballés, du fournisseur Solemio.
Seuls les coordonnés du fournisseurs étaient mentionnées.
</t>
  </si>
  <si>
    <t>Veuillez assurer un étiquetage complet avec les mentions tels que la dénomination, la quantité, la date d'emballage…</t>
  </si>
  <si>
    <t>Veuillez respecter les fréquences relatives aux mesures des températures à cœur requises.</t>
  </si>
  <si>
    <t xml:space="preserve">Non respect de la date de retrait pour des unités de jus d’orange STIL, dont la DLC était le 11/04/2019.
Le retrait pour ce rayon est DLC/DLUO – 1 semaine.
</t>
  </si>
  <si>
    <t>Veuillez renforcer le suivi des dates de retraits des produits exposés.</t>
  </si>
  <si>
    <t xml:space="preserve">Absence de la procédure de nettoyage relative au rayon. </t>
  </si>
  <si>
    <t>Prévoir la procédure de nettoyage du rayon.</t>
  </si>
  <si>
    <t xml:space="preserve">1/Deux unités de Fromage à tartiner Fromy Plus, dont la DLC le 11/04, n’étaient pas encore retirées du rayon le jour de l’audit (09/04).
2/Un lot de yaourts à boire Vit’up non encore retiré du rayon, dont la DLC était le 11/04. 
La date de retrait pour les yaourts était de DLC-2jours
</t>
  </si>
  <si>
    <t xml:space="preserve">Signes de décongélation constatés sur les boites de nuggets surgelés Panné Food:  boites déformées avec présence de traces d’humidité.
Et cela a été constaté bien que les températures affichées et vérifiées des meubles négatifs des surgelés étaient conformes.
</t>
  </si>
  <si>
    <t>Renforcer le contrôle des produits surgelés pour éviter toute rupture de la chaine du froid.</t>
  </si>
  <si>
    <t>Absence de la procédure de nettoyage relative au rayon.</t>
  </si>
  <si>
    <t>Veuillez prévoir la procédure de nettoyage.</t>
  </si>
  <si>
    <t>Certains supports de porte-étiquettes présentaient des piqûres de moisissures.</t>
  </si>
  <si>
    <t>Veuillez assurer le nettoyage de ces éléments.</t>
  </si>
  <si>
    <t>Les derniers certificats d'aptitudes attribués le 06/10/2019.</t>
  </si>
  <si>
    <t>Absence de local poubelle au niveau du magasin.</t>
  </si>
  <si>
    <t>La procédure de destruction des produits n'était pas disponible au magasin.</t>
  </si>
  <si>
    <t>Prévoir ce document.</t>
  </si>
  <si>
    <t>L'entretien des casiers est requis.</t>
  </si>
  <si>
    <t>Absence de la procédure de nettoyage ainsi que l'enregistrement des autocontrôles.</t>
  </si>
  <si>
    <t>Le dispositif de séchage des mains installé, n'était pas fonctionnel.</t>
  </si>
  <si>
    <t>Veuillez réparer cet élément.</t>
  </si>
  <si>
    <t>La balance n'était pas dans un état de propreté satisfaisant.</t>
  </si>
  <si>
    <t>Veuillez renforcer le nettoyage de la balance, en utilisant le produit adéquat mentionné au niveau de la procédure de nettoyage.</t>
  </si>
  <si>
    <t>Manque de propreté au niveau des étagères d'exposition des farines/couscous.</t>
  </si>
  <si>
    <t>Veuillez améliorer les opérations de nettoyage à ce niveau.</t>
  </si>
  <si>
    <t>Veuillez fournir un thermomètre pour ce rayon.</t>
  </si>
  <si>
    <t>Un seul thermomètre à sonde est disponible au niveau du magasin.
Utilisation de celui de la réception.</t>
  </si>
  <si>
    <t>Absence de protection du quai de réception vis-à-vis des intempéries.</t>
  </si>
  <si>
    <t>Prévoir une protection du quai de la réception.</t>
  </si>
  <si>
    <t>Le sol au niveau du quai de la réception était fortement endommagé</t>
  </si>
  <si>
    <t>Prévoir les réparations nécessaires du sol.</t>
  </si>
  <si>
    <t>Le revêtement du sol était endommagé au niveau du seuil de la CF.</t>
  </si>
  <si>
    <t>Des réparations du sol sont requises.</t>
  </si>
  <si>
    <t>Température affichée: 8,5°C
Température mesurée: 6,6°C</t>
  </si>
  <si>
    <t>Température affichée: 2°C
Température vérifiée: 5°C</t>
  </si>
  <si>
    <t>L'un des luminaires au dessus des caisses d'exposition, n'était pas fonctionnel.</t>
  </si>
  <si>
    <t>Procéder aux réparations de cet élément.</t>
  </si>
  <si>
    <t>Taux d'hygrométrie: 58%. Conforme.</t>
  </si>
  <si>
    <t>Présence de givre au niveau du meuble négatif des légumes/frites surgelés.</t>
  </si>
  <si>
    <t>Procéder aux réparations de dégivrage de ce meuble.</t>
  </si>
  <si>
    <t>Meubles positifs:
Températures affichées: 3,6°C, 6°C, 1,3°C et 2,1°C et celles vérifiées 4,1°C, 4,4°C, 5,8°C.
Meubles des surgelés:
Températures affichées: -29,9°C, -20°C et -19°C et mesurées -17°C, -15°C et -16°C.</t>
  </si>
  <si>
    <t>Le dispositif de séchage installé n'était pas fonctionnel le jour de l'audit.</t>
  </si>
  <si>
    <t>La réparation de ce dispositif est nécessaire.</t>
  </si>
  <si>
    <t>Le dispositif de savon liquide était défaillant (manque de couvercle).</t>
  </si>
  <si>
    <t>Prévoir la réparation du distributeur de savon.</t>
  </si>
  <si>
    <t>Absence d'eau chaude au niveau du magasin.</t>
  </si>
  <si>
    <t>Absence de poubelle à pédale au niveau de la salle de pause.</t>
  </si>
  <si>
    <t>Prévoir une poubelle adaptée au niveau de la salle de pause.</t>
  </si>
  <si>
    <t>Certains écarts relevés lors des audits précédents n'étaient pas encore traités.</t>
  </si>
  <si>
    <t>Procéder aux réparations nécessaires au niveau du magasin.</t>
  </si>
  <si>
    <t>Présence de givre au niveau de certains meubles négatifs.</t>
  </si>
  <si>
    <t>Procéder aux opérations de dégivrage nécessaires.</t>
  </si>
  <si>
    <t>Veuillez respecter la fréquence mensuelle de la vérification du thermomètre.</t>
  </si>
  <si>
    <t>Absence de la nouvelle version du référentiel qualité.</t>
  </si>
  <si>
    <t>Prévoir et afficher le référentiel version 2019.</t>
  </si>
  <si>
    <t>Meuble 4 éme gamme: Les températures à cœur des produits étaient effectuées uniquement le 15 du mois.</t>
  </si>
  <si>
    <t>Prévoir et afficher la nouvelle version 
du référentiel.</t>
  </si>
  <si>
    <t>Veuillez renforcer le suivi des dates de retrait.</t>
  </si>
  <si>
    <t>Absence du référentiel qualité 2019.</t>
  </si>
  <si>
    <t>Prévoir et afficher la nouvelle version du référentiel.</t>
  </si>
  <si>
    <t>Casiers usés au niveau des vestiaires des femmes: certaines portières étaient démontées.</t>
  </si>
  <si>
    <t>Veuillez prévoir la procédure de nettoyage et assurer l'enregistrement des autocontrôles.</t>
  </si>
  <si>
    <t>Présence de l'ancienne version du référentiel qualité.</t>
  </si>
  <si>
    <t>Veuillez effectuer l'enregistrement des autocontrôles de nettoyage relatifs à la réception.</t>
  </si>
  <si>
    <t>Des réparations à ce niveau sont requises.</t>
  </si>
  <si>
    <t>Les casiers au niveau des vestiaires des femmes étaient usés, certaines portières étaient démontées.</t>
  </si>
  <si>
    <t>Présence de la procédure de nettoyage, mais absence de l'enregistrement des autocontrôles de cette opération.</t>
  </si>
  <si>
    <t>Dr hend KAMOUN</t>
  </si>
  <si>
    <t>directeur du magasin et gestionnaire de stock</t>
  </si>
  <si>
    <t>présence de 2 paquets chips mad barbecue périmés dont la DLC 18/09/19</t>
  </si>
  <si>
    <t>Renforcer la verification de DLC</t>
  </si>
  <si>
    <t>OK</t>
  </si>
  <si>
    <t>classer la réponse au mail de retrait en version papier</t>
  </si>
  <si>
    <t>la réponse au mail de retrait en version papier n'est pas classée</t>
  </si>
  <si>
    <t>Les derniers certificats d'aptitudes attribués le 12/10/2019. il manqu le certificat d'une seule personne qui était en repos le jour de la visite médicale</t>
  </si>
  <si>
    <t>eviter le stockage de fruits et légumes à coté de la benne à ordure</t>
  </si>
  <si>
    <t>présence d’un trou au niveau du plafond de l’espace de reception.</t>
  </si>
  <si>
    <t>proteger le trou</t>
  </si>
  <si>
    <t>présence d'un espace sous la porte de réception: risque d'introduction de nuisibles</t>
  </si>
  <si>
    <t>fermer cet espace</t>
  </si>
  <si>
    <t>absence d'eau chaude</t>
  </si>
  <si>
    <t>traces d’infiltration d’eau et de décollement de peinture au niveau du plafond et du mur de la réserve sèche due à une fuite d’eau chez le voisin au dessus</t>
  </si>
  <si>
    <t>reoir le probleme d'infiltration et assurer l'etancheité</t>
  </si>
  <si>
    <t>fuite d'eau au niveau du meuble Fromage rapé PLS</t>
  </si>
  <si>
    <t>revoir l'origine de cette fuite et réparer</t>
  </si>
  <si>
    <t>Meubles positifs:
Températures affichées:2,8°C,et mesurée 3,7°C
Meubles des surgelés:
Températures affichées: -19,8°C, et mesurées -19,4°C.
meuble surgelés el mazraa Températures affichées: -15°C, et mesurées -9°C.</t>
  </si>
  <si>
    <t>revoir la température du meuble surgelés des produits el mazaa</t>
  </si>
  <si>
    <t xml:space="preserve">fruits et légumes sont placés à coté de la benne à ordure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</si>
</sst>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  <font>
      <sz val="11"/>
      <color rgb="FF00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3" fillId="0" borderId="1" xfId="0" applyFont="1" applyBorder="1" applyAlignment="1" applyProtection="1">
      <alignment horizontal="left" vertical="top" wrapText="1"/>
      <protection locked="0"/>
    </xf>
    <xf numFmtId="0" fontId="33" fillId="0" borderId="1" xfId="0" applyFont="1" applyBorder="1" applyAlignment="1" applyProtection="1">
      <alignment horizontal="left" vertical="top" wrapText="1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0" fontId="35" fillId="0" borderId="1" xfId="0" applyFont="1" applyBorder="1" applyAlignment="1" applyProtection="1">
      <alignment vertical="center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35" fillId="2" borderId="1" xfId="0" applyFont="1" applyFill="1" applyBorder="1" applyAlignment="1" applyProtection="1">
      <alignment vertical="top" wrapText="1"/>
      <protection locked="0"/>
    </xf>
    <xf numFmtId="165" fontId="39" fillId="0" borderId="1" xfId="0" applyNumberFormat="1" applyFont="1" applyBorder="1" applyAlignment="1" applyProtection="1">
      <alignment horizontal="left" vertical="top" wrapText="1"/>
      <protection locked="0"/>
    </xf>
    <xf numFmtId="166" fontId="39" fillId="0" borderId="4" xfId="0" applyNumberFormat="1" applyFont="1" applyBorder="1" applyProtection="1">
      <protection locked="0"/>
    </xf>
    <xf numFmtId="0" fontId="39" fillId="0" borderId="12" xfId="0" applyFont="1" applyBorder="1" applyAlignment="1" applyProtection="1">
      <alignment vertical="center"/>
      <protection locked="0"/>
    </xf>
    <xf numFmtId="165" fontId="39" fillId="0" borderId="7" xfId="0" applyNumberFormat="1" applyFont="1" applyBorder="1" applyAlignment="1" applyProtection="1">
      <alignment horizontal="left" vertical="top" wrapText="1"/>
      <protection hidden="1"/>
    </xf>
    <xf numFmtId="0" fontId="39" fillId="0" borderId="12" xfId="0" applyFont="1" applyBorder="1" applyAlignment="1" applyProtection="1">
      <alignment vertical="top" wrapText="1"/>
      <protection locked="0"/>
    </xf>
    <xf numFmtId="0" fontId="6" fillId="0" borderId="1" xfId="0" applyFont="1" applyBorder="1" applyAlignment="1" applyProtection="1">
      <alignment wrapText="1"/>
    </xf>
    <xf numFmtId="0" fontId="47" fillId="0" borderId="1" xfId="0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0.79411764705882348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272032"/>
        <c:axId val="181273152"/>
      </c:barChart>
      <c:catAx>
        <c:axId val="18127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273152"/>
        <c:crosses val="autoZero"/>
        <c:auto val="1"/>
        <c:lblAlgn val="ctr"/>
        <c:lblOffset val="100"/>
        <c:noMultiLvlLbl val="0"/>
      </c:catAx>
      <c:valAx>
        <c:axId val="181273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272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3622784"/>
        <c:axId val="413623344"/>
      </c:barChart>
      <c:catAx>
        <c:axId val="41362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3623344"/>
        <c:crosses val="autoZero"/>
        <c:auto val="1"/>
        <c:lblAlgn val="ctr"/>
        <c:lblOffset val="100"/>
        <c:noMultiLvlLbl val="0"/>
      </c:catAx>
      <c:valAx>
        <c:axId val="413623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362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0.85</c:v>
                </c:pt>
                <c:pt idx="1">
                  <c:v>0.69565217391304346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3794448"/>
        <c:axId val="413795008"/>
      </c:barChart>
      <c:catAx>
        <c:axId val="41379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3795008"/>
        <c:crosses val="autoZero"/>
        <c:auto val="1"/>
        <c:lblAlgn val="ctr"/>
        <c:lblOffset val="100"/>
        <c:noMultiLvlLbl val="0"/>
      </c:catAx>
      <c:valAx>
        <c:axId val="41379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379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0.86486486486486491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3797808"/>
        <c:axId val="489800496"/>
      </c:barChart>
      <c:catAx>
        <c:axId val="41379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9800496"/>
        <c:crosses val="autoZero"/>
        <c:auto val="1"/>
        <c:lblAlgn val="ctr"/>
        <c:lblOffset val="100"/>
        <c:noMultiLvlLbl val="0"/>
      </c:catAx>
      <c:valAx>
        <c:axId val="48980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379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9803296"/>
        <c:axId val="489803856"/>
      </c:barChart>
      <c:catAx>
        <c:axId val="48980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9803856"/>
        <c:crosses val="autoZero"/>
        <c:auto val="1"/>
        <c:lblAlgn val="ctr"/>
        <c:lblOffset val="100"/>
        <c:noMultiLvlLbl val="0"/>
      </c:catAx>
      <c:valAx>
        <c:axId val="489803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980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9806656"/>
        <c:axId val="489807216"/>
      </c:barChart>
      <c:catAx>
        <c:axId val="48980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9807216"/>
        <c:crosses val="autoZero"/>
        <c:auto val="1"/>
        <c:lblAlgn val="ctr"/>
        <c:lblOffset val="100"/>
        <c:noMultiLvlLbl val="0"/>
      </c:catAx>
      <c:valAx>
        <c:axId val="48980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980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0.76744186046511631</c:v>
                </c:pt>
                <c:pt idx="1">
                  <c:v>0.82558139534883723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1852864"/>
        <c:axId val="491853424"/>
      </c:barChart>
      <c:catAx>
        <c:axId val="49185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1853424"/>
        <c:crosses val="autoZero"/>
        <c:auto val="1"/>
        <c:lblAlgn val="ctr"/>
        <c:lblOffset val="100"/>
        <c:noMultiLvlLbl val="0"/>
      </c:catAx>
      <c:valAx>
        <c:axId val="491853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185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0.86885245901639341</c:v>
                </c:pt>
                <c:pt idx="1">
                  <c:v>0.91153846153846152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1856224"/>
        <c:axId val="491856784"/>
      </c:barChart>
      <c:catAx>
        <c:axId val="49185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1856784"/>
        <c:crosses val="autoZero"/>
        <c:auto val="1"/>
        <c:lblAlgn val="ctr"/>
        <c:lblOffset val="100"/>
        <c:noMultiLvlLbl val="0"/>
      </c:catAx>
      <c:valAx>
        <c:axId val="491856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185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0.8181471597407548</c:v>
                </c:pt>
                <c:pt idx="1">
                  <c:v>0.86855992844364938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91859584"/>
        <c:axId val="491860144"/>
        <c:extLst xmlns:c16r2="http://schemas.microsoft.com/office/drawing/2015/06/chart"/>
      </c:barChart>
      <c:catAx>
        <c:axId val="4918595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1860144"/>
        <c:crosses val="autoZero"/>
        <c:auto val="1"/>
        <c:lblAlgn val="ctr"/>
        <c:lblOffset val="100"/>
        <c:noMultiLvlLbl val="0"/>
      </c:catAx>
      <c:valAx>
        <c:axId val="4918601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185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0.6791666666666667</c:v>
                </c:pt>
                <c:pt idx="1">
                  <c:v>0.47420634920634919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91862944"/>
        <c:axId val="491863504"/>
        <c:extLst xmlns:c16r2="http://schemas.microsoft.com/office/drawing/2015/06/chart"/>
      </c:barChart>
      <c:catAx>
        <c:axId val="49186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1863504"/>
        <c:crosses val="autoZero"/>
        <c:auto val="1"/>
        <c:lblAlgn val="ctr"/>
        <c:lblOffset val="100"/>
        <c:noMultiLvlLbl val="0"/>
      </c:catAx>
      <c:valAx>
        <c:axId val="491863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186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209296"/>
        <c:axId val="131203136"/>
      </c:barChart>
      <c:catAx>
        <c:axId val="13120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203136"/>
        <c:crosses val="autoZero"/>
        <c:auto val="1"/>
        <c:lblAlgn val="ctr"/>
        <c:lblOffset val="100"/>
        <c:noMultiLvlLbl val="0"/>
      </c:catAx>
      <c:valAx>
        <c:axId val="13120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209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204816"/>
        <c:axId val="325379408"/>
      </c:barChart>
      <c:catAx>
        <c:axId val="13120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379408"/>
        <c:crosses val="autoZero"/>
        <c:auto val="1"/>
        <c:lblAlgn val="ctr"/>
        <c:lblOffset val="100"/>
        <c:noMultiLvlLbl val="0"/>
      </c:catAx>
      <c:valAx>
        <c:axId val="32537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20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5386688"/>
        <c:axId val="325382768"/>
      </c:barChart>
      <c:catAx>
        <c:axId val="32538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382768"/>
        <c:crosses val="autoZero"/>
        <c:auto val="1"/>
        <c:lblAlgn val="ctr"/>
        <c:lblOffset val="100"/>
        <c:noMultiLvlLbl val="0"/>
      </c:catAx>
      <c:valAx>
        <c:axId val="325382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538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0821056"/>
        <c:axId val="410817696"/>
      </c:barChart>
      <c:catAx>
        <c:axId val="41082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0817696"/>
        <c:crosses val="autoZero"/>
        <c:auto val="1"/>
        <c:lblAlgn val="ctr"/>
        <c:lblOffset val="100"/>
        <c:noMultiLvlLbl val="0"/>
      </c:catAx>
      <c:valAx>
        <c:axId val="41081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082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8378688"/>
        <c:axId val="328371968"/>
      </c:barChart>
      <c:catAx>
        <c:axId val="32837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8371968"/>
        <c:crosses val="autoZero"/>
        <c:auto val="1"/>
        <c:lblAlgn val="ctr"/>
        <c:lblOffset val="100"/>
        <c:noMultiLvlLbl val="0"/>
      </c:catAx>
      <c:valAx>
        <c:axId val="32837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837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2505168"/>
        <c:axId val="412504048"/>
      </c:barChart>
      <c:catAx>
        <c:axId val="41250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2504048"/>
        <c:crosses val="autoZero"/>
        <c:auto val="1"/>
        <c:lblAlgn val="ctr"/>
        <c:lblOffset val="100"/>
        <c:noMultiLvlLbl val="0"/>
      </c:catAx>
      <c:valAx>
        <c:axId val="412504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250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0.96551724137931039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0481936"/>
        <c:axId val="410482496"/>
      </c:barChart>
      <c:catAx>
        <c:axId val="41048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0482496"/>
        <c:crosses val="autoZero"/>
        <c:auto val="1"/>
        <c:lblAlgn val="ctr"/>
        <c:lblOffset val="100"/>
        <c:noMultiLvlLbl val="0"/>
      </c:catAx>
      <c:valAx>
        <c:axId val="41048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048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3619424"/>
        <c:axId val="413619984"/>
      </c:barChart>
      <c:catAx>
        <c:axId val="41361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3619984"/>
        <c:crosses val="autoZero"/>
        <c:auto val="1"/>
        <c:lblAlgn val="ctr"/>
        <c:lblOffset val="100"/>
        <c:noMultiLvlLbl val="0"/>
      </c:catAx>
      <c:valAx>
        <c:axId val="413619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361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82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5" t="s">
        <v>474</v>
      </c>
      <c r="B18" s="355"/>
      <c r="C18" s="355"/>
      <c r="D18" s="356" t="s">
        <v>475</v>
      </c>
      <c r="E18" s="356"/>
      <c r="F18" s="356"/>
      <c r="G18" s="356"/>
      <c r="H18" s="356"/>
      <c r="I18" s="356"/>
      <c r="J18" s="356"/>
      <c r="K18" s="35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57" t="s">
        <v>277</v>
      </c>
      <c r="B21" s="357"/>
      <c r="C21" s="357"/>
      <c r="D21" s="357"/>
      <c r="E21" s="357"/>
      <c r="F21" s="357"/>
      <c r="G21" s="357"/>
      <c r="H21" s="357"/>
      <c r="I21" s="357"/>
      <c r="J21" s="357"/>
      <c r="K21" s="35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51" t="s">
        <v>279</v>
      </c>
      <c r="C23" s="351"/>
      <c r="D23" s="31"/>
      <c r="E23" s="31"/>
      <c r="F23" s="31"/>
      <c r="G23" s="31"/>
      <c r="H23" s="31"/>
      <c r="I23" s="31"/>
      <c r="J23" t="str">
        <f>D18</f>
        <v>Ain Zaghouan 2</v>
      </c>
    </row>
    <row r="24" spans="1:11" ht="33" customHeight="1" x14ac:dyDescent="0.25">
      <c r="A24" s="277" t="s">
        <v>280</v>
      </c>
      <c r="B24" s="350">
        <f>AVERAGE('A1 Exploitation'!D730,'A1 Technique'!D199)</f>
        <v>0.8181471597407548</v>
      </c>
      <c r="C24" s="35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50">
        <f>AVERAGE('A2 Exploitation'!D730,'A2 Technique'!D199)</f>
        <v>0.86855992844364938</v>
      </c>
      <c r="C25" s="35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50" t="e">
        <f>AVERAGE('A3 Exploitation'!D730,'A3 Technique'!D199)</f>
        <v>#DIV/0!</v>
      </c>
      <c r="C26" s="35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50" t="e">
        <f>AVERAGE('A4 Exploitation'!D730,'A4 Technique'!D199)</f>
        <v>#DIV/0!</v>
      </c>
      <c r="C27" s="35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50"/>
      <c r="C28" s="35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50"/>
      <c r="C29" s="35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51" t="s">
        <v>286</v>
      </c>
      <c r="C33" s="351"/>
      <c r="D33" s="31"/>
      <c r="E33" s="31"/>
      <c r="F33" s="31"/>
      <c r="G33" s="31"/>
      <c r="H33" s="31"/>
      <c r="I33" s="31"/>
      <c r="J33" t="str">
        <f>D18</f>
        <v>Ain Zaghouan 2</v>
      </c>
    </row>
    <row r="34" spans="1:10" ht="33" customHeight="1" x14ac:dyDescent="0.25">
      <c r="A34" s="277" t="s">
        <v>280</v>
      </c>
      <c r="B34" s="350">
        <f>'A1 Exploitation'!D730</f>
        <v>0.86885245901639341</v>
      </c>
      <c r="C34" s="35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50">
        <f>'A2 Exploitation'!D730</f>
        <v>0.91153846153846152</v>
      </c>
      <c r="C35" s="35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50" t="e">
        <f>'A3 Exploitation'!D730</f>
        <v>#DIV/0!</v>
      </c>
      <c r="C36" s="35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50" t="e">
        <f>'A4 Exploitation'!D730</f>
        <v>#DIV/0!</v>
      </c>
      <c r="C37" s="35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50"/>
      <c r="C38" s="35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50"/>
      <c r="C39" s="35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54" t="s">
        <v>287</v>
      </c>
      <c r="C42" s="354"/>
      <c r="D42" s="31"/>
      <c r="E42" s="31"/>
      <c r="F42" s="31"/>
      <c r="G42" s="31"/>
      <c r="H42" s="31"/>
      <c r="I42" s="31"/>
      <c r="J42" t="str">
        <f>D18</f>
        <v>Ain Zaghouan 2</v>
      </c>
    </row>
    <row r="43" spans="1:10" ht="33" customHeight="1" x14ac:dyDescent="0.25">
      <c r="A43" s="277" t="s">
        <v>280</v>
      </c>
      <c r="B43" s="350">
        <f>AVERAGE('A1 Exploitation'!D728, 'A1 Technique'!D197)</f>
        <v>0.6791666666666667</v>
      </c>
      <c r="C43" s="35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50">
        <f>AVERAGE('A2 Exploitation'!D728, 'A2 Technique'!D197)</f>
        <v>0.47420634920634919</v>
      </c>
      <c r="C44" s="35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50" t="e">
        <f>AVERAGE('A3 Exploitation'!D728, 'A3 Technique'!D197)</f>
        <v>#DIV/0!</v>
      </c>
      <c r="C45" s="35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50" t="e">
        <f>AVERAGE('A4 Exploitation'!D728, 'A4 Technique'!D197)</f>
        <v>#DIV/0!</v>
      </c>
      <c r="C46" s="35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50"/>
      <c r="C47" s="35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50"/>
      <c r="C48" s="35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51" t="s">
        <v>288</v>
      </c>
      <c r="C51" s="351"/>
      <c r="D51" s="31"/>
      <c r="E51" s="31"/>
      <c r="F51" s="31"/>
      <c r="G51" s="31"/>
      <c r="H51" s="31"/>
      <c r="I51" s="31"/>
      <c r="J51" t="str">
        <f>D18</f>
        <v>Ain Zaghouan 2</v>
      </c>
    </row>
    <row r="52" spans="1:10" ht="33" customHeight="1" x14ac:dyDescent="0.25">
      <c r="A52" s="277" t="s">
        <v>280</v>
      </c>
      <c r="B52" s="353">
        <f>'A1 Exploitation'!D48</f>
        <v>0.79411764705882348</v>
      </c>
      <c r="C52" s="35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53">
        <f>'A2 Exploitation'!D48</f>
        <v>1</v>
      </c>
      <c r="C53" s="35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53" t="e">
        <f>'A3 Exploitation'!D48</f>
        <v>#DIV/0!</v>
      </c>
      <c r="C54" s="35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53" t="e">
        <f>'A4 Exploitation'!D48</f>
        <v>#DIV/0!</v>
      </c>
      <c r="C55" s="35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53"/>
      <c r="C56" s="35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53"/>
      <c r="C57" s="35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51" t="s">
        <v>289</v>
      </c>
      <c r="C60" s="351"/>
      <c r="D60" s="31"/>
      <c r="E60" s="31"/>
      <c r="F60" s="31"/>
      <c r="G60" s="31"/>
      <c r="H60" s="31"/>
      <c r="I60" s="31"/>
      <c r="J60" t="str">
        <f>D18</f>
        <v>Ain Zaghouan 2</v>
      </c>
    </row>
    <row r="61" spans="1:10" ht="33" customHeight="1" x14ac:dyDescent="0.25">
      <c r="A61" s="277" t="s">
        <v>280</v>
      </c>
      <c r="B61" s="350" t="e">
        <f>'A1 Exploitation'!D131</f>
        <v>#DIV/0!</v>
      </c>
      <c r="C61" s="35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50" t="e">
        <f>'A2 Exploitation'!D131</f>
        <v>#DIV/0!</v>
      </c>
      <c r="C62" s="35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50" t="e">
        <f>'A3 Exploitation'!D131</f>
        <v>#DIV/0!</v>
      </c>
      <c r="C63" s="35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50" t="e">
        <f>'A4 Exploitation'!D131</f>
        <v>#DIV/0!</v>
      </c>
      <c r="C64" s="35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50"/>
      <c r="C65" s="35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50"/>
      <c r="C66" s="35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51" t="s">
        <v>464</v>
      </c>
      <c r="C69" s="351"/>
      <c r="D69" s="31"/>
      <c r="E69" s="31"/>
      <c r="F69" s="31"/>
      <c r="G69" s="31"/>
      <c r="H69" s="31"/>
      <c r="I69" s="31"/>
      <c r="J69" t="str">
        <f>D18</f>
        <v>Ain Zaghouan 2</v>
      </c>
    </row>
    <row r="70" spans="1:10" ht="33" customHeight="1" x14ac:dyDescent="0.25">
      <c r="A70" s="277" t="s">
        <v>280</v>
      </c>
      <c r="B70" s="350" t="e">
        <f>'A1 Exploitation'!D187</f>
        <v>#DIV/0!</v>
      </c>
      <c r="C70" s="35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50" t="e">
        <f>'A2 Exploitation'!D187</f>
        <v>#DIV/0!</v>
      </c>
      <c r="C71" s="35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50" t="e">
        <f>'A3 Exploitation'!D187</f>
        <v>#DIV/0!</v>
      </c>
      <c r="C72" s="35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50" t="e">
        <f>'A4 Exploitation'!D187</f>
        <v>#DIV/0!</v>
      </c>
      <c r="C73" s="35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50"/>
      <c r="C74" s="35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50"/>
      <c r="C75" s="35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51" t="s">
        <v>465</v>
      </c>
      <c r="C78" s="351"/>
      <c r="D78" s="31"/>
      <c r="E78" s="31"/>
      <c r="F78" s="31"/>
      <c r="G78" s="31"/>
      <c r="H78" s="31"/>
      <c r="I78" s="31"/>
      <c r="J78" t="str">
        <f>D18</f>
        <v>Ain Zaghouan 2</v>
      </c>
    </row>
    <row r="79" spans="1:10" ht="33" customHeight="1" x14ac:dyDescent="0.25">
      <c r="A79" s="277" t="s">
        <v>280</v>
      </c>
      <c r="B79" s="350" t="e">
        <f>'A1 Exploitation'!D249</f>
        <v>#DIV/0!</v>
      </c>
      <c r="C79" s="35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50" t="e">
        <f>'A2 Exploitation'!D249</f>
        <v>#DIV/0!</v>
      </c>
      <c r="C80" s="35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50" t="e">
        <f>'A3 Exploitation'!D249</f>
        <v>#DIV/0!</v>
      </c>
      <c r="C81" s="35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50" t="e">
        <f>'A4 Exploitation'!D249</f>
        <v>#DIV/0!</v>
      </c>
      <c r="C82" s="35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50"/>
      <c r="C83" s="35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50"/>
      <c r="C84" s="35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51" t="s">
        <v>466</v>
      </c>
      <c r="C87" s="351"/>
      <c r="D87" s="31"/>
      <c r="E87" s="31"/>
      <c r="F87" s="31"/>
      <c r="G87" s="31"/>
      <c r="H87" s="31"/>
      <c r="I87" s="31"/>
      <c r="J87" t="str">
        <f>D18</f>
        <v>Ain Zaghouan 2</v>
      </c>
    </row>
    <row r="88" spans="1:10" ht="33" customHeight="1" x14ac:dyDescent="0.25">
      <c r="A88" s="277" t="s">
        <v>280</v>
      </c>
      <c r="B88" s="350" t="e">
        <f>'A1 Exploitation'!D304</f>
        <v>#DIV/0!</v>
      </c>
      <c r="C88" s="35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50" t="e">
        <f>'A2 Exploitation'!D304</f>
        <v>#DIV/0!</v>
      </c>
      <c r="C89" s="35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50" t="e">
        <f>'A3 Exploitation'!D304</f>
        <v>#DIV/0!</v>
      </c>
      <c r="C90" s="35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50" t="e">
        <f>'A4 Exploitation'!D304</f>
        <v>#DIV/0!</v>
      </c>
      <c r="C91" s="35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50"/>
      <c r="C92" s="35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50"/>
      <c r="C93" s="35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51" t="s">
        <v>467</v>
      </c>
      <c r="C96" s="351"/>
      <c r="D96" s="31"/>
      <c r="E96" s="31"/>
      <c r="F96" s="31"/>
      <c r="G96" s="31"/>
      <c r="H96" s="31"/>
      <c r="I96" s="31"/>
      <c r="J96" t="str">
        <f>D18</f>
        <v>Ain Zaghouan 2</v>
      </c>
    </row>
    <row r="97" spans="1:10" ht="33" customHeight="1" x14ac:dyDescent="0.25">
      <c r="A97" s="277" t="s">
        <v>280</v>
      </c>
      <c r="B97" s="350" t="e">
        <f>'A1 Exploitation'!D371</f>
        <v>#DIV/0!</v>
      </c>
      <c r="C97" s="35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50" t="e">
        <f>'A2 Exploitation'!D371</f>
        <v>#DIV/0!</v>
      </c>
      <c r="C98" s="35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50" t="e">
        <f>'A3 Exploitation'!D371</f>
        <v>#DIV/0!</v>
      </c>
      <c r="C99" s="35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50" t="e">
        <f>'A4 Exploitation'!D371</f>
        <v>#DIV/0!</v>
      </c>
      <c r="C100" s="35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50"/>
      <c r="C101" s="35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50"/>
      <c r="C102" s="35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51" t="s">
        <v>468</v>
      </c>
      <c r="C105" s="351"/>
      <c r="D105" s="31"/>
      <c r="E105" s="31"/>
      <c r="F105" s="31"/>
      <c r="G105" s="31"/>
      <c r="H105" s="31"/>
      <c r="I105" s="31"/>
      <c r="J105" t="str">
        <f>D18</f>
        <v>Ain Zaghouan 2</v>
      </c>
    </row>
    <row r="106" spans="1:10" ht="33" customHeight="1" x14ac:dyDescent="0.25">
      <c r="A106" s="277" t="s">
        <v>280</v>
      </c>
      <c r="B106" s="350" t="e">
        <f>'A1 Exploitation'!D429</f>
        <v>#DIV/0!</v>
      </c>
      <c r="C106" s="35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50" t="e">
        <f>'A2 Exploitation'!D429</f>
        <v>#DIV/0!</v>
      </c>
      <c r="C107" s="35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50" t="e">
        <f>'A3 Exploitation'!D429</f>
        <v>#DIV/0!</v>
      </c>
      <c r="C108" s="35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50" t="e">
        <f>'A4 Exploitation'!D429</f>
        <v>#DIV/0!</v>
      </c>
      <c r="C109" s="35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50"/>
      <c r="C110" s="35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50"/>
      <c r="C111" s="35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51" t="s">
        <v>469</v>
      </c>
      <c r="C114" s="351"/>
      <c r="D114" s="31"/>
      <c r="E114" s="31"/>
      <c r="F114" s="31"/>
      <c r="G114" s="31"/>
      <c r="H114" s="31"/>
      <c r="I114" s="31"/>
      <c r="J114" t="str">
        <f>D18</f>
        <v>Ain Zaghouan 2</v>
      </c>
    </row>
    <row r="115" spans="1:10" ht="33" customHeight="1" x14ac:dyDescent="0.25">
      <c r="A115" s="277" t="s">
        <v>280</v>
      </c>
      <c r="B115" s="350">
        <f>'A1 Exploitation'!D476</f>
        <v>0.9285714285714286</v>
      </c>
      <c r="C115" s="35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50">
        <f>'A2 Exploitation'!D476</f>
        <v>0.96551724137931039</v>
      </c>
      <c r="C116" s="35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50" t="e">
        <f>'A3 Exploitation'!D476</f>
        <v>#DIV/0!</v>
      </c>
      <c r="C117" s="35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50" t="e">
        <f>'A4 Exploitation'!D476</f>
        <v>#DIV/0!</v>
      </c>
      <c r="C118" s="35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50"/>
      <c r="C119" s="35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50"/>
      <c r="C120" s="35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51" t="s">
        <v>470</v>
      </c>
      <c r="C123" s="351"/>
      <c r="D123" s="31"/>
      <c r="E123" s="31"/>
      <c r="F123" s="31"/>
      <c r="G123" s="31"/>
      <c r="H123" s="31"/>
      <c r="I123" s="31"/>
      <c r="J123" t="str">
        <f>D18</f>
        <v>Ain Zaghouan 2</v>
      </c>
    </row>
    <row r="124" spans="1:10" ht="33" customHeight="1" x14ac:dyDescent="0.25">
      <c r="A124" s="277" t="s">
        <v>280</v>
      </c>
      <c r="B124" s="350" t="e">
        <f>'A1 Exploitation'!D527</f>
        <v>#DIV/0!</v>
      </c>
      <c r="C124" s="35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50" t="e">
        <f>'A2 Exploitation'!D527</f>
        <v>#DIV/0!</v>
      </c>
      <c r="C125" s="35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50" t="e">
        <f>'A3 Exploitation'!D527</f>
        <v>#DIV/0!</v>
      </c>
      <c r="C126" s="35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50" t="e">
        <f>'A4 Exploitation'!D527</f>
        <v>#DIV/0!</v>
      </c>
      <c r="C127" s="35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50"/>
      <c r="C128" s="35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50"/>
      <c r="C129" s="35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51" t="s">
        <v>471</v>
      </c>
      <c r="C132" s="351"/>
      <c r="D132" s="31"/>
      <c r="E132" s="31"/>
      <c r="F132" s="31"/>
      <c r="G132" s="31"/>
      <c r="H132" s="31"/>
      <c r="I132" s="31"/>
      <c r="J132" t="str">
        <f>D18</f>
        <v>Ain Zaghouan 2</v>
      </c>
    </row>
    <row r="133" spans="1:10" ht="33" customHeight="1" x14ac:dyDescent="0.25">
      <c r="A133" s="277" t="s">
        <v>280</v>
      </c>
      <c r="B133" s="350" t="e">
        <f>'A1 Exploitation'!D570</f>
        <v>#DIV/0!</v>
      </c>
      <c r="C133" s="35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50" t="e">
        <f>'A2 Exploitation'!D570</f>
        <v>#DIV/0!</v>
      </c>
      <c r="C134" s="35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50" t="e">
        <f>'A3 Exploitation'!D570</f>
        <v>#DIV/0!</v>
      </c>
      <c r="C135" s="35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50" t="e">
        <f>'A4 Exploitation'!D570</f>
        <v>#DIV/0!</v>
      </c>
      <c r="C136" s="35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50"/>
      <c r="C137" s="35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50"/>
      <c r="C138" s="35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51" t="s">
        <v>290</v>
      </c>
      <c r="C141" s="351"/>
      <c r="D141" s="31"/>
      <c r="E141" s="31"/>
      <c r="F141" s="31"/>
      <c r="G141" s="31"/>
      <c r="H141" s="31"/>
      <c r="I141" s="31"/>
      <c r="J141" t="str">
        <f>D18</f>
        <v>Ain Zaghouan 2</v>
      </c>
    </row>
    <row r="142" spans="1:10" ht="33" customHeight="1" x14ac:dyDescent="0.25">
      <c r="A142" s="277" t="s">
        <v>280</v>
      </c>
      <c r="B142" s="350">
        <f>'A1 Exploitation'!D610</f>
        <v>0.85</v>
      </c>
      <c r="C142" s="35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50">
        <f>'A2 Exploitation'!D610</f>
        <v>0.69565217391304346</v>
      </c>
      <c r="C143" s="35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50" t="e">
        <f>'A3 Exploitation'!D610</f>
        <v>#DIV/0!</v>
      </c>
      <c r="C144" s="35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50" t="e">
        <f>'A4 Exploitation'!D610</f>
        <v>#DIV/0!</v>
      </c>
      <c r="C145" s="35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50"/>
      <c r="C146" s="35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50"/>
      <c r="C147" s="35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51" t="s">
        <v>291</v>
      </c>
      <c r="C150" s="351"/>
      <c r="D150" s="31"/>
      <c r="E150" s="31"/>
      <c r="F150" s="31"/>
      <c r="G150" s="31"/>
      <c r="H150" s="31"/>
      <c r="I150" s="31"/>
      <c r="J150" t="str">
        <f>D18</f>
        <v>Ain Zaghouan 2</v>
      </c>
    </row>
    <row r="151" spans="1:10" ht="33" customHeight="1" x14ac:dyDescent="0.25">
      <c r="A151" s="277" t="s">
        <v>280</v>
      </c>
      <c r="B151" s="350">
        <f>'A1 Exploitation'!D673</f>
        <v>0.86486486486486491</v>
      </c>
      <c r="C151" s="35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50">
        <f>'A2 Exploitation'!D673</f>
        <v>1</v>
      </c>
      <c r="C152" s="35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50" t="e">
        <f>'A3 Exploitation'!D673</f>
        <v>#DIV/0!</v>
      </c>
      <c r="C153" s="35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50" t="e">
        <f>'A4 Exploitation'!D673</f>
        <v>#DIV/0!</v>
      </c>
      <c r="C154" s="35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50"/>
      <c r="C155" s="35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50"/>
      <c r="C156" s="35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52"/>
      <c r="C159" s="35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51" t="s">
        <v>472</v>
      </c>
      <c r="C160" s="351"/>
      <c r="D160" s="31"/>
      <c r="E160" s="31"/>
      <c r="F160" s="31"/>
      <c r="G160" s="31"/>
      <c r="H160" s="31"/>
      <c r="I160" s="31"/>
      <c r="J160" t="str">
        <f>D18</f>
        <v>Ain Zaghouan 2</v>
      </c>
    </row>
    <row r="161" spans="1:10" ht="33" customHeight="1" x14ac:dyDescent="0.25">
      <c r="A161" s="277" t="s">
        <v>280</v>
      </c>
      <c r="B161" s="350">
        <f>'A1 Exploitation'!D702</f>
        <v>0.91666666666666663</v>
      </c>
      <c r="C161" s="35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50">
        <f>'A2 Exploitation'!D702</f>
        <v>0.83333333333333337</v>
      </c>
      <c r="C162" s="35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50" t="e">
        <f>'A3 Exploitation'!D702</f>
        <v>#DIV/0!</v>
      </c>
      <c r="C163" s="35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50" t="e">
        <f>'A4 Exploitation'!D702</f>
        <v>#DIV/0!</v>
      </c>
      <c r="C164" s="350"/>
    </row>
    <row r="165" spans="1:10" ht="33" customHeight="1" x14ac:dyDescent="0.25">
      <c r="A165" s="276" t="s">
        <v>284</v>
      </c>
      <c r="B165" s="350"/>
      <c r="C165" s="350"/>
    </row>
    <row r="166" spans="1:10" ht="18" x14ac:dyDescent="0.25">
      <c r="A166" s="276" t="s">
        <v>285</v>
      </c>
      <c r="B166" s="350"/>
      <c r="C166" s="35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51" t="s">
        <v>473</v>
      </c>
      <c r="C169" s="351"/>
      <c r="J169" t="str">
        <f>D18</f>
        <v>Ain Zaghouan 2</v>
      </c>
    </row>
    <row r="170" spans="1:10" ht="33" customHeight="1" x14ac:dyDescent="0.25">
      <c r="A170" s="277" t="s">
        <v>280</v>
      </c>
      <c r="B170" s="350">
        <f>'A1 Exploitation'!D726</f>
        <v>0.8125</v>
      </c>
      <c r="C170" s="350"/>
    </row>
    <row r="171" spans="1:10" ht="33" customHeight="1" x14ac:dyDescent="0.25">
      <c r="A171" s="276" t="s">
        <v>281</v>
      </c>
      <c r="B171" s="350">
        <f>'A2 Exploitation'!D726</f>
        <v>0.875</v>
      </c>
      <c r="C171" s="350"/>
    </row>
    <row r="172" spans="1:10" ht="33" customHeight="1" x14ac:dyDescent="0.25">
      <c r="A172" s="277" t="s">
        <v>282</v>
      </c>
      <c r="B172" s="350" t="e">
        <f>'A3 Exploitation'!D726</f>
        <v>#DIV/0!</v>
      </c>
      <c r="C172" s="350"/>
    </row>
    <row r="173" spans="1:10" ht="33" customHeight="1" x14ac:dyDescent="0.25">
      <c r="A173" s="277" t="s">
        <v>283</v>
      </c>
      <c r="B173" s="350" t="e">
        <f>'A4 Exploitation'!D726</f>
        <v>#DIV/0!</v>
      </c>
      <c r="C173" s="350"/>
    </row>
    <row r="174" spans="1:10" ht="33" customHeight="1" x14ac:dyDescent="0.25">
      <c r="A174" s="276" t="s">
        <v>284</v>
      </c>
      <c r="B174" s="350"/>
      <c r="C174" s="350"/>
    </row>
    <row r="175" spans="1:10" ht="18" x14ac:dyDescent="0.25">
      <c r="A175" s="276" t="s">
        <v>285</v>
      </c>
      <c r="B175" s="350"/>
      <c r="C175" s="35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51" t="s">
        <v>292</v>
      </c>
      <c r="C178" s="351"/>
      <c r="J178" t="str">
        <f>D18</f>
        <v>Ain Zaghouan 2</v>
      </c>
    </row>
    <row r="179" spans="1:10" ht="33" customHeight="1" x14ac:dyDescent="0.25">
      <c r="A179" s="277" t="s">
        <v>280</v>
      </c>
      <c r="B179" s="350">
        <f>'A1 Technique'!D199</f>
        <v>0.76744186046511631</v>
      </c>
      <c r="C179" s="350"/>
    </row>
    <row r="180" spans="1:10" ht="33" customHeight="1" x14ac:dyDescent="0.25">
      <c r="A180" s="276" t="s">
        <v>281</v>
      </c>
      <c r="B180" s="350">
        <f>'A2 Technique'!D199</f>
        <v>0.82558139534883723</v>
      </c>
      <c r="C180" s="350"/>
    </row>
    <row r="181" spans="1:10" ht="33" customHeight="1" x14ac:dyDescent="0.25">
      <c r="A181" s="277" t="s">
        <v>282</v>
      </c>
      <c r="B181" s="350" t="e">
        <f>'A3 Technique'!D199</f>
        <v>#DIV/0!</v>
      </c>
      <c r="C181" s="350"/>
    </row>
    <row r="182" spans="1:10" ht="33" customHeight="1" x14ac:dyDescent="0.25">
      <c r="A182" s="277" t="s">
        <v>283</v>
      </c>
      <c r="B182" s="350" t="e">
        <f>'A4 Technique'!D199</f>
        <v>#DIV/0!</v>
      </c>
      <c r="C182" s="350"/>
    </row>
    <row r="183" spans="1:10" ht="33" customHeight="1" x14ac:dyDescent="0.25">
      <c r="A183" s="276" t="s">
        <v>284</v>
      </c>
      <c r="B183" s="350"/>
      <c r="C183" s="350"/>
    </row>
    <row r="184" spans="1:10" ht="18" x14ac:dyDescent="0.25">
      <c r="A184" s="276" t="s">
        <v>285</v>
      </c>
      <c r="B184" s="350"/>
      <c r="C184" s="35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5" zoomScale="67" zoomScaleNormal="100" zoomScaleSheetLayoutView="67" workbookViewId="0">
      <selection activeCell="E714" sqref="D714:E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8"/>
      <c r="E1" s="428"/>
      <c r="F1" s="428"/>
      <c r="G1" s="42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9" t="s">
        <v>151</v>
      </c>
      <c r="B7" s="429"/>
      <c r="C7" s="429"/>
      <c r="D7" s="429"/>
      <c r="E7" s="429"/>
      <c r="F7" s="429"/>
      <c r="G7" s="82"/>
    </row>
    <row r="8" spans="1:7" ht="22.5" x14ac:dyDescent="0.45">
      <c r="A8" s="430" t="str">
        <f>'Page de garde'!D18</f>
        <v>Ain Zaghouan 2</v>
      </c>
      <c r="B8" s="430"/>
      <c r="C8" s="430"/>
      <c r="D8" s="430"/>
      <c r="E8" s="430"/>
      <c r="F8" s="430"/>
      <c r="G8" s="82"/>
    </row>
    <row r="9" spans="1:7" ht="22.5" x14ac:dyDescent="0.45">
      <c r="A9" s="278" t="s">
        <v>39</v>
      </c>
      <c r="B9" s="431" t="s">
        <v>476</v>
      </c>
      <c r="C9" s="431"/>
      <c r="D9" s="431"/>
      <c r="E9" s="431"/>
      <c r="F9" s="431"/>
      <c r="G9" s="82"/>
    </row>
    <row r="10" spans="1:7" ht="22.5" x14ac:dyDescent="0.45">
      <c r="A10" s="279" t="s">
        <v>41</v>
      </c>
      <c r="B10" s="432" t="s">
        <v>477</v>
      </c>
      <c r="C10" s="432"/>
      <c r="D10" s="432"/>
      <c r="E10" s="432"/>
      <c r="F10" s="432"/>
      <c r="G10" s="82"/>
    </row>
    <row r="11" spans="1:7" ht="22.5" x14ac:dyDescent="0.45">
      <c r="A11" s="278" t="s">
        <v>40</v>
      </c>
      <c r="B11" s="427">
        <v>76436</v>
      </c>
      <c r="C11" s="427"/>
      <c r="D11" s="427"/>
      <c r="E11" s="427"/>
      <c r="F11" s="427"/>
      <c r="G11" s="82"/>
    </row>
    <row r="12" spans="1:7" ht="22.5" x14ac:dyDescent="0.45">
      <c r="A12" s="278" t="s">
        <v>200</v>
      </c>
      <c r="B12" s="433">
        <f>D730</f>
        <v>0.86885245901639341</v>
      </c>
      <c r="C12" s="433"/>
      <c r="D12" s="433"/>
      <c r="E12" s="433"/>
      <c r="F12" s="433"/>
      <c r="G12" s="82"/>
    </row>
    <row r="13" spans="1:7" ht="22.5" x14ac:dyDescent="0.45">
      <c r="A13" s="81"/>
      <c r="B13" s="79"/>
      <c r="C13" s="79"/>
      <c r="D13" s="428"/>
      <c r="E13" s="428"/>
      <c r="F13" s="428"/>
      <c r="G13" s="42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76436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266</v>
      </c>
      <c r="F17" s="371" t="s">
        <v>299</v>
      </c>
      <c r="G17" s="83"/>
    </row>
    <row r="18" spans="1:8" ht="16.5" customHeight="1" x14ac:dyDescent="0.4">
      <c r="A18" s="369"/>
      <c r="B18" s="283" t="s">
        <v>32</v>
      </c>
      <c r="C18" s="283" t="s">
        <v>31</v>
      </c>
      <c r="D18" s="370"/>
      <c r="E18" s="371"/>
      <c r="F18" s="37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147" x14ac:dyDescent="0.4">
      <c r="A25" s="92" t="s">
        <v>373</v>
      </c>
      <c r="B25" s="89">
        <v>1</v>
      </c>
      <c r="C25" s="89"/>
      <c r="D25" s="117" t="s">
        <v>503</v>
      </c>
      <c r="E25" s="90" t="s">
        <v>504</v>
      </c>
      <c r="F25" s="90" t="s">
        <v>297</v>
      </c>
      <c r="G25" s="83"/>
    </row>
    <row r="26" spans="1:8" ht="21" x14ac:dyDescent="0.4">
      <c r="A26" s="284" t="s">
        <v>34</v>
      </c>
      <c r="B26" s="284"/>
      <c r="C26" s="284"/>
      <c r="D26" s="284">
        <f>SUM(B21:C25)</f>
        <v>7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0.875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84" x14ac:dyDescent="0.4">
      <c r="A30" s="88" t="s">
        <v>2</v>
      </c>
      <c r="B30" s="89">
        <v>0</v>
      </c>
      <c r="C30" s="89"/>
      <c r="D30" s="117" t="s">
        <v>478</v>
      </c>
      <c r="E30" s="90" t="s">
        <v>479</v>
      </c>
      <c r="F30" s="90" t="s">
        <v>297</v>
      </c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105" x14ac:dyDescent="0.4">
      <c r="A33" s="88" t="s">
        <v>47</v>
      </c>
      <c r="B33" s="89">
        <v>1</v>
      </c>
      <c r="C33" s="89"/>
      <c r="D33" s="96" t="s">
        <v>480</v>
      </c>
      <c r="E33" s="90" t="s">
        <v>534</v>
      </c>
      <c r="F33" s="90" t="s">
        <v>297</v>
      </c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63" x14ac:dyDescent="0.4">
      <c r="A39" s="92" t="s">
        <v>328</v>
      </c>
      <c r="B39" s="89">
        <v>0</v>
      </c>
      <c r="C39" s="89"/>
      <c r="D39" s="130" t="s">
        <v>544</v>
      </c>
      <c r="E39" s="90" t="s">
        <v>541</v>
      </c>
      <c r="F39" s="90" t="s">
        <v>297</v>
      </c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84.75" customHeight="1" x14ac:dyDescent="0.4">
      <c r="A41" s="88" t="s">
        <v>312</v>
      </c>
      <c r="B41" s="89">
        <v>1</v>
      </c>
      <c r="C41" s="89"/>
      <c r="D41" s="130" t="s">
        <v>548</v>
      </c>
      <c r="E41" s="90" t="s">
        <v>545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0.76923076923076927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27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0.79411764705882348</v>
      </c>
      <c r="E48" s="79"/>
      <c r="F48" s="83"/>
      <c r="G48" s="83"/>
    </row>
    <row r="49" spans="1:7" ht="21" x14ac:dyDescent="0.3">
      <c r="A49" s="360"/>
      <c r="B49" s="360"/>
      <c r="C49" s="360"/>
      <c r="D49" s="360"/>
      <c r="E49" s="360"/>
      <c r="F49" s="360"/>
      <c r="G49" s="36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76436</v>
      </c>
      <c r="B51" s="83"/>
      <c r="C51" s="83"/>
      <c r="D51" s="83"/>
      <c r="E51" s="79"/>
      <c r="F51" s="83"/>
      <c r="G51" s="83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266</v>
      </c>
      <c r="F52" s="371" t="s">
        <v>301</v>
      </c>
      <c r="G52" s="83"/>
    </row>
    <row r="53" spans="1:7" ht="21" x14ac:dyDescent="0.4">
      <c r="A53" s="369"/>
      <c r="B53" s="283" t="s">
        <v>32</v>
      </c>
      <c r="C53" s="283" t="s">
        <v>31</v>
      </c>
      <c r="D53" s="370"/>
      <c r="E53" s="371"/>
      <c r="F53" s="37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8"/>
      <c r="B64" s="359"/>
      <c r="C64" s="359"/>
      <c r="D64" s="359"/>
      <c r="E64" s="359"/>
      <c r="F64" s="359"/>
      <c r="G64" s="359"/>
    </row>
    <row r="65" spans="1:7" ht="43.5" customHeight="1" x14ac:dyDescent="0.4">
      <c r="A65" s="438" t="s">
        <v>350</v>
      </c>
      <c r="B65" s="438"/>
      <c r="C65" s="438"/>
      <c r="D65" s="438"/>
      <c r="E65" s="438"/>
      <c r="F65" s="43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7"/>
      <c r="B83" s="367"/>
      <c r="C83" s="367"/>
      <c r="D83" s="367"/>
      <c r="E83" s="367"/>
      <c r="F83" s="367"/>
      <c r="G83" s="367"/>
    </row>
    <row r="84" spans="1:7" ht="45" customHeight="1" x14ac:dyDescent="0.45">
      <c r="A84" s="439" t="s">
        <v>351</v>
      </c>
      <c r="B84" s="439"/>
      <c r="C84" s="439"/>
      <c r="D84" s="439"/>
      <c r="E84" s="439"/>
      <c r="F84" s="43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63"/>
      <c r="B103" s="361"/>
      <c r="C103" s="361"/>
      <c r="D103" s="361"/>
      <c r="E103" s="361"/>
      <c r="F103" s="368"/>
      <c r="G103" s="83"/>
    </row>
    <row r="104" spans="1:7" ht="46.5" customHeight="1" x14ac:dyDescent="0.4">
      <c r="A104" s="438" t="s">
        <v>352</v>
      </c>
      <c r="B104" s="438"/>
      <c r="C104" s="438"/>
      <c r="D104" s="438"/>
      <c r="E104" s="438"/>
      <c r="F104" s="43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63"/>
      <c r="B111" s="361"/>
      <c r="C111" s="361"/>
      <c r="D111" s="361"/>
      <c r="E111" s="361"/>
      <c r="F111" s="368"/>
      <c r="G111" s="83"/>
    </row>
    <row r="112" spans="1:7" ht="39.75" customHeight="1" x14ac:dyDescent="0.4">
      <c r="A112" s="438" t="s">
        <v>390</v>
      </c>
      <c r="B112" s="438"/>
      <c r="C112" s="438"/>
      <c r="D112" s="438"/>
      <c r="E112" s="438"/>
      <c r="F112" s="43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61"/>
      <c r="B120" s="361"/>
      <c r="C120" s="361"/>
      <c r="D120" s="361"/>
      <c r="E120" s="361"/>
      <c r="F120" s="361"/>
      <c r="G120" s="83"/>
    </row>
    <row r="121" spans="1:7" ht="22.5" x14ac:dyDescent="0.4">
      <c r="A121" s="438" t="s">
        <v>310</v>
      </c>
      <c r="B121" s="438"/>
      <c r="C121" s="438"/>
      <c r="D121" s="438"/>
      <c r="E121" s="438"/>
      <c r="F121" s="43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62"/>
      <c r="B132" s="362"/>
      <c r="C132" s="362"/>
      <c r="D132" s="362"/>
      <c r="E132" s="362"/>
      <c r="F132" s="362"/>
      <c r="G132" s="83"/>
    </row>
    <row r="133" spans="1:16384" ht="22.5" customHeight="1" x14ac:dyDescent="0.4">
      <c r="A133" s="440" t="s">
        <v>424</v>
      </c>
      <c r="B133" s="440"/>
      <c r="C133" s="440"/>
      <c r="D133" s="440"/>
      <c r="E133" s="440"/>
      <c r="F133" s="440"/>
      <c r="G133" s="83"/>
    </row>
    <row r="134" spans="1:16384" ht="22.5" customHeight="1" x14ac:dyDescent="0.4">
      <c r="A134" s="441"/>
      <c r="B134" s="441"/>
      <c r="C134" s="441"/>
      <c r="D134" s="441"/>
      <c r="E134" s="441"/>
      <c r="F134" s="441"/>
      <c r="G134" s="83"/>
    </row>
    <row r="135" spans="1:16384" s="216" customFormat="1" ht="22.5" customHeight="1" x14ac:dyDescent="0.25">
      <c r="A135" s="369" t="s">
        <v>28</v>
      </c>
      <c r="B135" s="370" t="s">
        <v>29</v>
      </c>
      <c r="C135" s="370"/>
      <c r="D135" s="370" t="s">
        <v>42</v>
      </c>
      <c r="E135" s="371" t="s">
        <v>266</v>
      </c>
      <c r="F135" s="371" t="s">
        <v>301</v>
      </c>
    </row>
    <row r="136" spans="1:16384" s="216" customFormat="1" ht="22.5" customHeight="1" x14ac:dyDescent="0.25">
      <c r="A136" s="369"/>
      <c r="B136" s="283" t="s">
        <v>32</v>
      </c>
      <c r="C136" s="283" t="s">
        <v>31</v>
      </c>
      <c r="D136" s="370"/>
      <c r="E136" s="371"/>
      <c r="F136" s="37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42" t="s">
        <v>461</v>
      </c>
      <c r="B139" s="442"/>
      <c r="C139" s="442"/>
      <c r="D139" s="442"/>
      <c r="E139" s="442"/>
      <c r="F139" s="44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0" t="s">
        <v>349</v>
      </c>
      <c r="B147" s="400"/>
      <c r="C147" s="400"/>
      <c r="D147" s="400"/>
      <c r="E147" s="400"/>
      <c r="F147" s="40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63"/>
      <c r="B165" s="361"/>
      <c r="C165" s="361"/>
      <c r="D165" s="361"/>
      <c r="E165" s="361"/>
      <c r="F165" s="361"/>
      <c r="G165" s="83"/>
    </row>
    <row r="166" spans="1:7" ht="32.25" customHeight="1" x14ac:dyDescent="0.4">
      <c r="A166" s="442" t="s">
        <v>462</v>
      </c>
      <c r="B166" s="442"/>
      <c r="C166" s="442"/>
      <c r="D166" s="442"/>
      <c r="E166" s="442"/>
      <c r="F166" s="44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64"/>
      <c r="B176" s="365"/>
      <c r="C176" s="365"/>
      <c r="D176" s="365"/>
      <c r="E176" s="365"/>
      <c r="F176" s="365"/>
      <c r="G176" s="83"/>
    </row>
    <row r="177" spans="1:7" ht="32.25" customHeight="1" x14ac:dyDescent="0.4">
      <c r="A177" s="442" t="s">
        <v>310</v>
      </c>
      <c r="B177" s="442"/>
      <c r="C177" s="442"/>
      <c r="D177" s="442"/>
      <c r="E177" s="442"/>
      <c r="F177" s="44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1"/>
      <c r="C186" s="40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6"/>
      <c r="B188" s="366"/>
      <c r="C188" s="366"/>
      <c r="D188" s="366"/>
      <c r="E188" s="366"/>
      <c r="F188" s="36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76436</v>
      </c>
      <c r="B190" s="83"/>
      <c r="C190" s="83"/>
      <c r="D190" s="83"/>
      <c r="E190" s="79"/>
      <c r="F190" s="83"/>
      <c r="G190" s="83"/>
    </row>
    <row r="191" spans="1:7" ht="21" x14ac:dyDescent="0.4">
      <c r="A191" s="369" t="s">
        <v>28</v>
      </c>
      <c r="B191" s="370" t="s">
        <v>29</v>
      </c>
      <c r="C191" s="370"/>
      <c r="D191" s="370" t="s">
        <v>42</v>
      </c>
      <c r="E191" s="371" t="s">
        <v>266</v>
      </c>
      <c r="F191" s="371" t="s">
        <v>301</v>
      </c>
      <c r="G191" s="83"/>
    </row>
    <row r="192" spans="1:7" ht="21" x14ac:dyDescent="0.4">
      <c r="A192" s="369"/>
      <c r="B192" s="283" t="s">
        <v>32</v>
      </c>
      <c r="C192" s="283" t="s">
        <v>31</v>
      </c>
      <c r="D192" s="370"/>
      <c r="E192" s="371"/>
      <c r="F192" s="37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7" t="s">
        <v>34</v>
      </c>
      <c r="B203" s="398"/>
      <c r="C203" s="39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60"/>
      <c r="B205" s="360"/>
      <c r="C205" s="360"/>
      <c r="D205" s="360"/>
      <c r="E205" s="360"/>
      <c r="F205" s="36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7" t="s">
        <v>34</v>
      </c>
      <c r="B227" s="398"/>
      <c r="C227" s="39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60"/>
      <c r="B229" s="360"/>
      <c r="C229" s="360"/>
      <c r="D229" s="360"/>
      <c r="E229" s="360"/>
      <c r="F229" s="36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34" t="s">
        <v>310</v>
      </c>
      <c r="B236" s="435"/>
      <c r="C236" s="435"/>
      <c r="D236" s="43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97" t="s">
        <v>34</v>
      </c>
      <c r="B245" s="398"/>
      <c r="C245" s="39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60"/>
      <c r="B250" s="360"/>
      <c r="C250" s="360"/>
      <c r="D250" s="360"/>
      <c r="E250" s="360"/>
      <c r="F250" s="36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76436</v>
      </c>
      <c r="B252" s="83"/>
      <c r="C252" s="83"/>
      <c r="D252" s="83"/>
      <c r="E252" s="79"/>
      <c r="F252" s="83"/>
      <c r="G252" s="83"/>
    </row>
    <row r="253" spans="1:7" ht="21" x14ac:dyDescent="0.4">
      <c r="A253" s="369" t="s">
        <v>28</v>
      </c>
      <c r="B253" s="370" t="s">
        <v>29</v>
      </c>
      <c r="C253" s="370"/>
      <c r="D253" s="370" t="s">
        <v>42</v>
      </c>
      <c r="E253" s="371" t="s">
        <v>266</v>
      </c>
      <c r="F253" s="371" t="s">
        <v>301</v>
      </c>
      <c r="G253" s="83"/>
    </row>
    <row r="254" spans="1:7" ht="21" x14ac:dyDescent="0.4">
      <c r="A254" s="369"/>
      <c r="B254" s="283" t="s">
        <v>32</v>
      </c>
      <c r="C254" s="283" t="s">
        <v>31</v>
      </c>
      <c r="D254" s="370"/>
      <c r="E254" s="371"/>
      <c r="F254" s="37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7" t="s">
        <v>34</v>
      </c>
      <c r="B265" s="398"/>
      <c r="C265" s="39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90"/>
      <c r="B290" s="390"/>
      <c r="C290" s="390"/>
      <c r="D290" s="390"/>
      <c r="E290" s="390"/>
      <c r="F290" s="390"/>
      <c r="G290" s="83"/>
    </row>
    <row r="291" spans="1:7" ht="31.5" customHeight="1" x14ac:dyDescent="0.4">
      <c r="A291" s="437" t="s">
        <v>310</v>
      </c>
      <c r="B291" s="437"/>
      <c r="C291" s="437"/>
      <c r="D291" s="437"/>
      <c r="E291" s="437"/>
      <c r="F291" s="43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76436</v>
      </c>
      <c r="B307" s="83"/>
      <c r="C307" s="83"/>
      <c r="D307" s="83"/>
      <c r="E307" s="79"/>
      <c r="F307" s="83"/>
      <c r="G307" s="83"/>
    </row>
    <row r="308" spans="1:7" ht="21" x14ac:dyDescent="0.4">
      <c r="A308" s="369" t="s">
        <v>28</v>
      </c>
      <c r="B308" s="370" t="s">
        <v>29</v>
      </c>
      <c r="C308" s="370"/>
      <c r="D308" s="370" t="s">
        <v>42</v>
      </c>
      <c r="E308" s="371" t="s">
        <v>266</v>
      </c>
      <c r="F308" s="371" t="s">
        <v>301</v>
      </c>
      <c r="G308" s="83"/>
    </row>
    <row r="309" spans="1:7" ht="21" x14ac:dyDescent="0.4">
      <c r="A309" s="369"/>
      <c r="B309" s="283" t="s">
        <v>32</v>
      </c>
      <c r="C309" s="283" t="s">
        <v>31</v>
      </c>
      <c r="D309" s="370"/>
      <c r="E309" s="371"/>
      <c r="F309" s="37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2"/>
      <c r="B357" s="382"/>
      <c r="C357" s="382"/>
      <c r="D357" s="382"/>
      <c r="E357" s="382"/>
      <c r="F357" s="382"/>
      <c r="G357" s="382"/>
    </row>
    <row r="358" spans="1:7" ht="32.25" customHeight="1" x14ac:dyDescent="0.4">
      <c r="A358" s="446" t="s">
        <v>310</v>
      </c>
      <c r="B358" s="446"/>
      <c r="C358" s="446"/>
      <c r="D358" s="446"/>
      <c r="E358" s="446"/>
      <c r="F358" s="44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76436</v>
      </c>
      <c r="B374" s="83"/>
      <c r="C374" s="83"/>
      <c r="D374" s="83"/>
      <c r="E374" s="79"/>
      <c r="F374" s="83"/>
      <c r="G374" s="83"/>
    </row>
    <row r="375" spans="1:7" ht="21" x14ac:dyDescent="0.4">
      <c r="A375" s="369" t="s">
        <v>28</v>
      </c>
      <c r="B375" s="370" t="s">
        <v>29</v>
      </c>
      <c r="C375" s="370"/>
      <c r="D375" s="370" t="s">
        <v>42</v>
      </c>
      <c r="E375" s="371" t="s">
        <v>266</v>
      </c>
      <c r="F375" s="371" t="s">
        <v>301</v>
      </c>
      <c r="G375" s="83"/>
    </row>
    <row r="376" spans="1:7" ht="21" x14ac:dyDescent="0.4">
      <c r="A376" s="369"/>
      <c r="B376" s="283" t="s">
        <v>32</v>
      </c>
      <c r="C376" s="283" t="s">
        <v>31</v>
      </c>
      <c r="D376" s="370"/>
      <c r="E376" s="371"/>
      <c r="F376" s="37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5"/>
      <c r="B415" s="367"/>
      <c r="C415" s="367"/>
      <c r="D415" s="367"/>
      <c r="E415" s="367"/>
      <c r="F415" s="367"/>
      <c r="G415" s="367"/>
    </row>
    <row r="416" spans="1:7" ht="24.75" x14ac:dyDescent="0.4">
      <c r="A416" s="445" t="s">
        <v>319</v>
      </c>
      <c r="B416" s="445"/>
      <c r="C416" s="445"/>
      <c r="D416" s="445"/>
      <c r="E416" s="445"/>
      <c r="F416" s="44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76436</v>
      </c>
      <c r="B432" s="83"/>
      <c r="C432" s="83"/>
      <c r="D432" s="83"/>
      <c r="E432" s="79"/>
      <c r="F432" s="83"/>
      <c r="G432" s="83"/>
    </row>
    <row r="433" spans="1:7" ht="21" x14ac:dyDescent="0.4">
      <c r="A433" s="369" t="s">
        <v>28</v>
      </c>
      <c r="B433" s="370" t="s">
        <v>29</v>
      </c>
      <c r="C433" s="370"/>
      <c r="D433" s="370" t="s">
        <v>42</v>
      </c>
      <c r="E433" s="371" t="s">
        <v>266</v>
      </c>
      <c r="F433" s="371" t="s">
        <v>301</v>
      </c>
      <c r="G433" s="83"/>
    </row>
    <row r="434" spans="1:7" ht="21" x14ac:dyDescent="0.4">
      <c r="A434" s="369"/>
      <c r="B434" s="283" t="s">
        <v>32</v>
      </c>
      <c r="C434" s="283" t="s">
        <v>31</v>
      </c>
      <c r="D434" s="370"/>
      <c r="E434" s="371"/>
      <c r="F434" s="37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117"/>
      <c r="E449" s="90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149.25" customHeight="1" x14ac:dyDescent="0.4">
      <c r="A454" s="88" t="s">
        <v>85</v>
      </c>
      <c r="B454" s="89">
        <v>1</v>
      </c>
      <c r="C454" s="89"/>
      <c r="D454" s="337" t="s">
        <v>481</v>
      </c>
      <c r="E454" s="90" t="s">
        <v>482</v>
      </c>
      <c r="F454" s="90" t="s">
        <v>297</v>
      </c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5" t="s">
        <v>310</v>
      </c>
      <c r="B464" s="445"/>
      <c r="C464" s="445"/>
      <c r="D464" s="445"/>
      <c r="E464" s="445"/>
      <c r="F464" s="445"/>
      <c r="G464" s="83"/>
    </row>
    <row r="465" spans="1:7" ht="63" x14ac:dyDescent="0.4">
      <c r="A465" s="88" t="s">
        <v>328</v>
      </c>
      <c r="B465" s="89">
        <v>0</v>
      </c>
      <c r="C465" s="151"/>
      <c r="D465" s="107" t="s">
        <v>535</v>
      </c>
      <c r="E465" s="107" t="s">
        <v>536</v>
      </c>
      <c r="F465" s="90" t="s">
        <v>297</v>
      </c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126" x14ac:dyDescent="0.4">
      <c r="A468" s="128" t="s">
        <v>317</v>
      </c>
      <c r="B468" s="89">
        <v>1</v>
      </c>
      <c r="C468" s="89"/>
      <c r="D468" s="117" t="s">
        <v>537</v>
      </c>
      <c r="E468" s="90" t="s">
        <v>483</v>
      </c>
      <c r="F468" s="90" t="s">
        <v>297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36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52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0.9285714285714286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9" t="s">
        <v>425</v>
      </c>
      <c r="B478" s="449"/>
      <c r="C478" s="449"/>
      <c r="D478" s="449"/>
      <c r="E478" s="449"/>
      <c r="F478" s="449"/>
      <c r="G478" s="83"/>
    </row>
    <row r="479" spans="1:7" ht="21" customHeight="1" x14ac:dyDescent="0.4">
      <c r="A479" s="162">
        <f>B11</f>
        <v>76436</v>
      </c>
      <c r="F479" s="2"/>
      <c r="G479" s="83"/>
    </row>
    <row r="480" spans="1:7" ht="21" x14ac:dyDescent="0.4">
      <c r="A480" s="418" t="s">
        <v>28</v>
      </c>
      <c r="B480" s="419" t="s">
        <v>29</v>
      </c>
      <c r="C480" s="419"/>
      <c r="D480" s="419" t="s">
        <v>42</v>
      </c>
      <c r="E480" s="411" t="s">
        <v>266</v>
      </c>
      <c r="F480" s="411" t="s">
        <v>301</v>
      </c>
      <c r="G480" s="83"/>
    </row>
    <row r="481" spans="1:7" ht="21" x14ac:dyDescent="0.4">
      <c r="A481" s="418"/>
      <c r="B481" s="291" t="s">
        <v>32</v>
      </c>
      <c r="C481" s="291" t="s">
        <v>31</v>
      </c>
      <c r="D481" s="419"/>
      <c r="E481" s="411"/>
      <c r="F481" s="41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6" t="s">
        <v>52</v>
      </c>
      <c r="B483" s="426"/>
      <c r="C483" s="426"/>
      <c r="D483" s="426"/>
      <c r="E483" s="426"/>
      <c r="F483" s="42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9" t="s">
        <v>463</v>
      </c>
      <c r="B491" s="410"/>
      <c r="C491" s="410"/>
      <c r="D491" s="410"/>
      <c r="E491" s="410"/>
      <c r="F491" s="41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20" t="s">
        <v>23</v>
      </c>
      <c r="B505" s="421"/>
      <c r="C505" s="421"/>
      <c r="D505" s="421"/>
      <c r="E505" s="421"/>
      <c r="F505" s="42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2"/>
      <c r="B517" s="392"/>
      <c r="C517" s="392"/>
      <c r="D517" s="392"/>
      <c r="E517" s="392"/>
      <c r="F517" s="392"/>
      <c r="G517" s="392"/>
    </row>
    <row r="518" spans="1:7" ht="26.25" customHeight="1" x14ac:dyDescent="0.5">
      <c r="A518" s="244" t="s">
        <v>310</v>
      </c>
      <c r="B518" s="417"/>
      <c r="C518" s="417"/>
      <c r="D518" s="417"/>
      <c r="E518" s="417"/>
      <c r="F518" s="41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50" t="s">
        <v>97</v>
      </c>
      <c r="B530" s="450"/>
      <c r="C530" s="450"/>
      <c r="D530" s="450"/>
      <c r="E530" s="450"/>
      <c r="F530" s="450"/>
      <c r="G530" s="83"/>
    </row>
    <row r="531" spans="1:7" ht="22.5" customHeight="1" x14ac:dyDescent="0.4">
      <c r="A531" s="162">
        <f>B11</f>
        <v>76436</v>
      </c>
      <c r="B531" s="83"/>
      <c r="C531" s="83"/>
      <c r="D531" s="95"/>
      <c r="E531" s="95"/>
      <c r="F531" s="95"/>
      <c r="G531" s="83"/>
    </row>
    <row r="532" spans="1:7" ht="21" x14ac:dyDescent="0.4">
      <c r="A532" s="423" t="s">
        <v>28</v>
      </c>
      <c r="B532" s="396" t="s">
        <v>29</v>
      </c>
      <c r="C532" s="425"/>
      <c r="D532" s="370" t="s">
        <v>42</v>
      </c>
      <c r="E532" s="371" t="s">
        <v>266</v>
      </c>
      <c r="F532" s="371" t="s">
        <v>301</v>
      </c>
      <c r="G532" s="83"/>
    </row>
    <row r="533" spans="1:7" ht="21" x14ac:dyDescent="0.4">
      <c r="A533" s="424"/>
      <c r="B533" s="292" t="s">
        <v>32</v>
      </c>
      <c r="C533" s="293" t="s">
        <v>31</v>
      </c>
      <c r="D533" s="370"/>
      <c r="E533" s="371"/>
      <c r="F533" s="37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7"/>
      <c r="D535" s="447"/>
      <c r="E535" s="447"/>
      <c r="F535" s="44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7" t="s">
        <v>34</v>
      </c>
      <c r="B542" s="398"/>
      <c r="C542" s="39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7" t="s">
        <v>33</v>
      </c>
      <c r="B543" s="398"/>
      <c r="C543" s="39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60"/>
      <c r="B544" s="360"/>
      <c r="C544" s="360"/>
      <c r="D544" s="360"/>
      <c r="E544" s="360"/>
      <c r="F544" s="36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6"/>
      <c r="B556" s="382"/>
      <c r="C556" s="382"/>
      <c r="D556" s="382"/>
      <c r="E556" s="382"/>
      <c r="F556" s="382"/>
      <c r="G556" s="382"/>
    </row>
    <row r="557" spans="1:7" ht="35.25" customHeight="1" x14ac:dyDescent="0.4">
      <c r="A557" s="246" t="s">
        <v>310</v>
      </c>
      <c r="B557" s="222"/>
      <c r="C557" s="380"/>
      <c r="D557" s="380"/>
      <c r="E557" s="380"/>
      <c r="F557" s="38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75" t="s">
        <v>34</v>
      </c>
      <c r="B566" s="375"/>
      <c r="C566" s="376"/>
      <c r="D566" s="296">
        <f>SUM(B558:C565,B546:C555)</f>
        <v>0</v>
      </c>
      <c r="E566" s="79"/>
      <c r="F566" s="83"/>
      <c r="G566" s="83"/>
    </row>
    <row r="567" spans="1:7" ht="21" x14ac:dyDescent="0.4">
      <c r="A567" s="375" t="s">
        <v>33</v>
      </c>
      <c r="B567" s="375"/>
      <c r="C567" s="37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60"/>
      <c r="B572" s="360"/>
      <c r="C572" s="360"/>
      <c r="D572" s="360"/>
      <c r="E572" s="360"/>
      <c r="F572" s="360"/>
      <c r="G572" s="83"/>
    </row>
    <row r="573" spans="1:7" ht="22.5" x14ac:dyDescent="0.45">
      <c r="A573" s="383" t="s">
        <v>19</v>
      </c>
      <c r="B573" s="383"/>
      <c r="C573" s="383"/>
      <c r="D573" s="383"/>
      <c r="E573" s="383"/>
      <c r="F573" s="383"/>
      <c r="G573" s="83"/>
    </row>
    <row r="574" spans="1:7" ht="22.5" x14ac:dyDescent="0.4">
      <c r="A574" s="169">
        <f>B11</f>
        <v>76436</v>
      </c>
      <c r="B574" s="83"/>
      <c r="C574" s="83"/>
      <c r="D574" s="238"/>
      <c r="E574" s="238"/>
      <c r="F574" s="238"/>
      <c r="G574" s="83"/>
    </row>
    <row r="575" spans="1:7" ht="21" x14ac:dyDescent="0.4">
      <c r="A575" s="418" t="s">
        <v>28</v>
      </c>
      <c r="B575" s="419" t="s">
        <v>29</v>
      </c>
      <c r="C575" s="419"/>
      <c r="D575" s="419" t="s">
        <v>42</v>
      </c>
      <c r="E575" s="411" t="s">
        <v>266</v>
      </c>
      <c r="F575" s="411" t="s">
        <v>301</v>
      </c>
      <c r="G575" s="83"/>
    </row>
    <row r="576" spans="1:7" ht="21" x14ac:dyDescent="0.4">
      <c r="A576" s="418"/>
      <c r="B576" s="291" t="s">
        <v>32</v>
      </c>
      <c r="C576" s="291" t="s">
        <v>31</v>
      </c>
      <c r="D576" s="419"/>
      <c r="E576" s="411"/>
      <c r="F576" s="41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3" t="s">
        <v>10</v>
      </c>
      <c r="B578" s="404"/>
      <c r="C578" s="404"/>
      <c r="D578" s="404"/>
      <c r="E578" s="404"/>
      <c r="F578" s="40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75" t="s">
        <v>34</v>
      </c>
      <c r="B588" s="375"/>
      <c r="C588" s="376"/>
      <c r="D588" s="296">
        <f>SUM(B579:C587)</f>
        <v>16</v>
      </c>
      <c r="E588" s="79"/>
      <c r="F588" s="83"/>
      <c r="G588" s="83"/>
    </row>
    <row r="589" spans="1:7" ht="21" x14ac:dyDescent="0.4">
      <c r="A589" s="375" t="s">
        <v>33</v>
      </c>
      <c r="B589" s="375"/>
      <c r="C589" s="37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6" t="s">
        <v>23</v>
      </c>
      <c r="B591" s="407"/>
      <c r="C591" s="407"/>
      <c r="D591" s="407"/>
      <c r="E591" s="407"/>
      <c r="F591" s="408"/>
      <c r="G591" s="83"/>
    </row>
    <row r="592" spans="1:7" ht="84" x14ac:dyDescent="0.4">
      <c r="A592" s="88" t="s">
        <v>87</v>
      </c>
      <c r="B592" s="89">
        <v>1</v>
      </c>
      <c r="C592" s="89"/>
      <c r="D592" s="90" t="s">
        <v>505</v>
      </c>
      <c r="E592" s="90" t="s">
        <v>506</v>
      </c>
      <c r="F592" s="90" t="s">
        <v>553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110.25" customHeight="1" x14ac:dyDescent="0.4">
      <c r="A595" s="88" t="s">
        <v>186</v>
      </c>
      <c r="B595" s="89">
        <v>0</v>
      </c>
      <c r="C595" s="89"/>
      <c r="D595" s="338" t="s">
        <v>484</v>
      </c>
      <c r="E595" s="338" t="s">
        <v>485</v>
      </c>
      <c r="F595" s="90" t="s">
        <v>553</v>
      </c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66" customHeight="1" x14ac:dyDescent="0.4">
      <c r="A597" s="88" t="s">
        <v>150</v>
      </c>
      <c r="B597" s="89">
        <v>1</v>
      </c>
      <c r="C597" s="89"/>
      <c r="D597" s="117" t="s">
        <v>486</v>
      </c>
      <c r="E597" s="130" t="s">
        <v>487</v>
      </c>
      <c r="F597" s="90" t="s">
        <v>553</v>
      </c>
      <c r="G597" s="83"/>
    </row>
    <row r="598" spans="1:7" s="275" customFormat="1" ht="39.75" customHeight="1" x14ac:dyDescent="0.3">
      <c r="A598" s="443" t="s">
        <v>383</v>
      </c>
      <c r="B598" s="444"/>
      <c r="C598" s="444"/>
      <c r="D598" s="444"/>
      <c r="E598" s="444"/>
      <c r="F598" s="444"/>
      <c r="G598" s="444"/>
    </row>
    <row r="599" spans="1:7" ht="71.25" customHeight="1" x14ac:dyDescent="0.4">
      <c r="A599" s="92" t="s">
        <v>328</v>
      </c>
      <c r="B599" s="89">
        <v>0</v>
      </c>
      <c r="C599" s="181"/>
      <c r="D599" s="117" t="s">
        <v>535</v>
      </c>
      <c r="E599" s="130" t="s">
        <v>538</v>
      </c>
      <c r="F599" s="90" t="s">
        <v>553</v>
      </c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375" t="s">
        <v>34</v>
      </c>
      <c r="B606" s="375"/>
      <c r="C606" s="376"/>
      <c r="D606" s="296">
        <f>SUM(B592:C605)</f>
        <v>18</v>
      </c>
      <c r="E606" s="79"/>
      <c r="F606" s="83"/>
      <c r="G606" s="83"/>
    </row>
    <row r="607" spans="1:7" ht="21" x14ac:dyDescent="0.4">
      <c r="A607" s="375" t="s">
        <v>33</v>
      </c>
      <c r="B607" s="375"/>
      <c r="C607" s="375"/>
      <c r="D607" s="295">
        <f>D606/(COUNT(B592:C597,B599:C605)*2)</f>
        <v>0.75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34</v>
      </c>
      <c r="E609" s="203"/>
      <c r="F609" s="203"/>
      <c r="G609" s="83"/>
    </row>
    <row r="610" spans="1:7" ht="22.5" x14ac:dyDescent="0.45">
      <c r="A610" s="377" t="s">
        <v>170</v>
      </c>
      <c r="B610" s="378"/>
      <c r="C610" s="379"/>
      <c r="D610" s="305">
        <f>D609/(COUNT(B579:C587,B592:C605)*2)</f>
        <v>0.85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3" t="s">
        <v>8</v>
      </c>
      <c r="B612" s="383"/>
      <c r="C612" s="383"/>
      <c r="D612" s="383"/>
      <c r="E612" s="383"/>
      <c r="F612" s="383"/>
      <c r="G612" s="83"/>
    </row>
    <row r="613" spans="1:7" ht="22.5" x14ac:dyDescent="0.4">
      <c r="A613" s="105">
        <f>B11</f>
        <v>76436</v>
      </c>
      <c r="B613" s="83"/>
      <c r="C613" s="83"/>
      <c r="D613" s="95"/>
      <c r="E613" s="95"/>
      <c r="F613" s="95"/>
      <c r="G613" s="83"/>
    </row>
    <row r="614" spans="1:7" ht="21" x14ac:dyDescent="0.4">
      <c r="A614" s="369" t="s">
        <v>28</v>
      </c>
      <c r="B614" s="370" t="s">
        <v>29</v>
      </c>
      <c r="C614" s="370"/>
      <c r="D614" s="370" t="s">
        <v>42</v>
      </c>
      <c r="E614" s="371" t="s">
        <v>266</v>
      </c>
      <c r="F614" s="371" t="s">
        <v>301</v>
      </c>
      <c r="G614" s="83"/>
    </row>
    <row r="615" spans="1:7" ht="18.75" customHeight="1" x14ac:dyDescent="0.4">
      <c r="A615" s="369"/>
      <c r="B615" s="283" t="s">
        <v>32</v>
      </c>
      <c r="C615" s="283" t="s">
        <v>31</v>
      </c>
      <c r="D615" s="370"/>
      <c r="E615" s="371"/>
      <c r="F615" s="37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93"/>
      <c r="D617" s="393"/>
      <c r="E617" s="393"/>
      <c r="F617" s="39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508</v>
      </c>
      <c r="E624" s="90" t="s">
        <v>507</v>
      </c>
      <c r="F624" s="90" t="s">
        <v>297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75" t="s">
        <v>34</v>
      </c>
      <c r="B627" s="375"/>
      <c r="C627" s="375"/>
      <c r="D627" s="296">
        <f>SUM(B618:C626)</f>
        <v>16</v>
      </c>
      <c r="E627" s="389"/>
      <c r="F627" s="390"/>
      <c r="G627" s="83"/>
    </row>
    <row r="628" spans="1:7" ht="21" x14ac:dyDescent="0.4">
      <c r="A628" s="375" t="s">
        <v>33</v>
      </c>
      <c r="B628" s="375"/>
      <c r="C628" s="375"/>
      <c r="D628" s="295">
        <f>D627/(COUNT(B618:C626)*2)</f>
        <v>0.88888888888888884</v>
      </c>
      <c r="E628" s="391"/>
      <c r="F628" s="392"/>
      <c r="G628" s="83"/>
    </row>
    <row r="629" spans="1:7" ht="21" x14ac:dyDescent="0.4">
      <c r="A629" s="104"/>
      <c r="B629" s="83"/>
      <c r="C629" s="388"/>
      <c r="D629" s="388"/>
      <c r="E629" s="388"/>
      <c r="F629" s="38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1</v>
      </c>
      <c r="C631" s="89"/>
      <c r="D631" s="130" t="s">
        <v>493</v>
      </c>
      <c r="E631" s="90" t="s">
        <v>494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2.25" customHeight="1" x14ac:dyDescent="0.4">
      <c r="A633" s="88" t="s">
        <v>186</v>
      </c>
      <c r="B633" s="89">
        <v>0</v>
      </c>
      <c r="C633" s="89"/>
      <c r="D633" s="130" t="s">
        <v>488</v>
      </c>
      <c r="E633" s="130" t="s">
        <v>539</v>
      </c>
      <c r="F633" s="90" t="s">
        <v>297</v>
      </c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7" t="s">
        <v>34</v>
      </c>
      <c r="B639" s="398"/>
      <c r="C639" s="399"/>
      <c r="D639" s="289">
        <f>SUM(B631:C638)</f>
        <v>13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0.8125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93"/>
      <c r="D642" s="393"/>
      <c r="E642" s="393"/>
      <c r="F642" s="39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7" t="s">
        <v>34</v>
      </c>
      <c r="B650" s="398"/>
      <c r="C650" s="39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85"/>
      <c r="B652" s="385"/>
      <c r="C652" s="385"/>
      <c r="D652" s="385"/>
      <c r="E652" s="385"/>
      <c r="F652" s="385"/>
      <c r="G652" s="385"/>
    </row>
    <row r="653" spans="1:16382" ht="24.75" x14ac:dyDescent="0.4">
      <c r="A653" s="241" t="s">
        <v>26</v>
      </c>
      <c r="B653" s="393"/>
      <c r="C653" s="393"/>
      <c r="D653" s="393"/>
      <c r="E653" s="393"/>
      <c r="F653" s="39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89.75" customHeight="1" x14ac:dyDescent="0.4">
      <c r="A659" s="170" t="s">
        <v>325</v>
      </c>
      <c r="B659" s="89">
        <v>1</v>
      </c>
      <c r="C659" s="99" t="str">
        <f>IF(B659=0, -10, "0")</f>
        <v>0</v>
      </c>
      <c r="D659" s="338" t="s">
        <v>489</v>
      </c>
      <c r="E659" s="338" t="s">
        <v>490</v>
      </c>
      <c r="F659" s="90" t="s">
        <v>297</v>
      </c>
      <c r="G659" s="79"/>
    </row>
    <row r="660" spans="1:7" ht="63" x14ac:dyDescent="0.4">
      <c r="A660" s="88" t="s">
        <v>150</v>
      </c>
      <c r="B660" s="89">
        <v>1</v>
      </c>
      <c r="C660" s="89"/>
      <c r="D660" s="96" t="s">
        <v>491</v>
      </c>
      <c r="E660" s="90" t="s">
        <v>492</v>
      </c>
      <c r="F660" s="90" t="s">
        <v>297</v>
      </c>
      <c r="G660" s="79"/>
    </row>
    <row r="661" spans="1:7" ht="21" x14ac:dyDescent="0.4">
      <c r="A661" s="412" t="s">
        <v>310</v>
      </c>
      <c r="B661" s="413"/>
      <c r="C661" s="413"/>
      <c r="D661" s="413"/>
      <c r="E661" s="413"/>
      <c r="F661" s="414"/>
      <c r="G661" s="79"/>
    </row>
    <row r="662" spans="1:7" ht="63" x14ac:dyDescent="0.4">
      <c r="A662" s="92" t="s">
        <v>328</v>
      </c>
      <c r="B662" s="89">
        <v>0</v>
      </c>
      <c r="C662" s="205"/>
      <c r="D662" s="96" t="s">
        <v>540</v>
      </c>
      <c r="E662" s="90" t="s">
        <v>541</v>
      </c>
      <c r="F662" s="90" t="s">
        <v>297</v>
      </c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0.75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0.80769230769230771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0.86486486486486491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3" t="s">
        <v>355</v>
      </c>
      <c r="B676" s="383"/>
      <c r="C676" s="383"/>
      <c r="D676" s="383"/>
      <c r="E676" s="383"/>
      <c r="F676" s="383"/>
      <c r="G676" s="83"/>
    </row>
    <row r="677" spans="1:7" ht="21" x14ac:dyDescent="0.4">
      <c r="A677" s="169">
        <f>B11</f>
        <v>76436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9" t="s">
        <v>28</v>
      </c>
      <c r="B678" s="370" t="s">
        <v>29</v>
      </c>
      <c r="C678" s="370"/>
      <c r="D678" s="370" t="s">
        <v>42</v>
      </c>
      <c r="E678" s="371" t="s">
        <v>266</v>
      </c>
      <c r="F678" s="371" t="s">
        <v>301</v>
      </c>
      <c r="G678" s="83"/>
    </row>
    <row r="679" spans="1:7" ht="21" x14ac:dyDescent="0.4">
      <c r="A679" s="369"/>
      <c r="B679" s="283" t="s">
        <v>32</v>
      </c>
      <c r="C679" s="283" t="s">
        <v>31</v>
      </c>
      <c r="D679" s="370"/>
      <c r="E679" s="371"/>
      <c r="F679" s="37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 t="s">
        <v>495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339" t="s">
        <v>496</v>
      </c>
      <c r="E696" s="103"/>
      <c r="F696" s="90" t="s">
        <v>298</v>
      </c>
      <c r="G696" s="83"/>
    </row>
    <row r="697" spans="1:7" ht="63" x14ac:dyDescent="0.4">
      <c r="A697" s="177" t="s">
        <v>318</v>
      </c>
      <c r="B697" s="89">
        <v>1</v>
      </c>
      <c r="C697" s="99"/>
      <c r="D697" s="88" t="s">
        <v>497</v>
      </c>
      <c r="E697" s="340" t="s">
        <v>498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63" x14ac:dyDescent="0.4">
      <c r="A699" s="177" t="s">
        <v>420</v>
      </c>
      <c r="B699" s="89">
        <v>1</v>
      </c>
      <c r="C699" s="99"/>
      <c r="D699" s="341" t="s">
        <v>542</v>
      </c>
      <c r="E699" s="117" t="s">
        <v>499</v>
      </c>
      <c r="F699" s="90" t="s">
        <v>298</v>
      </c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0.91666666666666663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4" t="s">
        <v>459</v>
      </c>
      <c r="B704" s="384"/>
      <c r="C704" s="384"/>
      <c r="D704" s="384"/>
      <c r="E704" s="384"/>
      <c r="F704" s="384"/>
      <c r="G704" s="184"/>
    </row>
    <row r="705" spans="1:7" ht="21" customHeight="1" x14ac:dyDescent="0.4">
      <c r="A705" s="169">
        <f>B11</f>
        <v>76436</v>
      </c>
      <c r="B705" s="83"/>
      <c r="C705" s="83"/>
      <c r="D705" s="183"/>
      <c r="E705" s="183"/>
      <c r="F705" s="183"/>
      <c r="G705" s="184"/>
    </row>
    <row r="706" spans="1:7" ht="21" x14ac:dyDescent="0.4">
      <c r="A706" s="395" t="s">
        <v>28</v>
      </c>
      <c r="B706" s="396" t="s">
        <v>29</v>
      </c>
      <c r="C706" s="396"/>
      <c r="D706" s="370" t="s">
        <v>42</v>
      </c>
      <c r="E706" s="371" t="s">
        <v>266</v>
      </c>
      <c r="F706" s="371" t="s">
        <v>301</v>
      </c>
      <c r="G706" s="184"/>
    </row>
    <row r="707" spans="1:7" ht="21" x14ac:dyDescent="0.4">
      <c r="A707" s="369"/>
      <c r="B707" s="283" t="s">
        <v>32</v>
      </c>
      <c r="C707" s="283" t="s">
        <v>31</v>
      </c>
      <c r="D707" s="370"/>
      <c r="E707" s="371"/>
      <c r="F707" s="37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72" t="s">
        <v>305</v>
      </c>
      <c r="B709" s="373"/>
      <c r="C709" s="373"/>
      <c r="D709" s="373"/>
      <c r="E709" s="373"/>
      <c r="F709" s="37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26" x14ac:dyDescent="0.4">
      <c r="A711" s="109" t="s">
        <v>316</v>
      </c>
      <c r="B711" s="185">
        <v>0</v>
      </c>
      <c r="C711" s="185"/>
      <c r="D711" s="342" t="s">
        <v>500</v>
      </c>
      <c r="E711" s="135" t="s">
        <v>543</v>
      </c>
      <c r="F711" s="135" t="s">
        <v>297</v>
      </c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42" x14ac:dyDescent="0.4">
      <c r="A714" s="182" t="s">
        <v>321</v>
      </c>
      <c r="B714" s="185">
        <v>1</v>
      </c>
      <c r="C714" s="185"/>
      <c r="D714" s="109" t="s">
        <v>501</v>
      </c>
      <c r="E714" s="109" t="s">
        <v>502</v>
      </c>
      <c r="F714" s="135" t="s">
        <v>298</v>
      </c>
      <c r="G714" s="184"/>
    </row>
    <row r="715" spans="1:7" ht="21" x14ac:dyDescent="0.4">
      <c r="A715" s="284" t="s">
        <v>34</v>
      </c>
      <c r="B715" s="386"/>
      <c r="C715" s="387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386"/>
      <c r="C716" s="387"/>
      <c r="D716" s="298">
        <f>D715/(COUNT(B710:C714)*2)</f>
        <v>0.7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72" t="s">
        <v>306</v>
      </c>
      <c r="B718" s="373"/>
      <c r="C718" s="373"/>
      <c r="D718" s="373"/>
      <c r="E718" s="373"/>
      <c r="F718" s="37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0.8125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0.95833333333333337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212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0.86885245901639341</v>
      </c>
      <c r="E730" s="3"/>
      <c r="F730" s="3"/>
    </row>
  </sheetData>
  <sheetProtection algorithmName="SHA-512" hashValue="1zgUCI5SEBU92pQFGj+0AeOj5rCAf0/pp/Wr5A62f40+RxP33MDknVgC/nR8Wr1tohBlyQKXY0ZlKqKbMOFOaw==" saltValue="lwCcV3S/ERiX06P7/ko89Q==" spinCount="100000" sheet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592:B597 B558:B565 B506:B516 B618:B626 B122:B128 B681:B700 B449:B463 B85:B102 B312:B319 B379:B389 B465:B471 B519:B525 B417:B424 B492:B504 B292:B299 B719:B721 B662:B668 B599:B605 B66:B82 B257:B264 B348:B356 B178:B185 B536:B541 B654:B660 B269:B289 B231:B235 B710:B714 B105:B110 B140:B146 B237:B244 B437:B444 B528:B529 B484:B490 B631:B638 B30:B37 B579:B587 B643:B649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59" zoomScale="93" zoomScaleNormal="90" zoomScaleSheetLayoutView="93" workbookViewId="0">
      <selection activeCell="D60" sqref="D6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71"/>
      <c r="E1" s="471"/>
      <c r="F1" s="471"/>
      <c r="G1" s="47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72" t="s">
        <v>46</v>
      </c>
      <c r="B6" s="472"/>
      <c r="C6" s="472"/>
      <c r="D6" s="472"/>
      <c r="E6" s="472"/>
      <c r="F6" s="472"/>
      <c r="G6" s="66"/>
    </row>
    <row r="7" spans="1:7" s="2" customFormat="1" ht="21.75" customHeight="1" x14ac:dyDescent="0.5">
      <c r="A7" s="473" t="str">
        <f>'Page de garde'!D18</f>
        <v>Ain Zaghouan 2</v>
      </c>
      <c r="B7" s="473"/>
      <c r="C7" s="473"/>
      <c r="D7" s="473"/>
      <c r="E7" s="473"/>
      <c r="F7" s="473"/>
      <c r="G7" s="66"/>
    </row>
    <row r="8" spans="1:7" s="2" customFormat="1" ht="24.75" x14ac:dyDescent="0.5">
      <c r="A8" s="329" t="s">
        <v>39</v>
      </c>
      <c r="B8" s="474" t="str">
        <f>'A1 Exploitation'!B9:F9</f>
        <v>Dr Raja Bouhalfaya</v>
      </c>
      <c r="C8" s="474"/>
      <c r="D8" s="474"/>
      <c r="E8" s="474"/>
      <c r="F8" s="474"/>
      <c r="G8" s="66"/>
    </row>
    <row r="9" spans="1:7" s="2" customFormat="1" ht="24.75" x14ac:dyDescent="0.5">
      <c r="A9" s="330" t="s">
        <v>41</v>
      </c>
      <c r="B9" s="475" t="str">
        <f>'A1 Exploitation'!B10:F10</f>
        <v>Gestionnaire de stock et chefs rayons</v>
      </c>
      <c r="C9" s="475"/>
      <c r="D9" s="475"/>
      <c r="E9" s="475"/>
      <c r="F9" s="475"/>
      <c r="G9" s="66"/>
    </row>
    <row r="10" spans="1:7" s="2" customFormat="1" ht="24.75" x14ac:dyDescent="0.5">
      <c r="A10" s="329" t="s">
        <v>40</v>
      </c>
      <c r="B10" s="470">
        <f>'A1 Exploitation'!B11:F11</f>
        <v>76436</v>
      </c>
      <c r="C10" s="470"/>
      <c r="D10" s="470"/>
      <c r="E10" s="470"/>
      <c r="F10" s="470"/>
      <c r="G10" s="66"/>
    </row>
    <row r="11" spans="1:7" s="2" customFormat="1" ht="24.75" x14ac:dyDescent="0.5">
      <c r="A11" s="329" t="s">
        <v>250</v>
      </c>
      <c r="B11" s="467">
        <f>D199</f>
        <v>0.76744186046511631</v>
      </c>
      <c r="C11" s="467"/>
      <c r="D11" s="467"/>
      <c r="E11" s="467"/>
      <c r="F11" s="467"/>
      <c r="G11" s="66"/>
    </row>
    <row r="12" spans="1:7" s="2" customFormat="1" ht="22.5" x14ac:dyDescent="0.45">
      <c r="A12" s="1"/>
      <c r="D12" s="428"/>
      <c r="E12" s="428"/>
      <c r="F12" s="428"/>
      <c r="G12" s="428"/>
    </row>
    <row r="13" spans="1:7" s="2" customFormat="1" ht="11.25" customHeight="1" x14ac:dyDescent="0.3">
      <c r="A13" s="468" t="s">
        <v>28</v>
      </c>
      <c r="B13" s="469" t="s">
        <v>29</v>
      </c>
      <c r="C13" s="469"/>
      <c r="D13" s="469" t="s">
        <v>42</v>
      </c>
      <c r="E13" s="469" t="s">
        <v>160</v>
      </c>
      <c r="F13" s="469" t="s">
        <v>161</v>
      </c>
    </row>
    <row r="14" spans="1:7" s="2" customFormat="1" ht="12.75" customHeight="1" x14ac:dyDescent="0.3">
      <c r="A14" s="468"/>
      <c r="B14" s="336" t="s">
        <v>32</v>
      </c>
      <c r="C14" s="336" t="s">
        <v>31</v>
      </c>
      <c r="D14" s="469"/>
      <c r="E14" s="469"/>
      <c r="F14" s="469"/>
      <c r="G14" s="65"/>
    </row>
    <row r="15" spans="1:7" x14ac:dyDescent="0.3">
      <c r="A15" s="458"/>
      <c r="B15" s="459"/>
      <c r="C15" s="459"/>
      <c r="D15" s="459"/>
      <c r="E15" s="459"/>
      <c r="F15" s="459"/>
    </row>
    <row r="16" spans="1:7" ht="19.5" x14ac:dyDescent="0.4">
      <c r="A16" s="462" t="s">
        <v>0</v>
      </c>
      <c r="B16" s="463"/>
      <c r="C16" s="463"/>
      <c r="D16" s="463"/>
      <c r="E16" s="463"/>
      <c r="F16" s="463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509</v>
      </c>
      <c r="E17" s="43" t="s">
        <v>510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49.5" x14ac:dyDescent="0.3">
      <c r="A19" s="4" t="s">
        <v>68</v>
      </c>
      <c r="B19" s="42">
        <v>1</v>
      </c>
      <c r="C19" s="42"/>
      <c r="D19" s="43" t="s">
        <v>511</v>
      </c>
      <c r="E19" s="43" t="s">
        <v>512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4" t="s">
        <v>34</v>
      </c>
      <c r="B22" s="460"/>
      <c r="C22" s="461"/>
      <c r="D22" s="334">
        <f>SUM(B17:C21)</f>
        <v>8</v>
      </c>
    </row>
    <row r="23" spans="1:7" x14ac:dyDescent="0.3">
      <c r="A23" s="451" t="s">
        <v>251</v>
      </c>
      <c r="B23" s="452"/>
      <c r="C23" s="453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33.75" x14ac:dyDescent="0.35">
      <c r="A26" s="14" t="s">
        <v>84</v>
      </c>
      <c r="B26" s="42">
        <v>1</v>
      </c>
      <c r="C26" s="4" t="str">
        <f>IF(B26=0, -5, "0")</f>
        <v>0</v>
      </c>
      <c r="D26" s="43" t="s">
        <v>513</v>
      </c>
      <c r="E26" s="43" t="s">
        <v>514</v>
      </c>
      <c r="F26" s="42" t="s">
        <v>298</v>
      </c>
    </row>
    <row r="27" spans="1:7" ht="33" x14ac:dyDescent="0.3">
      <c r="A27" s="4" t="s">
        <v>77</v>
      </c>
      <c r="B27" s="42">
        <v>2</v>
      </c>
      <c r="C27" s="42"/>
      <c r="D27" s="43" t="s">
        <v>515</v>
      </c>
      <c r="E27" s="42"/>
      <c r="F27" s="42"/>
    </row>
    <row r="28" spans="1:7" ht="33" x14ac:dyDescent="0.3">
      <c r="A28" s="16" t="s">
        <v>307</v>
      </c>
      <c r="B28" s="42">
        <v>2</v>
      </c>
      <c r="C28" s="42"/>
      <c r="D28" s="43" t="s">
        <v>516</v>
      </c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ht="49.5" x14ac:dyDescent="0.3">
      <c r="A32" s="4" t="s">
        <v>249</v>
      </c>
      <c r="B32" s="42">
        <v>1</v>
      </c>
      <c r="C32" s="42"/>
      <c r="D32" s="43" t="s">
        <v>517</v>
      </c>
      <c r="E32" s="43" t="s">
        <v>518</v>
      </c>
      <c r="F32" s="42" t="s">
        <v>298</v>
      </c>
    </row>
    <row r="33" spans="1:6" x14ac:dyDescent="0.3">
      <c r="A33" s="451" t="s">
        <v>34</v>
      </c>
      <c r="B33" s="452"/>
      <c r="C33" s="453"/>
      <c r="D33" s="331">
        <f>SUM(B26:C32)</f>
        <v>12</v>
      </c>
    </row>
    <row r="34" spans="1:6" x14ac:dyDescent="0.3">
      <c r="A34" s="451" t="s">
        <v>251</v>
      </c>
      <c r="B34" s="452"/>
      <c r="C34" s="453"/>
      <c r="D34" s="332">
        <f>D33/(COUNT(B26:C32)*2)</f>
        <v>0.8571428571428571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2"/>
      <c r="C42" s="453"/>
      <c r="D42" s="331">
        <f>SUM(B37:C41)</f>
        <v>0</v>
      </c>
    </row>
    <row r="43" spans="1:6" x14ac:dyDescent="0.3">
      <c r="A43" s="451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519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2"/>
      <c r="C52" s="453"/>
      <c r="D52" s="331">
        <f>SUM(B46:C51)</f>
        <v>10</v>
      </c>
    </row>
    <row r="53" spans="1:6" x14ac:dyDescent="0.3">
      <c r="A53" s="451" t="s">
        <v>251</v>
      </c>
      <c r="B53" s="452"/>
      <c r="C53" s="45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>
        <v>1</v>
      </c>
      <c r="C56" s="4" t="str">
        <f>IF(B56=0, -5, "0")</f>
        <v>0</v>
      </c>
      <c r="D56" s="76" t="s">
        <v>513</v>
      </c>
      <c r="E56" s="43" t="s">
        <v>546</v>
      </c>
      <c r="F56" s="42" t="s">
        <v>298</v>
      </c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66" x14ac:dyDescent="0.3">
      <c r="A59" s="5" t="s">
        <v>79</v>
      </c>
      <c r="B59" s="42">
        <v>1</v>
      </c>
      <c r="C59" s="42"/>
      <c r="D59" s="58" t="s">
        <v>520</v>
      </c>
      <c r="E59" s="43" t="s">
        <v>521</v>
      </c>
      <c r="F59" s="42" t="s">
        <v>298</v>
      </c>
    </row>
    <row r="60" spans="1:6" ht="132.75" x14ac:dyDescent="0.35">
      <c r="A60" s="15" t="s">
        <v>182</v>
      </c>
      <c r="B60" s="42">
        <v>2</v>
      </c>
      <c r="C60" s="4" t="str">
        <f>IF(B60=0, -5, "0")</f>
        <v>0</v>
      </c>
      <c r="D60" s="43" t="s">
        <v>522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1" t="s">
        <v>34</v>
      </c>
      <c r="B63" s="452"/>
      <c r="C63" s="453"/>
      <c r="D63" s="331">
        <f>SUM(B56:C62)</f>
        <v>12</v>
      </c>
    </row>
    <row r="64" spans="1:6" x14ac:dyDescent="0.3">
      <c r="A64" s="451" t="s">
        <v>251</v>
      </c>
      <c r="B64" s="452"/>
      <c r="C64" s="453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2"/>
      <c r="C84" s="453"/>
      <c r="D84" s="331">
        <f>SUM(B67:C83)</f>
        <v>0</v>
      </c>
    </row>
    <row r="85" spans="1:6" x14ac:dyDescent="0.3">
      <c r="A85" s="451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2"/>
      <c r="C102" s="453"/>
      <c r="D102" s="331">
        <f>SUM(B88:C101)</f>
        <v>0</v>
      </c>
    </row>
    <row r="103" spans="1:6" x14ac:dyDescent="0.3">
      <c r="A103" s="451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2"/>
      <c r="C118" s="453"/>
      <c r="D118" s="331">
        <f>SUM(B107:C117)</f>
        <v>0</v>
      </c>
    </row>
    <row r="119" spans="1:6" x14ac:dyDescent="0.3">
      <c r="A119" s="451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2"/>
      <c r="C133" s="453"/>
      <c r="D133" s="331">
        <f>SUM(B122:C132)</f>
        <v>0</v>
      </c>
    </row>
    <row r="134" spans="1:6" x14ac:dyDescent="0.3">
      <c r="A134" s="451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2"/>
      <c r="C149" s="453"/>
      <c r="D149" s="331">
        <f>SUM(B137:C148)</f>
        <v>0</v>
      </c>
    </row>
    <row r="150" spans="1:6" x14ac:dyDescent="0.3">
      <c r="A150" s="451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58" t="s">
        <v>525</v>
      </c>
      <c r="E155" s="65" t="s">
        <v>526</v>
      </c>
      <c r="F155" s="42" t="s">
        <v>297</v>
      </c>
    </row>
    <row r="156" spans="1:6" ht="50.25" x14ac:dyDescent="0.35">
      <c r="A156" s="14" t="s">
        <v>263</v>
      </c>
      <c r="B156" s="42">
        <v>0</v>
      </c>
      <c r="C156" s="4">
        <f>IF(B156=0, -5, "0")</f>
        <v>-5</v>
      </c>
      <c r="D156" s="58" t="s">
        <v>523</v>
      </c>
      <c r="E156" s="43" t="s">
        <v>524</v>
      </c>
      <c r="F156" s="42" t="s">
        <v>297</v>
      </c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49.5" x14ac:dyDescent="0.3">
      <c r="A158" s="30" t="s">
        <v>166</v>
      </c>
      <c r="B158" s="42">
        <v>1</v>
      </c>
      <c r="C158" s="42"/>
      <c r="D158" s="68" t="s">
        <v>547</v>
      </c>
      <c r="E158" s="43" t="s">
        <v>499</v>
      </c>
      <c r="F158" s="42" t="s">
        <v>298</v>
      </c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1" t="s">
        <v>34</v>
      </c>
      <c r="B161" s="460"/>
      <c r="C161" s="461"/>
      <c r="D161" s="334">
        <f>SUM(B153:C160)</f>
        <v>5</v>
      </c>
    </row>
    <row r="162" spans="1:6" x14ac:dyDescent="0.3">
      <c r="A162" s="451" t="s">
        <v>251</v>
      </c>
      <c r="B162" s="452"/>
      <c r="C162" s="453"/>
      <c r="D162" s="332">
        <f>D161/(COUNT(B153:C160)*2)</f>
        <v>0.3125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ht="33" x14ac:dyDescent="0.3">
      <c r="A168" s="4" t="s">
        <v>73</v>
      </c>
      <c r="B168" s="42" t="s">
        <v>30</v>
      </c>
      <c r="C168" s="42"/>
      <c r="D168" s="43" t="s">
        <v>527</v>
      </c>
      <c r="E168" s="43"/>
      <c r="F168" s="42" t="s">
        <v>298</v>
      </c>
    </row>
    <row r="169" spans="1:6" x14ac:dyDescent="0.3">
      <c r="A169" s="451" t="s">
        <v>34</v>
      </c>
      <c r="B169" s="452"/>
      <c r="C169" s="453"/>
      <c r="D169" s="331">
        <f>SUM(B165:C168)</f>
        <v>2</v>
      </c>
    </row>
    <row r="170" spans="1:6" x14ac:dyDescent="0.3">
      <c r="A170" s="451" t="s">
        <v>251</v>
      </c>
      <c r="B170" s="452"/>
      <c r="C170" s="45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54" t="s">
        <v>15</v>
      </c>
      <c r="B172" s="455"/>
      <c r="C172" s="455"/>
      <c r="D172" s="455"/>
      <c r="E172" s="455"/>
      <c r="F172" s="45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1" t="s">
        <v>34</v>
      </c>
      <c r="B177" s="452"/>
      <c r="C177" s="453"/>
      <c r="D177" s="331">
        <f>SUM(B173:C176)</f>
        <v>8</v>
      </c>
    </row>
    <row r="178" spans="1:7" x14ac:dyDescent="0.3">
      <c r="A178" s="451" t="s">
        <v>251</v>
      </c>
      <c r="B178" s="452"/>
      <c r="C178" s="45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ht="33" x14ac:dyDescent="0.3">
      <c r="A181" s="16" t="s">
        <v>270</v>
      </c>
      <c r="B181" s="42" t="s">
        <v>30</v>
      </c>
      <c r="C181" s="42"/>
      <c r="D181" s="43" t="s">
        <v>496</v>
      </c>
      <c r="E181" s="43"/>
      <c r="F181" s="42" t="s">
        <v>298</v>
      </c>
    </row>
    <row r="182" spans="1:7" ht="49.5" x14ac:dyDescent="0.3">
      <c r="A182" s="16" t="s">
        <v>181</v>
      </c>
      <c r="B182" s="42">
        <v>1</v>
      </c>
      <c r="C182" s="42"/>
      <c r="D182" s="43" t="s">
        <v>528</v>
      </c>
      <c r="E182" s="43" t="s">
        <v>529</v>
      </c>
      <c r="F182" s="42" t="s">
        <v>298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1" t="s">
        <v>34</v>
      </c>
      <c r="B186" s="452"/>
      <c r="C186" s="453"/>
      <c r="D186" s="331">
        <f>SUM(B181:C185)</f>
        <v>7</v>
      </c>
    </row>
    <row r="187" spans="1:7" x14ac:dyDescent="0.3">
      <c r="A187" s="451" t="s">
        <v>251</v>
      </c>
      <c r="B187" s="452"/>
      <c r="C187" s="453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ht="66" x14ac:dyDescent="0.3">
      <c r="A190" s="16" t="s">
        <v>308</v>
      </c>
      <c r="B190" s="42">
        <v>1</v>
      </c>
      <c r="C190" s="42"/>
      <c r="D190" s="43" t="s">
        <v>530</v>
      </c>
      <c r="E190" s="43" t="s">
        <v>531</v>
      </c>
      <c r="F190" s="42" t="s">
        <v>298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66" x14ac:dyDescent="0.3">
      <c r="A192" s="4" t="s">
        <v>267</v>
      </c>
      <c r="B192" s="42">
        <v>1</v>
      </c>
      <c r="C192" s="42"/>
      <c r="D192" s="58" t="s">
        <v>532</v>
      </c>
      <c r="E192" s="43" t="s">
        <v>533</v>
      </c>
      <c r="F192" s="42" t="s">
        <v>298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2"/>
      <c r="C194" s="453"/>
      <c r="D194" s="335">
        <f>SUM(B190:C193)</f>
        <v>2</v>
      </c>
    </row>
    <row r="195" spans="1:6" x14ac:dyDescent="0.3">
      <c r="A195" s="451" t="s">
        <v>251</v>
      </c>
      <c r="B195" s="452"/>
      <c r="C195" s="453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0.4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0.76744186046511631</v>
      </c>
    </row>
  </sheetData>
  <sheetProtection algorithmName="SHA-512" hashValue="hdLYUem/6E1mKCuwhUk9tX2WyF4OG03t539AflXUQ1SrM/6C+uFrYtIQDwz5cjld2eP+3kfTYnFt2vIRmIrgxg==" saltValue="BEX5slI3yp+s9X4Q8FmlRQ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431" zoomScale="60" zoomScaleNormal="100" workbookViewId="0">
      <selection activeCell="E441" sqref="E44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8"/>
      <c r="E1" s="428"/>
      <c r="F1" s="428"/>
      <c r="G1" s="42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9" t="s">
        <v>151</v>
      </c>
      <c r="B7" s="429"/>
      <c r="C7" s="429"/>
      <c r="D7" s="429"/>
      <c r="E7" s="429"/>
      <c r="F7" s="429"/>
      <c r="G7" s="82"/>
    </row>
    <row r="8" spans="1:7" ht="22.5" x14ac:dyDescent="0.45">
      <c r="A8" s="430" t="str">
        <f>'Page de garde'!D18</f>
        <v>Ain Zaghouan 2</v>
      </c>
      <c r="B8" s="430"/>
      <c r="C8" s="430"/>
      <c r="D8" s="430"/>
      <c r="E8" s="430"/>
      <c r="F8" s="430"/>
      <c r="G8" s="82"/>
    </row>
    <row r="9" spans="1:7" ht="22.5" x14ac:dyDescent="0.45">
      <c r="A9" s="278" t="s">
        <v>39</v>
      </c>
      <c r="B9" s="431" t="s">
        <v>549</v>
      </c>
      <c r="C9" s="431"/>
      <c r="D9" s="431"/>
      <c r="E9" s="431"/>
      <c r="F9" s="431"/>
      <c r="G9" s="82"/>
    </row>
    <row r="10" spans="1:7" ht="22.5" x14ac:dyDescent="0.45">
      <c r="A10" s="279" t="s">
        <v>41</v>
      </c>
      <c r="B10" s="432" t="s">
        <v>550</v>
      </c>
      <c r="C10" s="432"/>
      <c r="D10" s="432"/>
      <c r="E10" s="432"/>
      <c r="F10" s="432"/>
      <c r="G10" s="82"/>
    </row>
    <row r="11" spans="1:7" ht="22.5" x14ac:dyDescent="0.45">
      <c r="A11" s="278" t="s">
        <v>40</v>
      </c>
      <c r="B11" s="427">
        <v>43766</v>
      </c>
      <c r="C11" s="427"/>
      <c r="D11" s="427"/>
      <c r="E11" s="427"/>
      <c r="F11" s="427"/>
      <c r="G11" s="82"/>
    </row>
    <row r="12" spans="1:7" ht="22.5" x14ac:dyDescent="0.45">
      <c r="A12" s="278" t="s">
        <v>200</v>
      </c>
      <c r="B12" s="433">
        <f>D730</f>
        <v>0.91153846153846152</v>
      </c>
      <c r="C12" s="433"/>
      <c r="D12" s="433"/>
      <c r="E12" s="433"/>
      <c r="F12" s="433"/>
      <c r="G12" s="82"/>
    </row>
    <row r="13" spans="1:7" ht="22.5" x14ac:dyDescent="0.45">
      <c r="A13" s="81"/>
      <c r="B13" s="79"/>
      <c r="C13" s="79"/>
      <c r="D13" s="428"/>
      <c r="E13" s="428"/>
      <c r="F13" s="428"/>
      <c r="G13" s="42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43766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266</v>
      </c>
      <c r="F17" s="371" t="s">
        <v>299</v>
      </c>
      <c r="G17" s="83"/>
    </row>
    <row r="18" spans="1:8" ht="16.5" customHeight="1" x14ac:dyDescent="0.4">
      <c r="A18" s="369"/>
      <c r="B18" s="283" t="s">
        <v>32</v>
      </c>
      <c r="C18" s="283" t="s">
        <v>31</v>
      </c>
      <c r="D18" s="370"/>
      <c r="E18" s="371"/>
      <c r="F18" s="37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5</v>
      </c>
      <c r="F43" s="272">
        <f>COUNTA('A1 Exploitation'!F21:F42)</f>
        <v>5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60"/>
      <c r="B49" s="360"/>
      <c r="C49" s="360"/>
      <c r="D49" s="360"/>
      <c r="E49" s="360"/>
      <c r="F49" s="360"/>
      <c r="G49" s="36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43766</v>
      </c>
      <c r="B51" s="83"/>
      <c r="C51" s="83"/>
      <c r="D51" s="83"/>
      <c r="E51" s="79"/>
      <c r="F51" s="83"/>
      <c r="G51" s="83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266</v>
      </c>
      <c r="F52" s="371" t="s">
        <v>301</v>
      </c>
      <c r="G52" s="83"/>
    </row>
    <row r="53" spans="1:7" ht="21" x14ac:dyDescent="0.4">
      <c r="A53" s="369"/>
      <c r="B53" s="283" t="s">
        <v>32</v>
      </c>
      <c r="C53" s="283" t="s">
        <v>31</v>
      </c>
      <c r="D53" s="370"/>
      <c r="E53" s="371"/>
      <c r="F53" s="37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8"/>
      <c r="B64" s="359"/>
      <c r="C64" s="359"/>
      <c r="D64" s="359"/>
      <c r="E64" s="359"/>
      <c r="F64" s="359"/>
      <c r="G64" s="359"/>
    </row>
    <row r="65" spans="1:7" ht="43.5" customHeight="1" x14ac:dyDescent="0.4">
      <c r="A65" s="438" t="s">
        <v>350</v>
      </c>
      <c r="B65" s="438"/>
      <c r="C65" s="438"/>
      <c r="D65" s="438"/>
      <c r="E65" s="438"/>
      <c r="F65" s="43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7"/>
      <c r="B83" s="367"/>
      <c r="C83" s="367"/>
      <c r="D83" s="367"/>
      <c r="E83" s="367"/>
      <c r="F83" s="367"/>
      <c r="G83" s="367"/>
    </row>
    <row r="84" spans="1:7" ht="45" customHeight="1" x14ac:dyDescent="0.45">
      <c r="A84" s="439" t="s">
        <v>351</v>
      </c>
      <c r="B84" s="439"/>
      <c r="C84" s="439"/>
      <c r="D84" s="439"/>
      <c r="E84" s="439"/>
      <c r="F84" s="43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63"/>
      <c r="B103" s="361"/>
      <c r="C103" s="361"/>
      <c r="D103" s="361"/>
      <c r="E103" s="361"/>
      <c r="F103" s="368"/>
      <c r="G103" s="83"/>
    </row>
    <row r="104" spans="1:7" ht="46.5" customHeight="1" x14ac:dyDescent="0.4">
      <c r="A104" s="438" t="s">
        <v>352</v>
      </c>
      <c r="B104" s="438"/>
      <c r="C104" s="438"/>
      <c r="D104" s="438"/>
      <c r="E104" s="438"/>
      <c r="F104" s="43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63"/>
      <c r="B111" s="361"/>
      <c r="C111" s="361"/>
      <c r="D111" s="361"/>
      <c r="E111" s="361"/>
      <c r="F111" s="368"/>
      <c r="G111" s="83"/>
    </row>
    <row r="112" spans="1:7" ht="39.75" customHeight="1" x14ac:dyDescent="0.4">
      <c r="A112" s="438" t="s">
        <v>390</v>
      </c>
      <c r="B112" s="438"/>
      <c r="C112" s="438"/>
      <c r="D112" s="438"/>
      <c r="E112" s="438"/>
      <c r="F112" s="43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61"/>
      <c r="B120" s="361"/>
      <c r="C120" s="361"/>
      <c r="D120" s="361"/>
      <c r="E120" s="361"/>
      <c r="F120" s="361"/>
      <c r="G120" s="83"/>
    </row>
    <row r="121" spans="1:7" ht="22.5" x14ac:dyDescent="0.4">
      <c r="A121" s="438" t="s">
        <v>310</v>
      </c>
      <c r="B121" s="438"/>
      <c r="C121" s="438"/>
      <c r="D121" s="438"/>
      <c r="E121" s="438"/>
      <c r="F121" s="43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62"/>
      <c r="B132" s="362"/>
      <c r="C132" s="362"/>
      <c r="D132" s="362"/>
      <c r="E132" s="362"/>
      <c r="F132" s="362"/>
      <c r="G132" s="83"/>
    </row>
    <row r="133" spans="1:16384" ht="22.5" customHeight="1" x14ac:dyDescent="0.4">
      <c r="A133" s="440" t="s">
        <v>424</v>
      </c>
      <c r="B133" s="440"/>
      <c r="C133" s="440"/>
      <c r="D133" s="440"/>
      <c r="E133" s="440"/>
      <c r="F133" s="440"/>
      <c r="G133" s="83"/>
    </row>
    <row r="134" spans="1:16384" ht="22.5" customHeight="1" x14ac:dyDescent="0.4">
      <c r="A134" s="441"/>
      <c r="B134" s="441"/>
      <c r="C134" s="441"/>
      <c r="D134" s="441"/>
      <c r="E134" s="441"/>
      <c r="F134" s="441"/>
      <c r="G134" s="83"/>
    </row>
    <row r="135" spans="1:16384" s="216" customFormat="1" ht="22.5" customHeight="1" x14ac:dyDescent="0.25">
      <c r="A135" s="369" t="s">
        <v>28</v>
      </c>
      <c r="B135" s="370" t="s">
        <v>29</v>
      </c>
      <c r="C135" s="370"/>
      <c r="D135" s="370" t="s">
        <v>42</v>
      </c>
      <c r="E135" s="371" t="s">
        <v>266</v>
      </c>
      <c r="F135" s="371" t="s">
        <v>301</v>
      </c>
    </row>
    <row r="136" spans="1:16384" s="216" customFormat="1" ht="22.5" customHeight="1" x14ac:dyDescent="0.25">
      <c r="A136" s="369"/>
      <c r="B136" s="283" t="s">
        <v>32</v>
      </c>
      <c r="C136" s="283" t="s">
        <v>31</v>
      </c>
      <c r="D136" s="370"/>
      <c r="E136" s="371"/>
      <c r="F136" s="37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42" t="s">
        <v>461</v>
      </c>
      <c r="B139" s="442"/>
      <c r="C139" s="442"/>
      <c r="D139" s="442"/>
      <c r="E139" s="442"/>
      <c r="F139" s="44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0" t="s">
        <v>349</v>
      </c>
      <c r="B147" s="400"/>
      <c r="C147" s="400"/>
      <c r="D147" s="400"/>
      <c r="E147" s="400"/>
      <c r="F147" s="40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63"/>
      <c r="B165" s="361"/>
      <c r="C165" s="361"/>
      <c r="D165" s="361"/>
      <c r="E165" s="361"/>
      <c r="F165" s="361"/>
      <c r="G165" s="83"/>
    </row>
    <row r="166" spans="1:7" ht="32.25" customHeight="1" x14ac:dyDescent="0.4">
      <c r="A166" s="442" t="s">
        <v>462</v>
      </c>
      <c r="B166" s="442"/>
      <c r="C166" s="442"/>
      <c r="D166" s="442"/>
      <c r="E166" s="442"/>
      <c r="F166" s="44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64"/>
      <c r="B176" s="365"/>
      <c r="C176" s="365"/>
      <c r="D176" s="365"/>
      <c r="E176" s="365"/>
      <c r="F176" s="365"/>
      <c r="G176" s="83"/>
    </row>
    <row r="177" spans="1:7" ht="32.25" customHeight="1" x14ac:dyDescent="0.4">
      <c r="A177" s="442" t="s">
        <v>310</v>
      </c>
      <c r="B177" s="442"/>
      <c r="C177" s="442"/>
      <c r="D177" s="442"/>
      <c r="E177" s="442"/>
      <c r="F177" s="44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1"/>
      <c r="C186" s="40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6"/>
      <c r="B188" s="366"/>
      <c r="C188" s="366"/>
      <c r="D188" s="366"/>
      <c r="E188" s="366"/>
      <c r="F188" s="36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43766</v>
      </c>
      <c r="B190" s="83"/>
      <c r="C190" s="83"/>
      <c r="D190" s="83"/>
      <c r="E190" s="79"/>
      <c r="F190" s="83"/>
      <c r="G190" s="83"/>
    </row>
    <row r="191" spans="1:7" ht="21" x14ac:dyDescent="0.4">
      <c r="A191" s="369" t="s">
        <v>28</v>
      </c>
      <c r="B191" s="370" t="s">
        <v>29</v>
      </c>
      <c r="C191" s="370"/>
      <c r="D191" s="370" t="s">
        <v>42</v>
      </c>
      <c r="E191" s="371" t="s">
        <v>266</v>
      </c>
      <c r="F191" s="371" t="s">
        <v>301</v>
      </c>
      <c r="G191" s="83"/>
    </row>
    <row r="192" spans="1:7" ht="21" x14ac:dyDescent="0.4">
      <c r="A192" s="369"/>
      <c r="B192" s="283" t="s">
        <v>32</v>
      </c>
      <c r="C192" s="283" t="s">
        <v>31</v>
      </c>
      <c r="D192" s="370"/>
      <c r="E192" s="371"/>
      <c r="F192" s="37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7" t="s">
        <v>34</v>
      </c>
      <c r="B203" s="398"/>
      <c r="C203" s="39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60"/>
      <c r="B205" s="360"/>
      <c r="C205" s="360"/>
      <c r="D205" s="360"/>
      <c r="E205" s="360"/>
      <c r="F205" s="36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7" t="s">
        <v>34</v>
      </c>
      <c r="B227" s="398"/>
      <c r="C227" s="39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60"/>
      <c r="B229" s="360"/>
      <c r="C229" s="360"/>
      <c r="D229" s="360"/>
      <c r="E229" s="360"/>
      <c r="F229" s="36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34" t="s">
        <v>310</v>
      </c>
      <c r="B236" s="435"/>
      <c r="C236" s="435"/>
      <c r="D236" s="43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97" t="s">
        <v>34</v>
      </c>
      <c r="B245" s="398"/>
      <c r="C245" s="39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60"/>
      <c r="B250" s="360"/>
      <c r="C250" s="360"/>
      <c r="D250" s="360"/>
      <c r="E250" s="360"/>
      <c r="F250" s="36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43766</v>
      </c>
      <c r="B252" s="83"/>
      <c r="C252" s="83"/>
      <c r="D252" s="83"/>
      <c r="E252" s="79"/>
      <c r="F252" s="83"/>
      <c r="G252" s="83"/>
    </row>
    <row r="253" spans="1:7" ht="21" x14ac:dyDescent="0.4">
      <c r="A253" s="369" t="s">
        <v>28</v>
      </c>
      <c r="B253" s="370" t="s">
        <v>29</v>
      </c>
      <c r="C253" s="370"/>
      <c r="D253" s="370" t="s">
        <v>42</v>
      </c>
      <c r="E253" s="371" t="s">
        <v>266</v>
      </c>
      <c r="F253" s="371" t="s">
        <v>301</v>
      </c>
      <c r="G253" s="83"/>
    </row>
    <row r="254" spans="1:7" ht="21" x14ac:dyDescent="0.4">
      <c r="A254" s="369"/>
      <c r="B254" s="283" t="s">
        <v>32</v>
      </c>
      <c r="C254" s="283" t="s">
        <v>31</v>
      </c>
      <c r="D254" s="370"/>
      <c r="E254" s="371"/>
      <c r="F254" s="37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7" t="s">
        <v>34</v>
      </c>
      <c r="B265" s="398"/>
      <c r="C265" s="39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90"/>
      <c r="B290" s="390"/>
      <c r="C290" s="390"/>
      <c r="D290" s="390"/>
      <c r="E290" s="390"/>
      <c r="F290" s="390"/>
      <c r="G290" s="83"/>
    </row>
    <row r="291" spans="1:7" ht="31.5" customHeight="1" x14ac:dyDescent="0.4">
      <c r="A291" s="437" t="s">
        <v>310</v>
      </c>
      <c r="B291" s="437"/>
      <c r="C291" s="437"/>
      <c r="D291" s="437"/>
      <c r="E291" s="437"/>
      <c r="F291" s="43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43766</v>
      </c>
      <c r="B307" s="83"/>
      <c r="C307" s="83"/>
      <c r="D307" s="83"/>
      <c r="E307" s="79"/>
      <c r="F307" s="83"/>
      <c r="G307" s="83"/>
    </row>
    <row r="308" spans="1:7" ht="21" x14ac:dyDescent="0.4">
      <c r="A308" s="369" t="s">
        <v>28</v>
      </c>
      <c r="B308" s="370" t="s">
        <v>29</v>
      </c>
      <c r="C308" s="370"/>
      <c r="D308" s="370" t="s">
        <v>42</v>
      </c>
      <c r="E308" s="371" t="s">
        <v>266</v>
      </c>
      <c r="F308" s="371" t="s">
        <v>301</v>
      </c>
      <c r="G308" s="83"/>
    </row>
    <row r="309" spans="1:7" ht="21" x14ac:dyDescent="0.4">
      <c r="A309" s="369"/>
      <c r="B309" s="283" t="s">
        <v>32</v>
      </c>
      <c r="C309" s="283" t="s">
        <v>31</v>
      </c>
      <c r="D309" s="370"/>
      <c r="E309" s="371"/>
      <c r="F309" s="37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2"/>
      <c r="B357" s="382"/>
      <c r="C357" s="382"/>
      <c r="D357" s="382"/>
      <c r="E357" s="382"/>
      <c r="F357" s="382"/>
      <c r="G357" s="382"/>
    </row>
    <row r="358" spans="1:7" ht="32.25" customHeight="1" x14ac:dyDescent="0.4">
      <c r="A358" s="446" t="s">
        <v>310</v>
      </c>
      <c r="B358" s="446"/>
      <c r="C358" s="446"/>
      <c r="D358" s="446"/>
      <c r="E358" s="446"/>
      <c r="F358" s="44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43766</v>
      </c>
      <c r="B374" s="83"/>
      <c r="C374" s="83"/>
      <c r="D374" s="83"/>
      <c r="E374" s="79"/>
      <c r="F374" s="83"/>
      <c r="G374" s="83"/>
    </row>
    <row r="375" spans="1:7" ht="21" x14ac:dyDescent="0.4">
      <c r="A375" s="369" t="s">
        <v>28</v>
      </c>
      <c r="B375" s="370" t="s">
        <v>29</v>
      </c>
      <c r="C375" s="370"/>
      <c r="D375" s="370" t="s">
        <v>42</v>
      </c>
      <c r="E375" s="371" t="s">
        <v>266</v>
      </c>
      <c r="F375" s="371" t="s">
        <v>301</v>
      </c>
      <c r="G375" s="83"/>
    </row>
    <row r="376" spans="1:7" ht="21" x14ac:dyDescent="0.4">
      <c r="A376" s="369"/>
      <c r="B376" s="283" t="s">
        <v>32</v>
      </c>
      <c r="C376" s="283" t="s">
        <v>31</v>
      </c>
      <c r="D376" s="370"/>
      <c r="E376" s="371"/>
      <c r="F376" s="37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5"/>
      <c r="B415" s="367"/>
      <c r="C415" s="367"/>
      <c r="D415" s="367"/>
      <c r="E415" s="367"/>
      <c r="F415" s="367"/>
      <c r="G415" s="367"/>
    </row>
    <row r="416" spans="1:7" ht="24.75" x14ac:dyDescent="0.4">
      <c r="A416" s="445" t="s">
        <v>319</v>
      </c>
      <c r="B416" s="445"/>
      <c r="C416" s="445"/>
      <c r="D416" s="445"/>
      <c r="E416" s="445"/>
      <c r="F416" s="44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43766</v>
      </c>
      <c r="B432" s="83"/>
      <c r="C432" s="83"/>
      <c r="D432" s="83"/>
      <c r="E432" s="79"/>
      <c r="F432" s="83"/>
      <c r="G432" s="83"/>
    </row>
    <row r="433" spans="1:7" ht="21" x14ac:dyDescent="0.4">
      <c r="A433" s="369" t="s">
        <v>28</v>
      </c>
      <c r="B433" s="370" t="s">
        <v>29</v>
      </c>
      <c r="C433" s="370"/>
      <c r="D433" s="370" t="s">
        <v>42</v>
      </c>
      <c r="E433" s="371" t="s">
        <v>266</v>
      </c>
      <c r="F433" s="371" t="s">
        <v>301</v>
      </c>
      <c r="G433" s="83"/>
    </row>
    <row r="434" spans="1:7" ht="21" x14ac:dyDescent="0.4">
      <c r="A434" s="369"/>
      <c r="B434" s="283" t="s">
        <v>32</v>
      </c>
      <c r="C434" s="283" t="s">
        <v>31</v>
      </c>
      <c r="D434" s="370"/>
      <c r="E434" s="371"/>
      <c r="F434" s="37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84" x14ac:dyDescent="0.4">
      <c r="A441" s="163" t="s">
        <v>304</v>
      </c>
      <c r="B441" s="89">
        <v>0</v>
      </c>
      <c r="C441" s="89"/>
      <c r="D441" s="90" t="s">
        <v>569</v>
      </c>
      <c r="E441" s="90" t="s">
        <v>557</v>
      </c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14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0.875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5" t="s">
        <v>310</v>
      </c>
      <c r="B464" s="445"/>
      <c r="C464" s="445"/>
      <c r="D464" s="445"/>
      <c r="E464" s="445"/>
      <c r="F464" s="445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3</v>
      </c>
      <c r="F471" s="90">
        <f>COUNTA('A1 Exploitation'!F437:F470)</f>
        <v>3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42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1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56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0.96551724137931039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9" t="s">
        <v>425</v>
      </c>
      <c r="B478" s="449"/>
      <c r="C478" s="449"/>
      <c r="D478" s="449"/>
      <c r="E478" s="449"/>
      <c r="F478" s="449"/>
      <c r="G478" s="83"/>
    </row>
    <row r="479" spans="1:7" ht="21" customHeight="1" x14ac:dyDescent="0.4">
      <c r="A479" s="162">
        <f>B11</f>
        <v>43766</v>
      </c>
      <c r="F479" s="2"/>
      <c r="G479" s="83"/>
    </row>
    <row r="480" spans="1:7" ht="21" x14ac:dyDescent="0.4">
      <c r="A480" s="418" t="s">
        <v>28</v>
      </c>
      <c r="B480" s="419" t="s">
        <v>29</v>
      </c>
      <c r="C480" s="419"/>
      <c r="D480" s="419" t="s">
        <v>42</v>
      </c>
      <c r="E480" s="411" t="s">
        <v>266</v>
      </c>
      <c r="F480" s="411" t="s">
        <v>301</v>
      </c>
      <c r="G480" s="83"/>
    </row>
    <row r="481" spans="1:7" ht="21" x14ac:dyDescent="0.4">
      <c r="A481" s="418"/>
      <c r="B481" s="291" t="s">
        <v>32</v>
      </c>
      <c r="C481" s="291" t="s">
        <v>31</v>
      </c>
      <c r="D481" s="419"/>
      <c r="E481" s="411"/>
      <c r="F481" s="41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6" t="s">
        <v>52</v>
      </c>
      <c r="B483" s="426"/>
      <c r="C483" s="426"/>
      <c r="D483" s="426"/>
      <c r="E483" s="426"/>
      <c r="F483" s="42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9" t="s">
        <v>463</v>
      </c>
      <c r="B491" s="410"/>
      <c r="C491" s="410"/>
      <c r="D491" s="410"/>
      <c r="E491" s="410"/>
      <c r="F491" s="41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20" t="s">
        <v>23</v>
      </c>
      <c r="B505" s="421"/>
      <c r="C505" s="421"/>
      <c r="D505" s="421"/>
      <c r="E505" s="421"/>
      <c r="F505" s="42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2"/>
      <c r="B517" s="392"/>
      <c r="C517" s="392"/>
      <c r="D517" s="392"/>
      <c r="E517" s="392"/>
      <c r="F517" s="392"/>
      <c r="G517" s="392"/>
    </row>
    <row r="518" spans="1:7" ht="26.25" customHeight="1" x14ac:dyDescent="0.5">
      <c r="A518" s="244" t="s">
        <v>310</v>
      </c>
      <c r="B518" s="417"/>
      <c r="C518" s="417"/>
      <c r="D518" s="417"/>
      <c r="E518" s="417"/>
      <c r="F518" s="41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50" t="s">
        <v>97</v>
      </c>
      <c r="B530" s="450"/>
      <c r="C530" s="450"/>
      <c r="D530" s="450"/>
      <c r="E530" s="450"/>
      <c r="F530" s="450"/>
      <c r="G530" s="83"/>
    </row>
    <row r="531" spans="1:7" ht="22.5" customHeight="1" x14ac:dyDescent="0.4">
      <c r="A531" s="162">
        <f>B11</f>
        <v>43766</v>
      </c>
      <c r="B531" s="83"/>
      <c r="C531" s="83"/>
      <c r="D531" s="95"/>
      <c r="E531" s="95"/>
      <c r="F531" s="95"/>
      <c r="G531" s="83"/>
    </row>
    <row r="532" spans="1:7" ht="21" x14ac:dyDescent="0.4">
      <c r="A532" s="423" t="s">
        <v>28</v>
      </c>
      <c r="B532" s="396" t="s">
        <v>29</v>
      </c>
      <c r="C532" s="425"/>
      <c r="D532" s="370" t="s">
        <v>42</v>
      </c>
      <c r="E532" s="371" t="s">
        <v>266</v>
      </c>
      <c r="F532" s="371" t="s">
        <v>301</v>
      </c>
      <c r="G532" s="83"/>
    </row>
    <row r="533" spans="1:7" ht="21" x14ac:dyDescent="0.4">
      <c r="A533" s="424"/>
      <c r="B533" s="292" t="s">
        <v>32</v>
      </c>
      <c r="C533" s="293" t="s">
        <v>31</v>
      </c>
      <c r="D533" s="370"/>
      <c r="E533" s="371"/>
      <c r="F533" s="37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7"/>
      <c r="D535" s="447"/>
      <c r="E535" s="447"/>
      <c r="F535" s="44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7" t="s">
        <v>34</v>
      </c>
      <c r="B542" s="398"/>
      <c r="C542" s="39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7" t="s">
        <v>33</v>
      </c>
      <c r="B543" s="398"/>
      <c r="C543" s="39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60"/>
      <c r="B544" s="360"/>
      <c r="C544" s="360"/>
      <c r="D544" s="360"/>
      <c r="E544" s="360"/>
      <c r="F544" s="36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6"/>
      <c r="B556" s="382"/>
      <c r="C556" s="382"/>
      <c r="D556" s="382"/>
      <c r="E556" s="382"/>
      <c r="F556" s="382"/>
      <c r="G556" s="382"/>
    </row>
    <row r="557" spans="1:7" ht="35.25" customHeight="1" x14ac:dyDescent="0.4">
      <c r="A557" s="246" t="s">
        <v>310</v>
      </c>
      <c r="B557" s="222"/>
      <c r="C557" s="380"/>
      <c r="D557" s="380"/>
      <c r="E557" s="380"/>
      <c r="F557" s="38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75" t="s">
        <v>34</v>
      </c>
      <c r="B566" s="375"/>
      <c r="C566" s="376"/>
      <c r="D566" s="296">
        <f>SUM(B558:C565,B546:C555)</f>
        <v>0</v>
      </c>
      <c r="E566" s="79"/>
      <c r="F566" s="83"/>
      <c r="G566" s="83"/>
    </row>
    <row r="567" spans="1:7" ht="21" x14ac:dyDescent="0.4">
      <c r="A567" s="375" t="s">
        <v>33</v>
      </c>
      <c r="B567" s="375"/>
      <c r="C567" s="37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60"/>
      <c r="B572" s="360"/>
      <c r="C572" s="360"/>
      <c r="D572" s="360"/>
      <c r="E572" s="360"/>
      <c r="F572" s="360"/>
      <c r="G572" s="83"/>
    </row>
    <row r="573" spans="1:7" ht="22.5" x14ac:dyDescent="0.45">
      <c r="A573" s="383" t="s">
        <v>19</v>
      </c>
      <c r="B573" s="383"/>
      <c r="C573" s="383"/>
      <c r="D573" s="383"/>
      <c r="E573" s="383"/>
      <c r="F573" s="383"/>
      <c r="G573" s="83"/>
    </row>
    <row r="574" spans="1:7" ht="22.5" x14ac:dyDescent="0.4">
      <c r="A574" s="169">
        <f>B11</f>
        <v>43766</v>
      </c>
      <c r="B574" s="83"/>
      <c r="C574" s="83"/>
      <c r="D574" s="238"/>
      <c r="E574" s="238"/>
      <c r="F574" s="238"/>
      <c r="G574" s="83"/>
    </row>
    <row r="575" spans="1:7" ht="21" x14ac:dyDescent="0.4">
      <c r="A575" s="418" t="s">
        <v>28</v>
      </c>
      <c r="B575" s="419" t="s">
        <v>29</v>
      </c>
      <c r="C575" s="419"/>
      <c r="D575" s="419" t="s">
        <v>42</v>
      </c>
      <c r="E575" s="411" t="s">
        <v>266</v>
      </c>
      <c r="F575" s="411" t="s">
        <v>301</v>
      </c>
      <c r="G575" s="83"/>
    </row>
    <row r="576" spans="1:7" ht="21" x14ac:dyDescent="0.4">
      <c r="A576" s="418"/>
      <c r="B576" s="291" t="s">
        <v>32</v>
      </c>
      <c r="C576" s="291" t="s">
        <v>31</v>
      </c>
      <c r="D576" s="419"/>
      <c r="E576" s="411"/>
      <c r="F576" s="41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3" t="s">
        <v>10</v>
      </c>
      <c r="B578" s="404"/>
      <c r="C578" s="404"/>
      <c r="D578" s="404"/>
      <c r="E578" s="404"/>
      <c r="F578" s="40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75" t="s">
        <v>34</v>
      </c>
      <c r="B588" s="375"/>
      <c r="C588" s="376"/>
      <c r="D588" s="296">
        <f>SUM(B579:C587)</f>
        <v>18</v>
      </c>
      <c r="E588" s="79"/>
      <c r="F588" s="83"/>
      <c r="G588" s="83"/>
    </row>
    <row r="589" spans="1:7" ht="21" x14ac:dyDescent="0.4">
      <c r="A589" s="375" t="s">
        <v>33</v>
      </c>
      <c r="B589" s="375"/>
      <c r="C589" s="37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6" t="s">
        <v>23</v>
      </c>
      <c r="B591" s="407"/>
      <c r="C591" s="407"/>
      <c r="D591" s="407"/>
      <c r="E591" s="407"/>
      <c r="F591" s="408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63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551</v>
      </c>
      <c r="E593" s="117" t="s">
        <v>552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3" t="s">
        <v>383</v>
      </c>
      <c r="B598" s="444"/>
      <c r="C598" s="444"/>
      <c r="D598" s="444"/>
      <c r="E598" s="444"/>
      <c r="F598" s="444"/>
      <c r="G598" s="44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4</v>
      </c>
      <c r="F605" s="90">
        <f>COUNTA('A1 Exploitation'!F579:F604)</f>
        <v>4</v>
      </c>
      <c r="G605" s="83"/>
    </row>
    <row r="606" spans="1:7" ht="21" x14ac:dyDescent="0.4">
      <c r="A606" s="375" t="s">
        <v>34</v>
      </c>
      <c r="B606" s="375"/>
      <c r="C606" s="376"/>
      <c r="D606" s="296">
        <f>SUM(B592:C605)</f>
        <v>14</v>
      </c>
      <c r="E606" s="79"/>
      <c r="F606" s="83"/>
      <c r="G606" s="83"/>
    </row>
    <row r="607" spans="1:7" ht="21" x14ac:dyDescent="0.4">
      <c r="A607" s="375" t="s">
        <v>33</v>
      </c>
      <c r="B607" s="375"/>
      <c r="C607" s="375"/>
      <c r="D607" s="295">
        <f>D606/(COUNT(B592:C605)*2)</f>
        <v>0.5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32</v>
      </c>
      <c r="E609" s="203"/>
      <c r="F609" s="203"/>
      <c r="G609" s="83"/>
    </row>
    <row r="610" spans="1:7" ht="22.5" x14ac:dyDescent="0.45">
      <c r="A610" s="377" t="s">
        <v>170</v>
      </c>
      <c r="B610" s="378"/>
      <c r="C610" s="379"/>
      <c r="D610" s="305">
        <f>D609/(COUNT(B579:C587,B592:C597,B599:C605)*2)</f>
        <v>0.69565217391304346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3" t="s">
        <v>8</v>
      </c>
      <c r="B612" s="383"/>
      <c r="C612" s="383"/>
      <c r="D612" s="383"/>
      <c r="E612" s="383"/>
      <c r="F612" s="383"/>
      <c r="G612" s="83"/>
    </row>
    <row r="613" spans="1:7" ht="22.5" x14ac:dyDescent="0.4">
      <c r="A613" s="105">
        <f>B11</f>
        <v>43766</v>
      </c>
      <c r="B613" s="83"/>
      <c r="C613" s="83"/>
      <c r="D613" s="95"/>
      <c r="E613" s="95"/>
      <c r="F613" s="95"/>
      <c r="G613" s="83"/>
    </row>
    <row r="614" spans="1:7" ht="21" x14ac:dyDescent="0.4">
      <c r="A614" s="369" t="s">
        <v>28</v>
      </c>
      <c r="B614" s="370" t="s">
        <v>29</v>
      </c>
      <c r="C614" s="370"/>
      <c r="D614" s="370" t="s">
        <v>42</v>
      </c>
      <c r="E614" s="371" t="s">
        <v>266</v>
      </c>
      <c r="F614" s="371" t="s">
        <v>301</v>
      </c>
      <c r="G614" s="83"/>
    </row>
    <row r="615" spans="1:7" ht="18.75" customHeight="1" x14ac:dyDescent="0.4">
      <c r="A615" s="369"/>
      <c r="B615" s="283" t="s">
        <v>32</v>
      </c>
      <c r="C615" s="283" t="s">
        <v>31</v>
      </c>
      <c r="D615" s="370"/>
      <c r="E615" s="371"/>
      <c r="F615" s="37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93"/>
      <c r="D617" s="393"/>
      <c r="E617" s="393"/>
      <c r="F617" s="39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75" t="s">
        <v>34</v>
      </c>
      <c r="B627" s="375"/>
      <c r="C627" s="375"/>
      <c r="D627" s="296">
        <f>SUM(B618:C626)</f>
        <v>18</v>
      </c>
      <c r="E627" s="389"/>
      <c r="F627" s="390"/>
      <c r="G627" s="83"/>
    </row>
    <row r="628" spans="1:7" ht="21" x14ac:dyDescent="0.4">
      <c r="A628" s="375" t="s">
        <v>33</v>
      </c>
      <c r="B628" s="375"/>
      <c r="C628" s="375"/>
      <c r="D628" s="295">
        <f>D627/(COUNT(B618:C626)*2)</f>
        <v>1</v>
      </c>
      <c r="E628" s="391"/>
      <c r="F628" s="392"/>
      <c r="G628" s="83"/>
    </row>
    <row r="629" spans="1:7" ht="21" x14ac:dyDescent="0.4">
      <c r="A629" s="104"/>
      <c r="B629" s="83"/>
      <c r="C629" s="388"/>
      <c r="D629" s="388"/>
      <c r="E629" s="388"/>
      <c r="F629" s="38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7" t="s">
        <v>34</v>
      </c>
      <c r="B639" s="398"/>
      <c r="C639" s="399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93"/>
      <c r="D642" s="393"/>
      <c r="E642" s="393"/>
      <c r="F642" s="39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7" t="s">
        <v>34</v>
      </c>
      <c r="B650" s="398"/>
      <c r="C650" s="39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85"/>
      <c r="B652" s="385"/>
      <c r="C652" s="385"/>
      <c r="D652" s="385"/>
      <c r="E652" s="385"/>
      <c r="F652" s="385"/>
      <c r="G652" s="385"/>
    </row>
    <row r="653" spans="1:16382" ht="24.75" x14ac:dyDescent="0.4">
      <c r="A653" s="241" t="s">
        <v>26</v>
      </c>
      <c r="B653" s="393"/>
      <c r="C653" s="393"/>
      <c r="D653" s="393"/>
      <c r="E653" s="393"/>
      <c r="F653" s="39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12" t="s">
        <v>310</v>
      </c>
      <c r="B661" s="413"/>
      <c r="C661" s="413"/>
      <c r="D661" s="413"/>
      <c r="E661" s="413"/>
      <c r="F661" s="41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6</v>
      </c>
      <c r="F668" s="90">
        <f>COUNTA('A1 Exploitation'!F618:F667)</f>
        <v>6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28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76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3" t="s">
        <v>355</v>
      </c>
      <c r="B676" s="383"/>
      <c r="C676" s="383"/>
      <c r="D676" s="383"/>
      <c r="E676" s="383"/>
      <c r="F676" s="383"/>
      <c r="G676" s="83"/>
    </row>
    <row r="677" spans="1:7" ht="21" x14ac:dyDescent="0.4">
      <c r="A677" s="169">
        <f>B11</f>
        <v>43766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9" t="s">
        <v>28</v>
      </c>
      <c r="B678" s="370" t="s">
        <v>29</v>
      </c>
      <c r="C678" s="370"/>
      <c r="D678" s="370" t="s">
        <v>42</v>
      </c>
      <c r="E678" s="371" t="s">
        <v>266</v>
      </c>
      <c r="F678" s="371" t="s">
        <v>301</v>
      </c>
      <c r="G678" s="83"/>
    </row>
    <row r="679" spans="1:7" ht="21" x14ac:dyDescent="0.4">
      <c r="A679" s="369"/>
      <c r="B679" s="283" t="s">
        <v>32</v>
      </c>
      <c r="C679" s="283" t="s">
        <v>31</v>
      </c>
      <c r="D679" s="370"/>
      <c r="E679" s="371"/>
      <c r="F679" s="37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105" x14ac:dyDescent="0.4">
      <c r="A683" s="88" t="s">
        <v>43</v>
      </c>
      <c r="B683" s="89">
        <v>2</v>
      </c>
      <c r="C683" s="89"/>
      <c r="D683" s="90" t="s">
        <v>556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>
        <v>0</v>
      </c>
      <c r="C696" s="99"/>
      <c r="D696" s="343" t="s">
        <v>496</v>
      </c>
      <c r="E696" s="344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234"/>
      <c r="E697" s="345"/>
      <c r="F697" s="90"/>
      <c r="G697" s="83"/>
    </row>
    <row r="698" spans="1:7" ht="63" x14ac:dyDescent="0.4">
      <c r="A698" s="177" t="s">
        <v>458</v>
      </c>
      <c r="B698" s="89">
        <v>1</v>
      </c>
      <c r="C698" s="99"/>
      <c r="D698" s="234" t="s">
        <v>555</v>
      </c>
      <c r="E698" s="234" t="s">
        <v>554</v>
      </c>
      <c r="F698" s="90"/>
      <c r="G698" s="83"/>
    </row>
    <row r="699" spans="1:7" ht="63" x14ac:dyDescent="0.4">
      <c r="A699" s="177" t="s">
        <v>420</v>
      </c>
      <c r="B699" s="89">
        <v>1</v>
      </c>
      <c r="C699" s="99"/>
      <c r="D699" s="346" t="s">
        <v>542</v>
      </c>
      <c r="E699" s="347" t="s">
        <v>499</v>
      </c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0.33333333333333331</v>
      </c>
      <c r="E700" s="206">
        <f>COUNTIF('A1 Exploitation'!F681:F699,"ok")</f>
        <v>1</v>
      </c>
      <c r="F700" s="90">
        <f>COUNTA('A1 Exploitation'!F681:F699)</f>
        <v>3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25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0.83333333333333337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4" t="s">
        <v>459</v>
      </c>
      <c r="B704" s="384"/>
      <c r="C704" s="384"/>
      <c r="D704" s="384"/>
      <c r="E704" s="384"/>
      <c r="F704" s="384"/>
      <c r="G704" s="184"/>
    </row>
    <row r="705" spans="1:7" ht="21" customHeight="1" x14ac:dyDescent="0.4">
      <c r="A705" s="169">
        <f>B11</f>
        <v>43766</v>
      </c>
      <c r="B705" s="83"/>
      <c r="C705" s="83"/>
      <c r="D705" s="183"/>
      <c r="E705" s="183"/>
      <c r="F705" s="183"/>
      <c r="G705" s="184"/>
    </row>
    <row r="706" spans="1:7" ht="21" x14ac:dyDescent="0.4">
      <c r="A706" s="395" t="s">
        <v>28</v>
      </c>
      <c r="B706" s="396" t="s">
        <v>29</v>
      </c>
      <c r="C706" s="396"/>
      <c r="D706" s="370" t="s">
        <v>42</v>
      </c>
      <c r="E706" s="371" t="s">
        <v>266</v>
      </c>
      <c r="F706" s="371" t="s">
        <v>301</v>
      </c>
      <c r="G706" s="184"/>
    </row>
    <row r="707" spans="1:7" ht="21" x14ac:dyDescent="0.4">
      <c r="A707" s="369"/>
      <c r="B707" s="283" t="s">
        <v>32</v>
      </c>
      <c r="C707" s="283" t="s">
        <v>31</v>
      </c>
      <c r="D707" s="370"/>
      <c r="E707" s="371"/>
      <c r="F707" s="37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72" t="s">
        <v>305</v>
      </c>
      <c r="B709" s="373"/>
      <c r="C709" s="373"/>
      <c r="D709" s="373"/>
      <c r="E709" s="373"/>
      <c r="F709" s="37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42" x14ac:dyDescent="0.4">
      <c r="A714" s="182" t="s">
        <v>321</v>
      </c>
      <c r="B714" s="185">
        <v>1</v>
      </c>
      <c r="C714" s="185"/>
      <c r="D714" s="109" t="s">
        <v>501</v>
      </c>
      <c r="E714" s="109" t="s">
        <v>502</v>
      </c>
      <c r="F714" s="135"/>
      <c r="G714" s="184"/>
    </row>
    <row r="715" spans="1:7" ht="21" x14ac:dyDescent="0.4">
      <c r="A715" s="284" t="s">
        <v>34</v>
      </c>
      <c r="B715" s="386"/>
      <c r="C715" s="387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86"/>
      <c r="C716" s="387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72" t="s">
        <v>306</v>
      </c>
      <c r="B718" s="373"/>
      <c r="C718" s="373"/>
      <c r="D718" s="373"/>
      <c r="E718" s="373"/>
      <c r="F718" s="37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1</v>
      </c>
      <c r="C721" s="89"/>
      <c r="D721" s="271">
        <f>IFERROR(E721/F721,"N.A")</f>
        <v>0.5</v>
      </c>
      <c r="E721" s="42">
        <f>COUNTIF('A1 Exploitation'!F710:F720,"ok")</f>
        <v>1</v>
      </c>
      <c r="F721" s="135">
        <f>COUNTA('A1 Exploitation'!F710:F720)</f>
        <v>2</v>
      </c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0.80555555555555547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237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0.91153846153846152</v>
      </c>
      <c r="E730" s="3"/>
      <c r="F730" s="3"/>
    </row>
  </sheetData>
  <sheetProtection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D61" sqref="D6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71"/>
      <c r="E1" s="471"/>
      <c r="F1" s="471"/>
      <c r="G1" s="47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72" t="s">
        <v>46</v>
      </c>
      <c r="B6" s="472"/>
      <c r="C6" s="472"/>
      <c r="D6" s="472"/>
      <c r="E6" s="472"/>
      <c r="F6" s="472"/>
      <c r="G6" s="66"/>
    </row>
    <row r="7" spans="1:7" s="2" customFormat="1" ht="21.75" customHeight="1" x14ac:dyDescent="0.5">
      <c r="A7" s="473" t="str">
        <f>'Page de garde'!D18</f>
        <v>Ain Zaghouan 2</v>
      </c>
      <c r="B7" s="473"/>
      <c r="C7" s="473"/>
      <c r="D7" s="473"/>
      <c r="E7" s="473"/>
      <c r="F7" s="473"/>
      <c r="G7" s="66"/>
    </row>
    <row r="8" spans="1:7" s="2" customFormat="1" ht="24.75" x14ac:dyDescent="0.5">
      <c r="A8" s="329" t="s">
        <v>39</v>
      </c>
      <c r="B8" s="474" t="str">
        <f>'A1 Exploitation'!B9:F9</f>
        <v>Dr Raja Bouhalfaya</v>
      </c>
      <c r="C8" s="474"/>
      <c r="D8" s="474"/>
      <c r="E8" s="474"/>
      <c r="F8" s="474"/>
      <c r="G8" s="66"/>
    </row>
    <row r="9" spans="1:7" s="2" customFormat="1" ht="24.75" x14ac:dyDescent="0.5">
      <c r="A9" s="330" t="s">
        <v>41</v>
      </c>
      <c r="B9" s="475" t="str">
        <f>'A1 Exploitation'!B10:F10</f>
        <v>Gestionnaire de stock et chefs rayons</v>
      </c>
      <c r="C9" s="475"/>
      <c r="D9" s="475"/>
      <c r="E9" s="475"/>
      <c r="F9" s="475"/>
      <c r="G9" s="66"/>
    </row>
    <row r="10" spans="1:7" s="2" customFormat="1" ht="24.75" x14ac:dyDescent="0.5">
      <c r="A10" s="329" t="s">
        <v>40</v>
      </c>
      <c r="B10" s="470">
        <f>'A1 Exploitation'!B11:F11</f>
        <v>76436</v>
      </c>
      <c r="C10" s="470"/>
      <c r="D10" s="470"/>
      <c r="E10" s="470"/>
      <c r="F10" s="470"/>
      <c r="G10" s="66"/>
    </row>
    <row r="11" spans="1:7" s="2" customFormat="1" ht="24.75" x14ac:dyDescent="0.5">
      <c r="A11" s="329" t="s">
        <v>250</v>
      </c>
      <c r="B11" s="467">
        <f>D199</f>
        <v>0.82558139534883723</v>
      </c>
      <c r="C11" s="467"/>
      <c r="D11" s="467"/>
      <c r="E11" s="467"/>
      <c r="F11" s="467"/>
      <c r="G11" s="66"/>
    </row>
    <row r="12" spans="1:7" s="2" customFormat="1" ht="22.5" x14ac:dyDescent="0.45">
      <c r="A12" s="1"/>
      <c r="D12" s="428"/>
      <c r="E12" s="428"/>
      <c r="F12" s="428"/>
      <c r="G12" s="428"/>
    </row>
    <row r="13" spans="1:7" s="2" customFormat="1" ht="11.25" customHeight="1" x14ac:dyDescent="0.3">
      <c r="A13" s="468" t="s">
        <v>28</v>
      </c>
      <c r="B13" s="469" t="s">
        <v>29</v>
      </c>
      <c r="C13" s="469"/>
      <c r="D13" s="469" t="s">
        <v>42</v>
      </c>
      <c r="E13" s="469" t="s">
        <v>160</v>
      </c>
      <c r="F13" s="469" t="s">
        <v>161</v>
      </c>
    </row>
    <row r="14" spans="1:7" s="2" customFormat="1" ht="12.75" customHeight="1" x14ac:dyDescent="0.3">
      <c r="A14" s="468"/>
      <c r="B14" s="336" t="s">
        <v>32</v>
      </c>
      <c r="C14" s="336" t="s">
        <v>31</v>
      </c>
      <c r="D14" s="469"/>
      <c r="E14" s="469"/>
      <c r="F14" s="469"/>
      <c r="G14" s="65"/>
    </row>
    <row r="15" spans="1:7" x14ac:dyDescent="0.3">
      <c r="A15" s="458"/>
      <c r="B15" s="459"/>
      <c r="C15" s="459"/>
      <c r="D15" s="459"/>
      <c r="E15" s="459"/>
      <c r="F15" s="459"/>
    </row>
    <row r="16" spans="1:7" ht="19.5" x14ac:dyDescent="0.4">
      <c r="A16" s="462" t="s">
        <v>0</v>
      </c>
      <c r="B16" s="463"/>
      <c r="C16" s="463"/>
      <c r="D16" s="463"/>
      <c r="E16" s="463"/>
      <c r="F16" s="463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509</v>
      </c>
      <c r="E17" s="43" t="s">
        <v>510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49.5" x14ac:dyDescent="0.3">
      <c r="A19" s="4" t="s">
        <v>68</v>
      </c>
      <c r="B19" s="42">
        <v>1</v>
      </c>
      <c r="C19" s="42"/>
      <c r="D19" s="43" t="s">
        <v>511</v>
      </c>
      <c r="E19" s="43" t="s">
        <v>512</v>
      </c>
      <c r="F19" s="42"/>
    </row>
    <row r="20" spans="1:7" ht="33" x14ac:dyDescent="0.3">
      <c r="A20" s="4" t="s">
        <v>129</v>
      </c>
      <c r="B20" s="42">
        <v>1</v>
      </c>
      <c r="C20" s="42"/>
      <c r="D20" s="348" t="s">
        <v>558</v>
      </c>
      <c r="E20" s="42" t="s">
        <v>559</v>
      </c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4" t="s">
        <v>34</v>
      </c>
      <c r="B22" s="460"/>
      <c r="C22" s="461"/>
      <c r="D22" s="334">
        <f>SUM(B17:C21)</f>
        <v>7</v>
      </c>
    </row>
    <row r="23" spans="1:7" x14ac:dyDescent="0.3">
      <c r="A23" s="451" t="s">
        <v>251</v>
      </c>
      <c r="B23" s="452"/>
      <c r="C23" s="453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1" t="s">
        <v>34</v>
      </c>
      <c r="B33" s="452"/>
      <c r="C33" s="453"/>
      <c r="D33" s="331">
        <f>SUM(B26:C32)</f>
        <v>14</v>
      </c>
    </row>
    <row r="34" spans="1:6" x14ac:dyDescent="0.3">
      <c r="A34" s="451" t="s">
        <v>251</v>
      </c>
      <c r="B34" s="452"/>
      <c r="C34" s="453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3"/>
      <c r="E41" s="42"/>
      <c r="F41" s="42"/>
    </row>
    <row r="42" spans="1:6" x14ac:dyDescent="0.3">
      <c r="A42" s="451" t="s">
        <v>34</v>
      </c>
      <c r="B42" s="452"/>
      <c r="C42" s="453"/>
      <c r="D42" s="331">
        <f>SUM(B37:C41)</f>
        <v>0</v>
      </c>
    </row>
    <row r="43" spans="1:6" x14ac:dyDescent="0.3">
      <c r="A43" s="451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ht="82.5" x14ac:dyDescent="0.3">
      <c r="A46" s="4" t="s">
        <v>226</v>
      </c>
      <c r="B46" s="42">
        <v>0</v>
      </c>
      <c r="C46" s="42"/>
      <c r="D46" s="348" t="s">
        <v>563</v>
      </c>
      <c r="E46" s="43" t="s">
        <v>564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2"/>
      <c r="C52" s="453"/>
      <c r="D52" s="331">
        <f>SUM(B46:C51)</f>
        <v>8</v>
      </c>
    </row>
    <row r="53" spans="1:6" x14ac:dyDescent="0.3">
      <c r="A53" s="451" t="s">
        <v>251</v>
      </c>
      <c r="B53" s="452"/>
      <c r="C53" s="453"/>
      <c r="D53" s="332">
        <f>D52/(COUNT(B46:C51)*2)</f>
        <v>0.8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565</v>
      </c>
      <c r="E58" s="43" t="s">
        <v>566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149.25" x14ac:dyDescent="0.35">
      <c r="A60" s="15" t="s">
        <v>182</v>
      </c>
      <c r="B60" s="42">
        <v>1</v>
      </c>
      <c r="C60" s="4" t="str">
        <f>IF(B60=0, -5, "0")</f>
        <v>0</v>
      </c>
      <c r="D60" s="349" t="s">
        <v>567</v>
      </c>
      <c r="E60" s="349" t="s">
        <v>568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1" t="s">
        <v>34</v>
      </c>
      <c r="B63" s="452"/>
      <c r="C63" s="453"/>
      <c r="D63" s="331">
        <f>SUM(B56:C62)</f>
        <v>12</v>
      </c>
    </row>
    <row r="64" spans="1:6" x14ac:dyDescent="0.3">
      <c r="A64" s="451" t="s">
        <v>251</v>
      </c>
      <c r="B64" s="452"/>
      <c r="C64" s="453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2"/>
      <c r="C84" s="453"/>
      <c r="D84" s="331">
        <f>SUM(B67:C83)</f>
        <v>0</v>
      </c>
    </row>
    <row r="85" spans="1:6" x14ac:dyDescent="0.3">
      <c r="A85" s="451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2"/>
      <c r="C102" s="453"/>
      <c r="D102" s="331">
        <f>SUM(B88:C101)</f>
        <v>0</v>
      </c>
    </row>
    <row r="103" spans="1:6" x14ac:dyDescent="0.3">
      <c r="A103" s="451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2"/>
      <c r="C118" s="453"/>
      <c r="D118" s="331">
        <f>SUM(B107:C117)</f>
        <v>0</v>
      </c>
    </row>
    <row r="119" spans="1:6" x14ac:dyDescent="0.3">
      <c r="A119" s="451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2"/>
      <c r="C133" s="453"/>
      <c r="D133" s="331">
        <f>SUM(B122:C132)</f>
        <v>0</v>
      </c>
    </row>
    <row r="134" spans="1:6" x14ac:dyDescent="0.3">
      <c r="A134" s="451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2"/>
      <c r="C149" s="453"/>
      <c r="D149" s="331">
        <f>SUM(B137:C148)</f>
        <v>0</v>
      </c>
    </row>
    <row r="150" spans="1:6" x14ac:dyDescent="0.3">
      <c r="A150" s="451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1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49.5" x14ac:dyDescent="0.3">
      <c r="A158" s="30" t="s">
        <v>166</v>
      </c>
      <c r="B158" s="42">
        <v>1</v>
      </c>
      <c r="C158" s="42"/>
      <c r="D158" s="68" t="s">
        <v>547</v>
      </c>
      <c r="E158" s="43" t="s">
        <v>499</v>
      </c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1" t="s">
        <v>34</v>
      </c>
      <c r="B161" s="460"/>
      <c r="C161" s="461"/>
      <c r="D161" s="334">
        <f>SUM(B153:C160)</f>
        <v>12</v>
      </c>
    </row>
    <row r="162" spans="1:6" x14ac:dyDescent="0.3">
      <c r="A162" s="451" t="s">
        <v>251</v>
      </c>
      <c r="B162" s="452"/>
      <c r="C162" s="453"/>
      <c r="D162" s="332">
        <f>D161/(COUNT(B153:C160)*2)</f>
        <v>0.8571428571428571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 t="s">
        <v>562</v>
      </c>
      <c r="E168" s="43"/>
      <c r="F168" s="42"/>
    </row>
    <row r="169" spans="1:6" x14ac:dyDescent="0.3">
      <c r="A169" s="451" t="s">
        <v>34</v>
      </c>
      <c r="B169" s="452"/>
      <c r="C169" s="453"/>
      <c r="D169" s="331">
        <f>SUM(B165:C168)</f>
        <v>2</v>
      </c>
    </row>
    <row r="170" spans="1:6" x14ac:dyDescent="0.3">
      <c r="A170" s="451" t="s">
        <v>251</v>
      </c>
      <c r="B170" s="452"/>
      <c r="C170" s="45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54" t="s">
        <v>15</v>
      </c>
      <c r="B172" s="455"/>
      <c r="C172" s="455"/>
      <c r="D172" s="455"/>
      <c r="E172" s="455"/>
      <c r="F172" s="45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ht="30.75" x14ac:dyDescent="0.3">
      <c r="A174" s="4" t="s">
        <v>74</v>
      </c>
      <c r="B174" s="42">
        <v>1</v>
      </c>
      <c r="C174" s="42"/>
      <c r="D174" s="63" t="s">
        <v>560</v>
      </c>
      <c r="E174" s="42" t="s">
        <v>561</v>
      </c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1" t="s">
        <v>34</v>
      </c>
      <c r="B177" s="452"/>
      <c r="C177" s="453"/>
      <c r="D177" s="331">
        <f>SUM(B173:C176)</f>
        <v>7</v>
      </c>
    </row>
    <row r="178" spans="1:7" x14ac:dyDescent="0.3">
      <c r="A178" s="451" t="s">
        <v>251</v>
      </c>
      <c r="B178" s="452"/>
      <c r="C178" s="453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ht="33" x14ac:dyDescent="0.3">
      <c r="A181" s="16" t="s">
        <v>270</v>
      </c>
      <c r="B181" s="42">
        <v>0</v>
      </c>
      <c r="C181" s="42"/>
      <c r="D181" s="43" t="s">
        <v>496</v>
      </c>
      <c r="E181" s="43"/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528</v>
      </c>
      <c r="E182" s="43" t="s">
        <v>529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1" t="s">
        <v>34</v>
      </c>
      <c r="B186" s="452"/>
      <c r="C186" s="453"/>
      <c r="D186" s="331">
        <f>SUM(B181:C185)</f>
        <v>7</v>
      </c>
    </row>
    <row r="187" spans="1:7" x14ac:dyDescent="0.3">
      <c r="A187" s="451" t="s">
        <v>251</v>
      </c>
      <c r="B187" s="452"/>
      <c r="C187" s="453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ht="66" x14ac:dyDescent="0.3">
      <c r="A190" s="16" t="s">
        <v>308</v>
      </c>
      <c r="B190" s="42">
        <v>1</v>
      </c>
      <c r="C190" s="42"/>
      <c r="D190" s="43" t="s">
        <v>530</v>
      </c>
      <c r="E190" s="43" t="s">
        <v>531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66" x14ac:dyDescent="0.3">
      <c r="A192" s="4" t="s">
        <v>267</v>
      </c>
      <c r="B192" s="42">
        <v>1</v>
      </c>
      <c r="C192" s="42"/>
      <c r="D192" s="58" t="s">
        <v>532</v>
      </c>
      <c r="E192" s="43" t="s">
        <v>533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2"/>
      <c r="C194" s="453"/>
      <c r="D194" s="335">
        <f>SUM(B190:C193)</f>
        <v>2</v>
      </c>
    </row>
    <row r="195" spans="1:6" x14ac:dyDescent="0.3">
      <c r="A195" s="451" t="s">
        <v>251</v>
      </c>
      <c r="B195" s="452"/>
      <c r="C195" s="453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f>E197/F197</f>
        <v>0.14285714285714285</v>
      </c>
      <c r="E197" s="72">
        <f>COUNTIF('A1 Technique'!F17:F193,"ok")</f>
        <v>2</v>
      </c>
      <c r="F197" s="73">
        <f>COUNTA('A1 Technique'!F17:F193)</f>
        <v>14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71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0.82558139534883723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8"/>
      <c r="E1" s="428"/>
      <c r="F1" s="428"/>
      <c r="G1" s="42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9" t="s">
        <v>151</v>
      </c>
      <c r="B7" s="429"/>
      <c r="C7" s="429"/>
      <c r="D7" s="429"/>
      <c r="E7" s="429"/>
      <c r="F7" s="429"/>
      <c r="G7" s="82"/>
    </row>
    <row r="8" spans="1:7" ht="22.5" x14ac:dyDescent="0.45">
      <c r="A8" s="430" t="str">
        <f>'Page de garde'!D18</f>
        <v>Ain Zaghouan 2</v>
      </c>
      <c r="B8" s="430"/>
      <c r="C8" s="430"/>
      <c r="D8" s="430"/>
      <c r="E8" s="430"/>
      <c r="F8" s="430"/>
      <c r="G8" s="82"/>
    </row>
    <row r="9" spans="1:7" ht="22.5" x14ac:dyDescent="0.45">
      <c r="A9" s="278" t="s">
        <v>39</v>
      </c>
      <c r="B9" s="431"/>
      <c r="C9" s="431"/>
      <c r="D9" s="431"/>
      <c r="E9" s="431"/>
      <c r="F9" s="431"/>
      <c r="G9" s="82"/>
    </row>
    <row r="10" spans="1:7" ht="22.5" x14ac:dyDescent="0.45">
      <c r="A10" s="279" t="s">
        <v>41</v>
      </c>
      <c r="B10" s="432"/>
      <c r="C10" s="432"/>
      <c r="D10" s="432"/>
      <c r="E10" s="432"/>
      <c r="F10" s="432"/>
      <c r="G10" s="82"/>
    </row>
    <row r="11" spans="1:7" ht="22.5" x14ac:dyDescent="0.45">
      <c r="A11" s="278" t="s">
        <v>40</v>
      </c>
      <c r="B11" s="427"/>
      <c r="C11" s="427"/>
      <c r="D11" s="427"/>
      <c r="E11" s="427"/>
      <c r="F11" s="427"/>
      <c r="G11" s="82"/>
    </row>
    <row r="12" spans="1:7" ht="22.5" x14ac:dyDescent="0.45">
      <c r="A12" s="278" t="s">
        <v>200</v>
      </c>
      <c r="B12" s="433" t="e">
        <f>D730</f>
        <v>#DIV/0!</v>
      </c>
      <c r="C12" s="433"/>
      <c r="D12" s="433"/>
      <c r="E12" s="433"/>
      <c r="F12" s="433"/>
      <c r="G12" s="82"/>
    </row>
    <row r="13" spans="1:7" ht="22.5" x14ac:dyDescent="0.45">
      <c r="A13" s="81"/>
      <c r="B13" s="79"/>
      <c r="C13" s="79"/>
      <c r="D13" s="428"/>
      <c r="E13" s="428"/>
      <c r="F13" s="428"/>
      <c r="G13" s="42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266</v>
      </c>
      <c r="F17" s="371" t="s">
        <v>299</v>
      </c>
      <c r="G17" s="83"/>
    </row>
    <row r="18" spans="1:8" ht="16.5" customHeight="1" x14ac:dyDescent="0.4">
      <c r="A18" s="369"/>
      <c r="B18" s="283" t="s">
        <v>32</v>
      </c>
      <c r="C18" s="283" t="s">
        <v>31</v>
      </c>
      <c r="D18" s="370"/>
      <c r="E18" s="371"/>
      <c r="F18" s="37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60"/>
      <c r="B49" s="360"/>
      <c r="C49" s="360"/>
      <c r="D49" s="360"/>
      <c r="E49" s="360"/>
      <c r="F49" s="360"/>
      <c r="G49" s="36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266</v>
      </c>
      <c r="F52" s="371" t="s">
        <v>301</v>
      </c>
      <c r="G52" s="83"/>
    </row>
    <row r="53" spans="1:7" ht="21" x14ac:dyDescent="0.4">
      <c r="A53" s="369"/>
      <c r="B53" s="283" t="s">
        <v>32</v>
      </c>
      <c r="C53" s="283" t="s">
        <v>31</v>
      </c>
      <c r="D53" s="370"/>
      <c r="E53" s="371"/>
      <c r="F53" s="37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8"/>
      <c r="B64" s="359"/>
      <c r="C64" s="359"/>
      <c r="D64" s="359"/>
      <c r="E64" s="359"/>
      <c r="F64" s="359"/>
      <c r="G64" s="359"/>
    </row>
    <row r="65" spans="1:7" ht="43.5" customHeight="1" x14ac:dyDescent="0.4">
      <c r="A65" s="438" t="s">
        <v>350</v>
      </c>
      <c r="B65" s="438"/>
      <c r="C65" s="438"/>
      <c r="D65" s="438"/>
      <c r="E65" s="438"/>
      <c r="F65" s="43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7"/>
      <c r="B83" s="367"/>
      <c r="C83" s="367"/>
      <c r="D83" s="367"/>
      <c r="E83" s="367"/>
      <c r="F83" s="367"/>
      <c r="G83" s="367"/>
    </row>
    <row r="84" spans="1:7" ht="45" customHeight="1" x14ac:dyDescent="0.45">
      <c r="A84" s="439" t="s">
        <v>351</v>
      </c>
      <c r="B84" s="439"/>
      <c r="C84" s="439"/>
      <c r="D84" s="439"/>
      <c r="E84" s="439"/>
      <c r="F84" s="43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63"/>
      <c r="B103" s="361"/>
      <c r="C103" s="361"/>
      <c r="D103" s="361"/>
      <c r="E103" s="361"/>
      <c r="F103" s="368"/>
      <c r="G103" s="83"/>
    </row>
    <row r="104" spans="1:7" ht="46.5" customHeight="1" x14ac:dyDescent="0.4">
      <c r="A104" s="438" t="s">
        <v>352</v>
      </c>
      <c r="B104" s="438"/>
      <c r="C104" s="438"/>
      <c r="D104" s="438"/>
      <c r="E104" s="438"/>
      <c r="F104" s="43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63"/>
      <c r="B111" s="361"/>
      <c r="C111" s="361"/>
      <c r="D111" s="361"/>
      <c r="E111" s="361"/>
      <c r="F111" s="368"/>
      <c r="G111" s="83"/>
    </row>
    <row r="112" spans="1:7" ht="39.75" customHeight="1" x14ac:dyDescent="0.4">
      <c r="A112" s="438" t="s">
        <v>390</v>
      </c>
      <c r="B112" s="438"/>
      <c r="C112" s="438"/>
      <c r="D112" s="438"/>
      <c r="E112" s="438"/>
      <c r="F112" s="43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61"/>
      <c r="B120" s="361"/>
      <c r="C120" s="361"/>
      <c r="D120" s="361"/>
      <c r="E120" s="361"/>
      <c r="F120" s="361"/>
      <c r="G120" s="83"/>
    </row>
    <row r="121" spans="1:7" ht="22.5" x14ac:dyDescent="0.4">
      <c r="A121" s="438" t="s">
        <v>310</v>
      </c>
      <c r="B121" s="438"/>
      <c r="C121" s="438"/>
      <c r="D121" s="438"/>
      <c r="E121" s="438"/>
      <c r="F121" s="43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62"/>
      <c r="B132" s="362"/>
      <c r="C132" s="362"/>
      <c r="D132" s="362"/>
      <c r="E132" s="362"/>
      <c r="F132" s="362"/>
      <c r="G132" s="83"/>
    </row>
    <row r="133" spans="1:16384" ht="22.5" customHeight="1" x14ac:dyDescent="0.4">
      <c r="A133" s="440" t="s">
        <v>424</v>
      </c>
      <c r="B133" s="440"/>
      <c r="C133" s="440"/>
      <c r="D133" s="440"/>
      <c r="E133" s="440"/>
      <c r="F133" s="440"/>
      <c r="G133" s="83"/>
    </row>
    <row r="134" spans="1:16384" ht="22.5" customHeight="1" x14ac:dyDescent="0.4">
      <c r="A134" s="441"/>
      <c r="B134" s="441"/>
      <c r="C134" s="441"/>
      <c r="D134" s="441"/>
      <c r="E134" s="441"/>
      <c r="F134" s="441"/>
      <c r="G134" s="83"/>
    </row>
    <row r="135" spans="1:16384" s="216" customFormat="1" ht="22.5" customHeight="1" x14ac:dyDescent="0.25">
      <c r="A135" s="369" t="s">
        <v>28</v>
      </c>
      <c r="B135" s="370" t="s">
        <v>29</v>
      </c>
      <c r="C135" s="370"/>
      <c r="D135" s="370" t="s">
        <v>42</v>
      </c>
      <c r="E135" s="371" t="s">
        <v>266</v>
      </c>
      <c r="F135" s="371" t="s">
        <v>301</v>
      </c>
    </row>
    <row r="136" spans="1:16384" s="216" customFormat="1" ht="22.5" customHeight="1" x14ac:dyDescent="0.25">
      <c r="A136" s="369"/>
      <c r="B136" s="283" t="s">
        <v>32</v>
      </c>
      <c r="C136" s="283" t="s">
        <v>31</v>
      </c>
      <c r="D136" s="370"/>
      <c r="E136" s="371"/>
      <c r="F136" s="37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42" t="s">
        <v>461</v>
      </c>
      <c r="B139" s="442"/>
      <c r="C139" s="442"/>
      <c r="D139" s="442"/>
      <c r="E139" s="442"/>
      <c r="F139" s="44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0" t="s">
        <v>349</v>
      </c>
      <c r="B147" s="400"/>
      <c r="C147" s="400"/>
      <c r="D147" s="400"/>
      <c r="E147" s="400"/>
      <c r="F147" s="40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63"/>
      <c r="B165" s="361"/>
      <c r="C165" s="361"/>
      <c r="D165" s="361"/>
      <c r="E165" s="361"/>
      <c r="F165" s="361"/>
      <c r="G165" s="83"/>
    </row>
    <row r="166" spans="1:7" ht="32.25" customHeight="1" x14ac:dyDescent="0.4">
      <c r="A166" s="442" t="s">
        <v>462</v>
      </c>
      <c r="B166" s="442"/>
      <c r="C166" s="442"/>
      <c r="D166" s="442"/>
      <c r="E166" s="442"/>
      <c r="F166" s="44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64"/>
      <c r="B176" s="365"/>
      <c r="C176" s="365"/>
      <c r="D176" s="365"/>
      <c r="E176" s="365"/>
      <c r="F176" s="365"/>
      <c r="G176" s="83"/>
    </row>
    <row r="177" spans="1:7" ht="32.25" customHeight="1" x14ac:dyDescent="0.4">
      <c r="A177" s="442" t="s">
        <v>310</v>
      </c>
      <c r="B177" s="442"/>
      <c r="C177" s="442"/>
      <c r="D177" s="442"/>
      <c r="E177" s="442"/>
      <c r="F177" s="44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1"/>
      <c r="C186" s="40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6"/>
      <c r="B188" s="366"/>
      <c r="C188" s="366"/>
      <c r="D188" s="366"/>
      <c r="E188" s="366"/>
      <c r="F188" s="36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9" t="s">
        <v>28</v>
      </c>
      <c r="B191" s="370" t="s">
        <v>29</v>
      </c>
      <c r="C191" s="370"/>
      <c r="D191" s="370" t="s">
        <v>42</v>
      </c>
      <c r="E191" s="371" t="s">
        <v>266</v>
      </c>
      <c r="F191" s="371" t="s">
        <v>301</v>
      </c>
      <c r="G191" s="83"/>
    </row>
    <row r="192" spans="1:7" ht="21" x14ac:dyDescent="0.4">
      <c r="A192" s="369"/>
      <c r="B192" s="283" t="s">
        <v>32</v>
      </c>
      <c r="C192" s="283" t="s">
        <v>31</v>
      </c>
      <c r="D192" s="370"/>
      <c r="E192" s="371"/>
      <c r="F192" s="37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7" t="s">
        <v>34</v>
      </c>
      <c r="B203" s="398"/>
      <c r="C203" s="39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60"/>
      <c r="B205" s="360"/>
      <c r="C205" s="360"/>
      <c r="D205" s="360"/>
      <c r="E205" s="360"/>
      <c r="F205" s="36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7" t="s">
        <v>34</v>
      </c>
      <c r="B227" s="398"/>
      <c r="C227" s="39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60"/>
      <c r="B229" s="360"/>
      <c r="C229" s="360"/>
      <c r="D229" s="360"/>
      <c r="E229" s="360"/>
      <c r="F229" s="36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34" t="s">
        <v>310</v>
      </c>
      <c r="B236" s="435"/>
      <c r="C236" s="435"/>
      <c r="D236" s="43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97" t="s">
        <v>34</v>
      </c>
      <c r="B245" s="398"/>
      <c r="C245" s="39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60"/>
      <c r="B250" s="360"/>
      <c r="C250" s="360"/>
      <c r="D250" s="360"/>
      <c r="E250" s="360"/>
      <c r="F250" s="36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9" t="s">
        <v>28</v>
      </c>
      <c r="B253" s="370" t="s">
        <v>29</v>
      </c>
      <c r="C253" s="370"/>
      <c r="D253" s="370" t="s">
        <v>42</v>
      </c>
      <c r="E253" s="371" t="s">
        <v>266</v>
      </c>
      <c r="F253" s="371" t="s">
        <v>301</v>
      </c>
      <c r="G253" s="83"/>
    </row>
    <row r="254" spans="1:7" ht="21" x14ac:dyDescent="0.4">
      <c r="A254" s="369"/>
      <c r="B254" s="283" t="s">
        <v>32</v>
      </c>
      <c r="C254" s="283" t="s">
        <v>31</v>
      </c>
      <c r="D254" s="370"/>
      <c r="E254" s="371"/>
      <c r="F254" s="37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7" t="s">
        <v>34</v>
      </c>
      <c r="B265" s="398"/>
      <c r="C265" s="39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90"/>
      <c r="B290" s="390"/>
      <c r="C290" s="390"/>
      <c r="D290" s="390"/>
      <c r="E290" s="390"/>
      <c r="F290" s="390"/>
      <c r="G290" s="83"/>
    </row>
    <row r="291" spans="1:7" ht="31.5" customHeight="1" x14ac:dyDescent="0.4">
      <c r="A291" s="437" t="s">
        <v>310</v>
      </c>
      <c r="B291" s="437"/>
      <c r="C291" s="437"/>
      <c r="D291" s="437"/>
      <c r="E291" s="437"/>
      <c r="F291" s="43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9" t="s">
        <v>28</v>
      </c>
      <c r="B308" s="370" t="s">
        <v>29</v>
      </c>
      <c r="C308" s="370"/>
      <c r="D308" s="370" t="s">
        <v>42</v>
      </c>
      <c r="E308" s="371" t="s">
        <v>266</v>
      </c>
      <c r="F308" s="371" t="s">
        <v>301</v>
      </c>
      <c r="G308" s="83"/>
    </row>
    <row r="309" spans="1:7" ht="21" x14ac:dyDescent="0.4">
      <c r="A309" s="369"/>
      <c r="B309" s="283" t="s">
        <v>32</v>
      </c>
      <c r="C309" s="283" t="s">
        <v>31</v>
      </c>
      <c r="D309" s="370"/>
      <c r="E309" s="371"/>
      <c r="F309" s="37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2"/>
      <c r="B357" s="382"/>
      <c r="C357" s="382"/>
      <c r="D357" s="382"/>
      <c r="E357" s="382"/>
      <c r="F357" s="382"/>
      <c r="G357" s="382"/>
    </row>
    <row r="358" spans="1:7" ht="32.25" customHeight="1" x14ac:dyDescent="0.4">
      <c r="A358" s="446" t="s">
        <v>310</v>
      </c>
      <c r="B358" s="446"/>
      <c r="C358" s="446"/>
      <c r="D358" s="446"/>
      <c r="E358" s="446"/>
      <c r="F358" s="44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9" t="s">
        <v>28</v>
      </c>
      <c r="B375" s="370" t="s">
        <v>29</v>
      </c>
      <c r="C375" s="370"/>
      <c r="D375" s="370" t="s">
        <v>42</v>
      </c>
      <c r="E375" s="371" t="s">
        <v>266</v>
      </c>
      <c r="F375" s="371" t="s">
        <v>301</v>
      </c>
      <c r="G375" s="83"/>
    </row>
    <row r="376" spans="1:7" ht="21" x14ac:dyDescent="0.4">
      <c r="A376" s="369"/>
      <c r="B376" s="283" t="s">
        <v>32</v>
      </c>
      <c r="C376" s="283" t="s">
        <v>31</v>
      </c>
      <c r="D376" s="370"/>
      <c r="E376" s="371"/>
      <c r="F376" s="37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5"/>
      <c r="B415" s="367"/>
      <c r="C415" s="367"/>
      <c r="D415" s="367"/>
      <c r="E415" s="367"/>
      <c r="F415" s="367"/>
      <c r="G415" s="367"/>
    </row>
    <row r="416" spans="1:7" ht="24.75" x14ac:dyDescent="0.4">
      <c r="A416" s="445" t="s">
        <v>319</v>
      </c>
      <c r="B416" s="445"/>
      <c r="C416" s="445"/>
      <c r="D416" s="445"/>
      <c r="E416" s="445"/>
      <c r="F416" s="44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9" t="s">
        <v>28</v>
      </c>
      <c r="B433" s="370" t="s">
        <v>29</v>
      </c>
      <c r="C433" s="370"/>
      <c r="D433" s="370" t="s">
        <v>42</v>
      </c>
      <c r="E433" s="371" t="s">
        <v>266</v>
      </c>
      <c r="F433" s="371" t="s">
        <v>301</v>
      </c>
      <c r="G433" s="83"/>
    </row>
    <row r="434" spans="1:7" ht="21" x14ac:dyDescent="0.4">
      <c r="A434" s="369"/>
      <c r="B434" s="283" t="s">
        <v>32</v>
      </c>
      <c r="C434" s="283" t="s">
        <v>31</v>
      </c>
      <c r="D434" s="370"/>
      <c r="E434" s="371"/>
      <c r="F434" s="37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5" t="s">
        <v>310</v>
      </c>
      <c r="B464" s="445"/>
      <c r="C464" s="445"/>
      <c r="D464" s="445"/>
      <c r="E464" s="445"/>
      <c r="F464" s="44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9" t="s">
        <v>425</v>
      </c>
      <c r="B478" s="449"/>
      <c r="C478" s="449"/>
      <c r="D478" s="449"/>
      <c r="E478" s="449"/>
      <c r="F478" s="44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8" t="s">
        <v>28</v>
      </c>
      <c r="B480" s="419" t="s">
        <v>29</v>
      </c>
      <c r="C480" s="419"/>
      <c r="D480" s="419" t="s">
        <v>42</v>
      </c>
      <c r="E480" s="411" t="s">
        <v>266</v>
      </c>
      <c r="F480" s="411" t="s">
        <v>301</v>
      </c>
      <c r="G480" s="83"/>
    </row>
    <row r="481" spans="1:7" ht="21" x14ac:dyDescent="0.4">
      <c r="A481" s="418"/>
      <c r="B481" s="291" t="s">
        <v>32</v>
      </c>
      <c r="C481" s="291" t="s">
        <v>31</v>
      </c>
      <c r="D481" s="419"/>
      <c r="E481" s="411"/>
      <c r="F481" s="41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6" t="s">
        <v>52</v>
      </c>
      <c r="B483" s="426"/>
      <c r="C483" s="426"/>
      <c r="D483" s="426"/>
      <c r="E483" s="426"/>
      <c r="F483" s="42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9" t="s">
        <v>463</v>
      </c>
      <c r="B491" s="410"/>
      <c r="C491" s="410"/>
      <c r="D491" s="410"/>
      <c r="E491" s="410"/>
      <c r="F491" s="41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20" t="s">
        <v>23</v>
      </c>
      <c r="B505" s="421"/>
      <c r="C505" s="421"/>
      <c r="D505" s="421"/>
      <c r="E505" s="421"/>
      <c r="F505" s="42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2"/>
      <c r="B517" s="392"/>
      <c r="C517" s="392"/>
      <c r="D517" s="392"/>
      <c r="E517" s="392"/>
      <c r="F517" s="392"/>
      <c r="G517" s="392"/>
    </row>
    <row r="518" spans="1:7" ht="26.25" customHeight="1" x14ac:dyDescent="0.5">
      <c r="A518" s="244" t="s">
        <v>310</v>
      </c>
      <c r="B518" s="417"/>
      <c r="C518" s="417"/>
      <c r="D518" s="417"/>
      <c r="E518" s="417"/>
      <c r="F518" s="41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50" t="s">
        <v>97</v>
      </c>
      <c r="B530" s="450"/>
      <c r="C530" s="450"/>
      <c r="D530" s="450"/>
      <c r="E530" s="450"/>
      <c r="F530" s="45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23" t="s">
        <v>28</v>
      </c>
      <c r="B532" s="396" t="s">
        <v>29</v>
      </c>
      <c r="C532" s="425"/>
      <c r="D532" s="370" t="s">
        <v>42</v>
      </c>
      <c r="E532" s="371" t="s">
        <v>266</v>
      </c>
      <c r="F532" s="371" t="s">
        <v>301</v>
      </c>
      <c r="G532" s="83"/>
    </row>
    <row r="533" spans="1:7" ht="21" x14ac:dyDescent="0.4">
      <c r="A533" s="424"/>
      <c r="B533" s="292" t="s">
        <v>32</v>
      </c>
      <c r="C533" s="293" t="s">
        <v>31</v>
      </c>
      <c r="D533" s="370"/>
      <c r="E533" s="371"/>
      <c r="F533" s="37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7"/>
      <c r="D535" s="447"/>
      <c r="E535" s="447"/>
      <c r="F535" s="44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7" t="s">
        <v>34</v>
      </c>
      <c r="B542" s="398"/>
      <c r="C542" s="39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7" t="s">
        <v>33</v>
      </c>
      <c r="B543" s="398"/>
      <c r="C543" s="39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60"/>
      <c r="B544" s="360"/>
      <c r="C544" s="360"/>
      <c r="D544" s="360"/>
      <c r="E544" s="360"/>
      <c r="F544" s="36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6"/>
      <c r="B556" s="382"/>
      <c r="C556" s="382"/>
      <c r="D556" s="382"/>
      <c r="E556" s="382"/>
      <c r="F556" s="382"/>
      <c r="G556" s="382"/>
    </row>
    <row r="557" spans="1:7" ht="35.25" customHeight="1" x14ac:dyDescent="0.4">
      <c r="A557" s="246" t="s">
        <v>310</v>
      </c>
      <c r="B557" s="222"/>
      <c r="C557" s="380"/>
      <c r="D557" s="380"/>
      <c r="E557" s="380"/>
      <c r="F557" s="38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75" t="s">
        <v>34</v>
      </c>
      <c r="B566" s="375"/>
      <c r="C566" s="376"/>
      <c r="D566" s="296">
        <f>SUM(B558:C565,B546:C555)</f>
        <v>0</v>
      </c>
      <c r="E566" s="79"/>
      <c r="F566" s="83"/>
      <c r="G566" s="83"/>
    </row>
    <row r="567" spans="1:7" ht="21" x14ac:dyDescent="0.4">
      <c r="A567" s="375" t="s">
        <v>33</v>
      </c>
      <c r="B567" s="375"/>
      <c r="C567" s="37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60"/>
      <c r="B572" s="360"/>
      <c r="C572" s="360"/>
      <c r="D572" s="360"/>
      <c r="E572" s="360"/>
      <c r="F572" s="360"/>
      <c r="G572" s="83"/>
    </row>
    <row r="573" spans="1:7" ht="22.5" x14ac:dyDescent="0.45">
      <c r="A573" s="383" t="s">
        <v>19</v>
      </c>
      <c r="B573" s="383"/>
      <c r="C573" s="383"/>
      <c r="D573" s="383"/>
      <c r="E573" s="383"/>
      <c r="F573" s="38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8" t="s">
        <v>28</v>
      </c>
      <c r="B575" s="419" t="s">
        <v>29</v>
      </c>
      <c r="C575" s="419"/>
      <c r="D575" s="419" t="s">
        <v>42</v>
      </c>
      <c r="E575" s="411" t="s">
        <v>266</v>
      </c>
      <c r="F575" s="411" t="s">
        <v>301</v>
      </c>
      <c r="G575" s="83"/>
    </row>
    <row r="576" spans="1:7" ht="21" x14ac:dyDescent="0.4">
      <c r="A576" s="418"/>
      <c r="B576" s="291" t="s">
        <v>32</v>
      </c>
      <c r="C576" s="291" t="s">
        <v>31</v>
      </c>
      <c r="D576" s="419"/>
      <c r="E576" s="411"/>
      <c r="F576" s="41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3" t="s">
        <v>10</v>
      </c>
      <c r="B578" s="404"/>
      <c r="C578" s="404"/>
      <c r="D578" s="404"/>
      <c r="E578" s="404"/>
      <c r="F578" s="40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75" t="s">
        <v>34</v>
      </c>
      <c r="B588" s="375"/>
      <c r="C588" s="376"/>
      <c r="D588" s="296">
        <f>SUM(B579:C587)</f>
        <v>0</v>
      </c>
      <c r="E588" s="79"/>
      <c r="F588" s="83"/>
      <c r="G588" s="83"/>
    </row>
    <row r="589" spans="1:7" ht="21" x14ac:dyDescent="0.4">
      <c r="A589" s="375" t="s">
        <v>33</v>
      </c>
      <c r="B589" s="375"/>
      <c r="C589" s="37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6" t="s">
        <v>23</v>
      </c>
      <c r="B591" s="407"/>
      <c r="C591" s="407"/>
      <c r="D591" s="407"/>
      <c r="E591" s="407"/>
      <c r="F591" s="40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3" t="s">
        <v>383</v>
      </c>
      <c r="B598" s="444"/>
      <c r="C598" s="444"/>
      <c r="D598" s="444"/>
      <c r="E598" s="444"/>
      <c r="F598" s="444"/>
      <c r="G598" s="44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75" t="s">
        <v>34</v>
      </c>
      <c r="B606" s="375"/>
      <c r="C606" s="376"/>
      <c r="D606" s="296">
        <f>SUM(B592:C605)</f>
        <v>0</v>
      </c>
      <c r="E606" s="79"/>
      <c r="F606" s="83"/>
      <c r="G606" s="83"/>
    </row>
    <row r="607" spans="1:7" ht="21" x14ac:dyDescent="0.4">
      <c r="A607" s="375" t="s">
        <v>33</v>
      </c>
      <c r="B607" s="375"/>
      <c r="C607" s="37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7" t="s">
        <v>170</v>
      </c>
      <c r="B610" s="378"/>
      <c r="C610" s="37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3" t="s">
        <v>8</v>
      </c>
      <c r="B612" s="383"/>
      <c r="C612" s="383"/>
      <c r="D612" s="383"/>
      <c r="E612" s="383"/>
      <c r="F612" s="38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9" t="s">
        <v>28</v>
      </c>
      <c r="B614" s="370" t="s">
        <v>29</v>
      </c>
      <c r="C614" s="370"/>
      <c r="D614" s="370" t="s">
        <v>42</v>
      </c>
      <c r="E614" s="371" t="s">
        <v>266</v>
      </c>
      <c r="F614" s="371" t="s">
        <v>301</v>
      </c>
      <c r="G614" s="83"/>
    </row>
    <row r="615" spans="1:7" ht="18.75" customHeight="1" x14ac:dyDescent="0.4">
      <c r="A615" s="369"/>
      <c r="B615" s="283" t="s">
        <v>32</v>
      </c>
      <c r="C615" s="283" t="s">
        <v>31</v>
      </c>
      <c r="D615" s="370"/>
      <c r="E615" s="371"/>
      <c r="F615" s="37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93"/>
      <c r="D617" s="393"/>
      <c r="E617" s="393"/>
      <c r="F617" s="39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75" t="s">
        <v>34</v>
      </c>
      <c r="B627" s="375"/>
      <c r="C627" s="375"/>
      <c r="D627" s="296">
        <f>SUM(B618:C626)</f>
        <v>0</v>
      </c>
      <c r="E627" s="389"/>
      <c r="F627" s="390"/>
      <c r="G627" s="83"/>
    </row>
    <row r="628" spans="1:7" ht="21" x14ac:dyDescent="0.4">
      <c r="A628" s="375" t="s">
        <v>33</v>
      </c>
      <c r="B628" s="375"/>
      <c r="C628" s="375"/>
      <c r="D628" s="295" t="e">
        <f>D627/(COUNT(B618:C626)*2)</f>
        <v>#DIV/0!</v>
      </c>
      <c r="E628" s="391"/>
      <c r="F628" s="392"/>
      <c r="G628" s="83"/>
    </row>
    <row r="629" spans="1:7" ht="21" x14ac:dyDescent="0.4">
      <c r="A629" s="104"/>
      <c r="B629" s="83"/>
      <c r="C629" s="388"/>
      <c r="D629" s="388"/>
      <c r="E629" s="388"/>
      <c r="F629" s="38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7" t="s">
        <v>34</v>
      </c>
      <c r="B639" s="398"/>
      <c r="C639" s="39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93"/>
      <c r="D642" s="393"/>
      <c r="E642" s="393"/>
      <c r="F642" s="39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7" t="s">
        <v>34</v>
      </c>
      <c r="B650" s="398"/>
      <c r="C650" s="39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5"/>
      <c r="B652" s="385"/>
      <c r="C652" s="385"/>
      <c r="D652" s="385"/>
      <c r="E652" s="385"/>
      <c r="F652" s="385"/>
      <c r="G652" s="385"/>
    </row>
    <row r="653" spans="1:16382" ht="24.75" x14ac:dyDescent="0.4">
      <c r="A653" s="241" t="s">
        <v>26</v>
      </c>
      <c r="B653" s="393"/>
      <c r="C653" s="393"/>
      <c r="D653" s="393"/>
      <c r="E653" s="393"/>
      <c r="F653" s="39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12" t="s">
        <v>310</v>
      </c>
      <c r="B661" s="413"/>
      <c r="C661" s="413"/>
      <c r="D661" s="413"/>
      <c r="E661" s="413"/>
      <c r="F661" s="41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3" t="s">
        <v>355</v>
      </c>
      <c r="B676" s="383"/>
      <c r="C676" s="383"/>
      <c r="D676" s="383"/>
      <c r="E676" s="383"/>
      <c r="F676" s="38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9" t="s">
        <v>28</v>
      </c>
      <c r="B678" s="370" t="s">
        <v>29</v>
      </c>
      <c r="C678" s="370"/>
      <c r="D678" s="370" t="s">
        <v>42</v>
      </c>
      <c r="E678" s="371" t="s">
        <v>266</v>
      </c>
      <c r="F678" s="371" t="s">
        <v>301</v>
      </c>
      <c r="G678" s="83"/>
    </row>
    <row r="679" spans="1:7" ht="21" x14ac:dyDescent="0.4">
      <c r="A679" s="369"/>
      <c r="B679" s="283" t="s">
        <v>32</v>
      </c>
      <c r="C679" s="283" t="s">
        <v>31</v>
      </c>
      <c r="D679" s="370"/>
      <c r="E679" s="371"/>
      <c r="F679" s="37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4" t="s">
        <v>459</v>
      </c>
      <c r="B704" s="384"/>
      <c r="C704" s="384"/>
      <c r="D704" s="384"/>
      <c r="E704" s="384"/>
      <c r="F704" s="38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5" t="s">
        <v>28</v>
      </c>
      <c r="B706" s="396" t="s">
        <v>29</v>
      </c>
      <c r="C706" s="396"/>
      <c r="D706" s="370" t="s">
        <v>42</v>
      </c>
      <c r="E706" s="371" t="s">
        <v>266</v>
      </c>
      <c r="F706" s="371" t="s">
        <v>301</v>
      </c>
      <c r="G706" s="184"/>
    </row>
    <row r="707" spans="1:7" ht="21" x14ac:dyDescent="0.4">
      <c r="A707" s="369"/>
      <c r="B707" s="283" t="s">
        <v>32</v>
      </c>
      <c r="C707" s="283" t="s">
        <v>31</v>
      </c>
      <c r="D707" s="370"/>
      <c r="E707" s="371"/>
      <c r="F707" s="37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72" t="s">
        <v>305</v>
      </c>
      <c r="B709" s="373"/>
      <c r="C709" s="373"/>
      <c r="D709" s="373"/>
      <c r="E709" s="373"/>
      <c r="F709" s="37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6"/>
      <c r="C715" s="38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6"/>
      <c r="C716" s="38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72" t="s">
        <v>306</v>
      </c>
      <c r="B718" s="373"/>
      <c r="C718" s="373"/>
      <c r="D718" s="373"/>
      <c r="E718" s="373"/>
      <c r="F718" s="37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71"/>
      <c r="E1" s="471"/>
      <c r="F1" s="471"/>
      <c r="G1" s="47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72" t="s">
        <v>46</v>
      </c>
      <c r="B6" s="472"/>
      <c r="C6" s="472"/>
      <c r="D6" s="472"/>
      <c r="E6" s="472"/>
      <c r="F6" s="472"/>
      <c r="G6" s="66"/>
    </row>
    <row r="7" spans="1:7" s="2" customFormat="1" ht="21.75" customHeight="1" x14ac:dyDescent="0.5">
      <c r="A7" s="473" t="str">
        <f>'Page de garde'!D18</f>
        <v>Ain Zaghouan 2</v>
      </c>
      <c r="B7" s="473"/>
      <c r="C7" s="473"/>
      <c r="D7" s="473"/>
      <c r="E7" s="473"/>
      <c r="F7" s="473"/>
      <c r="G7" s="66"/>
    </row>
    <row r="8" spans="1:7" s="2" customFormat="1" ht="24.75" x14ac:dyDescent="0.5">
      <c r="A8" s="329" t="s">
        <v>39</v>
      </c>
      <c r="B8" s="474" t="str">
        <f>'A1 Exploitation'!B9:F9</f>
        <v>Dr Raja Bouhalfaya</v>
      </c>
      <c r="C8" s="474"/>
      <c r="D8" s="474"/>
      <c r="E8" s="474"/>
      <c r="F8" s="474"/>
      <c r="G8" s="66"/>
    </row>
    <row r="9" spans="1:7" s="2" customFormat="1" ht="24.75" x14ac:dyDescent="0.5">
      <c r="A9" s="330" t="s">
        <v>41</v>
      </c>
      <c r="B9" s="475" t="str">
        <f>'A1 Exploitation'!B10:F10</f>
        <v>Gestionnaire de stock et chefs rayons</v>
      </c>
      <c r="C9" s="475"/>
      <c r="D9" s="475"/>
      <c r="E9" s="475"/>
      <c r="F9" s="475"/>
      <c r="G9" s="66"/>
    </row>
    <row r="10" spans="1:7" s="2" customFormat="1" ht="24.75" x14ac:dyDescent="0.5">
      <c r="A10" s="329" t="s">
        <v>40</v>
      </c>
      <c r="B10" s="470">
        <f>'A1 Exploitation'!B11:F11</f>
        <v>76436</v>
      </c>
      <c r="C10" s="470"/>
      <c r="D10" s="470"/>
      <c r="E10" s="470"/>
      <c r="F10" s="470"/>
      <c r="G10" s="66"/>
    </row>
    <row r="11" spans="1:7" s="2" customFormat="1" ht="24.75" x14ac:dyDescent="0.5">
      <c r="A11" s="329" t="s">
        <v>250</v>
      </c>
      <c r="B11" s="467" t="e">
        <f>D199</f>
        <v>#DIV/0!</v>
      </c>
      <c r="C11" s="467"/>
      <c r="D11" s="467"/>
      <c r="E11" s="467"/>
      <c r="F11" s="467"/>
      <c r="G11" s="66"/>
    </row>
    <row r="12" spans="1:7" s="2" customFormat="1" ht="22.5" x14ac:dyDescent="0.45">
      <c r="A12" s="1"/>
      <c r="D12" s="428"/>
      <c r="E12" s="428"/>
      <c r="F12" s="428"/>
      <c r="G12" s="428"/>
    </row>
    <row r="13" spans="1:7" s="2" customFormat="1" ht="11.25" customHeight="1" x14ac:dyDescent="0.3">
      <c r="A13" s="468" t="s">
        <v>28</v>
      </c>
      <c r="B13" s="469" t="s">
        <v>29</v>
      </c>
      <c r="C13" s="469"/>
      <c r="D13" s="469" t="s">
        <v>42</v>
      </c>
      <c r="E13" s="469" t="s">
        <v>160</v>
      </c>
      <c r="F13" s="469" t="s">
        <v>161</v>
      </c>
    </row>
    <row r="14" spans="1:7" s="2" customFormat="1" ht="12.75" customHeight="1" x14ac:dyDescent="0.3">
      <c r="A14" s="468"/>
      <c r="B14" s="336" t="s">
        <v>32</v>
      </c>
      <c r="C14" s="336" t="s">
        <v>31</v>
      </c>
      <c r="D14" s="469"/>
      <c r="E14" s="469"/>
      <c r="F14" s="469"/>
      <c r="G14" s="65"/>
    </row>
    <row r="15" spans="1:7" x14ac:dyDescent="0.3">
      <c r="A15" s="458"/>
      <c r="B15" s="459"/>
      <c r="C15" s="459"/>
      <c r="D15" s="459"/>
      <c r="E15" s="459"/>
      <c r="F15" s="459"/>
    </row>
    <row r="16" spans="1:7" ht="19.5" x14ac:dyDescent="0.4">
      <c r="A16" s="462" t="s">
        <v>0</v>
      </c>
      <c r="B16" s="463"/>
      <c r="C16" s="463"/>
      <c r="D16" s="463"/>
      <c r="E16" s="463"/>
      <c r="F16" s="46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4" t="s">
        <v>34</v>
      </c>
      <c r="B22" s="460"/>
      <c r="C22" s="461"/>
      <c r="D22" s="334">
        <f>SUM(B17:C21)</f>
        <v>0</v>
      </c>
    </row>
    <row r="23" spans="1:7" x14ac:dyDescent="0.3">
      <c r="A23" s="451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2"/>
      <c r="C33" s="453"/>
      <c r="D33" s="331">
        <f>SUM(B26:C32)</f>
        <v>0</v>
      </c>
    </row>
    <row r="34" spans="1:6" x14ac:dyDescent="0.3">
      <c r="A34" s="451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2"/>
      <c r="C42" s="453"/>
      <c r="D42" s="331">
        <f>SUM(B37:C41)</f>
        <v>0</v>
      </c>
    </row>
    <row r="43" spans="1:6" x14ac:dyDescent="0.3">
      <c r="A43" s="451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2"/>
      <c r="C52" s="453"/>
      <c r="D52" s="331">
        <f>SUM(B46:C51)</f>
        <v>0</v>
      </c>
    </row>
    <row r="53" spans="1:6" x14ac:dyDescent="0.3">
      <c r="A53" s="451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2"/>
      <c r="C63" s="453"/>
      <c r="D63" s="331">
        <f>SUM(B56:C62)</f>
        <v>0</v>
      </c>
    </row>
    <row r="64" spans="1:6" x14ac:dyDescent="0.3">
      <c r="A64" s="451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2"/>
      <c r="C84" s="453"/>
      <c r="D84" s="331">
        <f>SUM(B67:C83)</f>
        <v>0</v>
      </c>
    </row>
    <row r="85" spans="1:6" x14ac:dyDescent="0.3">
      <c r="A85" s="451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2"/>
      <c r="C102" s="453"/>
      <c r="D102" s="331">
        <f>SUM(B88:C101)</f>
        <v>0</v>
      </c>
    </row>
    <row r="103" spans="1:6" x14ac:dyDescent="0.3">
      <c r="A103" s="451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2"/>
      <c r="C118" s="453"/>
      <c r="D118" s="331">
        <f>SUM(B107:C117)</f>
        <v>0</v>
      </c>
    </row>
    <row r="119" spans="1:6" x14ac:dyDescent="0.3">
      <c r="A119" s="451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2"/>
      <c r="C133" s="453"/>
      <c r="D133" s="331">
        <f>SUM(B122:C132)</f>
        <v>0</v>
      </c>
    </row>
    <row r="134" spans="1:6" x14ac:dyDescent="0.3">
      <c r="A134" s="451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2"/>
      <c r="C149" s="453"/>
      <c r="D149" s="331">
        <f>SUM(B137:C148)</f>
        <v>0</v>
      </c>
    </row>
    <row r="150" spans="1:6" x14ac:dyDescent="0.3">
      <c r="A150" s="451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60"/>
      <c r="C161" s="461"/>
      <c r="D161" s="334">
        <f>SUM(B153:C160)</f>
        <v>0</v>
      </c>
    </row>
    <row r="162" spans="1:6" x14ac:dyDescent="0.3">
      <c r="A162" s="451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2"/>
      <c r="C169" s="453"/>
      <c r="D169" s="331">
        <f>SUM(B165:C168)</f>
        <v>0</v>
      </c>
    </row>
    <row r="170" spans="1:6" x14ac:dyDescent="0.3">
      <c r="A170" s="451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54" t="s">
        <v>15</v>
      </c>
      <c r="B172" s="455"/>
      <c r="C172" s="455"/>
      <c r="D172" s="455"/>
      <c r="E172" s="455"/>
      <c r="F172" s="45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2"/>
      <c r="C177" s="453"/>
      <c r="D177" s="331">
        <f>SUM(B173:C176)</f>
        <v>0</v>
      </c>
    </row>
    <row r="178" spans="1:7" x14ac:dyDescent="0.3">
      <c r="A178" s="451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2"/>
      <c r="C186" s="453"/>
      <c r="D186" s="331">
        <f>SUM(B181:C185)</f>
        <v>0</v>
      </c>
    </row>
    <row r="187" spans="1:7" x14ac:dyDescent="0.3">
      <c r="A187" s="451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2"/>
      <c r="C194" s="453"/>
      <c r="D194" s="335">
        <f>SUM(B190:C193)</f>
        <v>0</v>
      </c>
    </row>
    <row r="195" spans="1:6" x14ac:dyDescent="0.3">
      <c r="A195" s="451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8"/>
      <c r="E1" s="428"/>
      <c r="F1" s="428"/>
      <c r="G1" s="42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9" t="s">
        <v>151</v>
      </c>
      <c r="B7" s="429"/>
      <c r="C7" s="429"/>
      <c r="D7" s="429"/>
      <c r="E7" s="429"/>
      <c r="F7" s="429"/>
      <c r="G7" s="82"/>
    </row>
    <row r="8" spans="1:7" ht="22.5" x14ac:dyDescent="0.45">
      <c r="A8" s="430" t="str">
        <f>'Page de garde'!D18</f>
        <v>Ain Zaghouan 2</v>
      </c>
      <c r="B8" s="430"/>
      <c r="C8" s="430"/>
      <c r="D8" s="430"/>
      <c r="E8" s="430"/>
      <c r="F8" s="430"/>
      <c r="G8" s="82"/>
    </row>
    <row r="9" spans="1:7" ht="22.5" x14ac:dyDescent="0.45">
      <c r="A9" s="278" t="s">
        <v>39</v>
      </c>
      <c r="B9" s="431"/>
      <c r="C9" s="431"/>
      <c r="D9" s="431"/>
      <c r="E9" s="431"/>
      <c r="F9" s="431"/>
      <c r="G9" s="82"/>
    </row>
    <row r="10" spans="1:7" ht="22.5" x14ac:dyDescent="0.45">
      <c r="A10" s="279" t="s">
        <v>41</v>
      </c>
      <c r="B10" s="432"/>
      <c r="C10" s="432"/>
      <c r="D10" s="432"/>
      <c r="E10" s="432"/>
      <c r="F10" s="432"/>
      <c r="G10" s="82"/>
    </row>
    <row r="11" spans="1:7" ht="22.5" x14ac:dyDescent="0.45">
      <c r="A11" s="278" t="s">
        <v>40</v>
      </c>
      <c r="B11" s="427"/>
      <c r="C11" s="427"/>
      <c r="D11" s="427"/>
      <c r="E11" s="427"/>
      <c r="F11" s="427"/>
      <c r="G11" s="82"/>
    </row>
    <row r="12" spans="1:7" ht="22.5" x14ac:dyDescent="0.45">
      <c r="A12" s="278" t="s">
        <v>200</v>
      </c>
      <c r="B12" s="433" t="e">
        <f>D730</f>
        <v>#DIV/0!</v>
      </c>
      <c r="C12" s="433"/>
      <c r="D12" s="433"/>
      <c r="E12" s="433"/>
      <c r="F12" s="433"/>
      <c r="G12" s="82"/>
    </row>
    <row r="13" spans="1:7" ht="22.5" x14ac:dyDescent="0.45">
      <c r="A13" s="81"/>
      <c r="B13" s="79"/>
      <c r="C13" s="79"/>
      <c r="D13" s="428"/>
      <c r="E13" s="428"/>
      <c r="F13" s="428"/>
      <c r="G13" s="42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266</v>
      </c>
      <c r="F17" s="371" t="s">
        <v>299</v>
      </c>
      <c r="G17" s="83"/>
    </row>
    <row r="18" spans="1:8" ht="16.5" customHeight="1" x14ac:dyDescent="0.4">
      <c r="A18" s="369"/>
      <c r="B18" s="283" t="s">
        <v>32</v>
      </c>
      <c r="C18" s="283" t="s">
        <v>31</v>
      </c>
      <c r="D18" s="370"/>
      <c r="E18" s="371"/>
      <c r="F18" s="37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60"/>
      <c r="B49" s="360"/>
      <c r="C49" s="360"/>
      <c r="D49" s="360"/>
      <c r="E49" s="360"/>
      <c r="F49" s="360"/>
      <c r="G49" s="36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266</v>
      </c>
      <c r="F52" s="371" t="s">
        <v>301</v>
      </c>
      <c r="G52" s="83"/>
    </row>
    <row r="53" spans="1:7" ht="21" x14ac:dyDescent="0.4">
      <c r="A53" s="369"/>
      <c r="B53" s="283" t="s">
        <v>32</v>
      </c>
      <c r="C53" s="283" t="s">
        <v>31</v>
      </c>
      <c r="D53" s="370"/>
      <c r="E53" s="371"/>
      <c r="F53" s="37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8"/>
      <c r="B64" s="359"/>
      <c r="C64" s="359"/>
      <c r="D64" s="359"/>
      <c r="E64" s="359"/>
      <c r="F64" s="359"/>
      <c r="G64" s="359"/>
    </row>
    <row r="65" spans="1:7" ht="43.5" customHeight="1" x14ac:dyDescent="0.4">
      <c r="A65" s="438" t="s">
        <v>350</v>
      </c>
      <c r="B65" s="438"/>
      <c r="C65" s="438"/>
      <c r="D65" s="438"/>
      <c r="E65" s="438"/>
      <c r="F65" s="43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7"/>
      <c r="B83" s="367"/>
      <c r="C83" s="367"/>
      <c r="D83" s="367"/>
      <c r="E83" s="367"/>
      <c r="F83" s="367"/>
      <c r="G83" s="367"/>
    </row>
    <row r="84" spans="1:7" ht="45" customHeight="1" x14ac:dyDescent="0.45">
      <c r="A84" s="439" t="s">
        <v>351</v>
      </c>
      <c r="B84" s="439"/>
      <c r="C84" s="439"/>
      <c r="D84" s="439"/>
      <c r="E84" s="439"/>
      <c r="F84" s="43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63"/>
      <c r="B103" s="361"/>
      <c r="C103" s="361"/>
      <c r="D103" s="361"/>
      <c r="E103" s="361"/>
      <c r="F103" s="368"/>
      <c r="G103" s="83"/>
    </row>
    <row r="104" spans="1:7" ht="46.5" customHeight="1" x14ac:dyDescent="0.4">
      <c r="A104" s="438" t="s">
        <v>352</v>
      </c>
      <c r="B104" s="438"/>
      <c r="C104" s="438"/>
      <c r="D104" s="438"/>
      <c r="E104" s="438"/>
      <c r="F104" s="43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63"/>
      <c r="B111" s="361"/>
      <c r="C111" s="361"/>
      <c r="D111" s="361"/>
      <c r="E111" s="361"/>
      <c r="F111" s="368"/>
      <c r="G111" s="83"/>
    </row>
    <row r="112" spans="1:7" ht="39.75" customHeight="1" x14ac:dyDescent="0.4">
      <c r="A112" s="438" t="s">
        <v>390</v>
      </c>
      <c r="B112" s="438"/>
      <c r="C112" s="438"/>
      <c r="D112" s="438"/>
      <c r="E112" s="438"/>
      <c r="F112" s="43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61"/>
      <c r="B120" s="361"/>
      <c r="C120" s="361"/>
      <c r="D120" s="361"/>
      <c r="E120" s="361"/>
      <c r="F120" s="361"/>
      <c r="G120" s="83"/>
    </row>
    <row r="121" spans="1:7" ht="22.5" x14ac:dyDescent="0.4">
      <c r="A121" s="438" t="s">
        <v>310</v>
      </c>
      <c r="B121" s="438"/>
      <c r="C121" s="438"/>
      <c r="D121" s="438"/>
      <c r="E121" s="438"/>
      <c r="F121" s="43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62"/>
      <c r="B132" s="362"/>
      <c r="C132" s="362"/>
      <c r="D132" s="362"/>
      <c r="E132" s="362"/>
      <c r="F132" s="362"/>
      <c r="G132" s="83"/>
    </row>
    <row r="133" spans="1:16384" ht="22.5" customHeight="1" x14ac:dyDescent="0.4">
      <c r="A133" s="440" t="s">
        <v>424</v>
      </c>
      <c r="B133" s="440"/>
      <c r="C133" s="440"/>
      <c r="D133" s="440"/>
      <c r="E133" s="440"/>
      <c r="F133" s="440"/>
      <c r="G133" s="83"/>
    </row>
    <row r="134" spans="1:16384" ht="22.5" customHeight="1" x14ac:dyDescent="0.4">
      <c r="A134" s="441"/>
      <c r="B134" s="441"/>
      <c r="C134" s="441"/>
      <c r="D134" s="441"/>
      <c r="E134" s="441"/>
      <c r="F134" s="441"/>
      <c r="G134" s="83"/>
    </row>
    <row r="135" spans="1:16384" s="216" customFormat="1" ht="22.5" customHeight="1" x14ac:dyDescent="0.25">
      <c r="A135" s="369" t="s">
        <v>28</v>
      </c>
      <c r="B135" s="370" t="s">
        <v>29</v>
      </c>
      <c r="C135" s="370"/>
      <c r="D135" s="370" t="s">
        <v>42</v>
      </c>
      <c r="E135" s="371" t="s">
        <v>266</v>
      </c>
      <c r="F135" s="371" t="s">
        <v>301</v>
      </c>
    </row>
    <row r="136" spans="1:16384" s="216" customFormat="1" ht="22.5" customHeight="1" x14ac:dyDescent="0.25">
      <c r="A136" s="369"/>
      <c r="B136" s="283" t="s">
        <v>32</v>
      </c>
      <c r="C136" s="283" t="s">
        <v>31</v>
      </c>
      <c r="D136" s="370"/>
      <c r="E136" s="371"/>
      <c r="F136" s="37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42" t="s">
        <v>461</v>
      </c>
      <c r="B139" s="442"/>
      <c r="C139" s="442"/>
      <c r="D139" s="442"/>
      <c r="E139" s="442"/>
      <c r="F139" s="44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0" t="s">
        <v>349</v>
      </c>
      <c r="B147" s="400"/>
      <c r="C147" s="400"/>
      <c r="D147" s="400"/>
      <c r="E147" s="400"/>
      <c r="F147" s="40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63"/>
      <c r="B165" s="361"/>
      <c r="C165" s="361"/>
      <c r="D165" s="361"/>
      <c r="E165" s="361"/>
      <c r="F165" s="361"/>
      <c r="G165" s="83"/>
    </row>
    <row r="166" spans="1:7" ht="32.25" customHeight="1" x14ac:dyDescent="0.4">
      <c r="A166" s="442" t="s">
        <v>462</v>
      </c>
      <c r="B166" s="442"/>
      <c r="C166" s="442"/>
      <c r="D166" s="442"/>
      <c r="E166" s="442"/>
      <c r="F166" s="44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64"/>
      <c r="B176" s="365"/>
      <c r="C176" s="365"/>
      <c r="D176" s="365"/>
      <c r="E176" s="365"/>
      <c r="F176" s="365"/>
      <c r="G176" s="83"/>
    </row>
    <row r="177" spans="1:7" ht="32.25" customHeight="1" x14ac:dyDescent="0.4">
      <c r="A177" s="442" t="s">
        <v>310</v>
      </c>
      <c r="B177" s="442"/>
      <c r="C177" s="442"/>
      <c r="D177" s="442"/>
      <c r="E177" s="442"/>
      <c r="F177" s="44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1"/>
      <c r="C186" s="40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6"/>
      <c r="B188" s="366"/>
      <c r="C188" s="366"/>
      <c r="D188" s="366"/>
      <c r="E188" s="366"/>
      <c r="F188" s="36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9" t="s">
        <v>28</v>
      </c>
      <c r="B191" s="370" t="s">
        <v>29</v>
      </c>
      <c r="C191" s="370"/>
      <c r="D191" s="370" t="s">
        <v>42</v>
      </c>
      <c r="E191" s="371" t="s">
        <v>266</v>
      </c>
      <c r="F191" s="371" t="s">
        <v>301</v>
      </c>
      <c r="G191" s="83"/>
    </row>
    <row r="192" spans="1:7" ht="21" x14ac:dyDescent="0.4">
      <c r="A192" s="369"/>
      <c r="B192" s="283" t="s">
        <v>32</v>
      </c>
      <c r="C192" s="283" t="s">
        <v>31</v>
      </c>
      <c r="D192" s="370"/>
      <c r="E192" s="371"/>
      <c r="F192" s="37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7" t="s">
        <v>34</v>
      </c>
      <c r="B203" s="398"/>
      <c r="C203" s="39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60"/>
      <c r="B205" s="360"/>
      <c r="C205" s="360"/>
      <c r="D205" s="360"/>
      <c r="E205" s="360"/>
      <c r="F205" s="36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7" t="s">
        <v>34</v>
      </c>
      <c r="B227" s="398"/>
      <c r="C227" s="39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60"/>
      <c r="B229" s="360"/>
      <c r="C229" s="360"/>
      <c r="D229" s="360"/>
      <c r="E229" s="360"/>
      <c r="F229" s="36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34" t="s">
        <v>310</v>
      </c>
      <c r="B236" s="435"/>
      <c r="C236" s="435"/>
      <c r="D236" s="43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97" t="s">
        <v>34</v>
      </c>
      <c r="B245" s="398"/>
      <c r="C245" s="39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60"/>
      <c r="B250" s="360"/>
      <c r="C250" s="360"/>
      <c r="D250" s="360"/>
      <c r="E250" s="360"/>
      <c r="F250" s="36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9" t="s">
        <v>28</v>
      </c>
      <c r="B253" s="370" t="s">
        <v>29</v>
      </c>
      <c r="C253" s="370"/>
      <c r="D253" s="370" t="s">
        <v>42</v>
      </c>
      <c r="E253" s="371" t="s">
        <v>266</v>
      </c>
      <c r="F253" s="371" t="s">
        <v>301</v>
      </c>
      <c r="G253" s="83"/>
    </row>
    <row r="254" spans="1:7" ht="21" x14ac:dyDescent="0.4">
      <c r="A254" s="369"/>
      <c r="B254" s="283" t="s">
        <v>32</v>
      </c>
      <c r="C254" s="283" t="s">
        <v>31</v>
      </c>
      <c r="D254" s="370"/>
      <c r="E254" s="371"/>
      <c r="F254" s="37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7" t="s">
        <v>34</v>
      </c>
      <c r="B265" s="398"/>
      <c r="C265" s="39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90"/>
      <c r="B290" s="390"/>
      <c r="C290" s="390"/>
      <c r="D290" s="390"/>
      <c r="E290" s="390"/>
      <c r="F290" s="390"/>
      <c r="G290" s="83"/>
    </row>
    <row r="291" spans="1:7" ht="31.5" customHeight="1" x14ac:dyDescent="0.4">
      <c r="A291" s="437" t="s">
        <v>310</v>
      </c>
      <c r="B291" s="437"/>
      <c r="C291" s="437"/>
      <c r="D291" s="437"/>
      <c r="E291" s="437"/>
      <c r="F291" s="43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9" t="s">
        <v>28</v>
      </c>
      <c r="B308" s="370" t="s">
        <v>29</v>
      </c>
      <c r="C308" s="370"/>
      <c r="D308" s="370" t="s">
        <v>42</v>
      </c>
      <c r="E308" s="371" t="s">
        <v>266</v>
      </c>
      <c r="F308" s="371" t="s">
        <v>301</v>
      </c>
      <c r="G308" s="83"/>
    </row>
    <row r="309" spans="1:7" ht="21" x14ac:dyDescent="0.4">
      <c r="A309" s="369"/>
      <c r="B309" s="283" t="s">
        <v>32</v>
      </c>
      <c r="C309" s="283" t="s">
        <v>31</v>
      </c>
      <c r="D309" s="370"/>
      <c r="E309" s="371"/>
      <c r="F309" s="37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2"/>
      <c r="B357" s="382"/>
      <c r="C357" s="382"/>
      <c r="D357" s="382"/>
      <c r="E357" s="382"/>
      <c r="F357" s="382"/>
      <c r="G357" s="382"/>
    </row>
    <row r="358" spans="1:7" ht="32.25" customHeight="1" x14ac:dyDescent="0.4">
      <c r="A358" s="446" t="s">
        <v>310</v>
      </c>
      <c r="B358" s="446"/>
      <c r="C358" s="446"/>
      <c r="D358" s="446"/>
      <c r="E358" s="446"/>
      <c r="F358" s="44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9" t="s">
        <v>28</v>
      </c>
      <c r="B375" s="370" t="s">
        <v>29</v>
      </c>
      <c r="C375" s="370"/>
      <c r="D375" s="370" t="s">
        <v>42</v>
      </c>
      <c r="E375" s="371" t="s">
        <v>266</v>
      </c>
      <c r="F375" s="371" t="s">
        <v>301</v>
      </c>
      <c r="G375" s="83"/>
    </row>
    <row r="376" spans="1:7" ht="21" x14ac:dyDescent="0.4">
      <c r="A376" s="369"/>
      <c r="B376" s="283" t="s">
        <v>32</v>
      </c>
      <c r="C376" s="283" t="s">
        <v>31</v>
      </c>
      <c r="D376" s="370"/>
      <c r="E376" s="371"/>
      <c r="F376" s="37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5"/>
      <c r="B415" s="367"/>
      <c r="C415" s="367"/>
      <c r="D415" s="367"/>
      <c r="E415" s="367"/>
      <c r="F415" s="367"/>
      <c r="G415" s="367"/>
    </row>
    <row r="416" spans="1:7" ht="24.75" x14ac:dyDescent="0.4">
      <c r="A416" s="445" t="s">
        <v>319</v>
      </c>
      <c r="B416" s="445"/>
      <c r="C416" s="445"/>
      <c r="D416" s="445"/>
      <c r="E416" s="445"/>
      <c r="F416" s="44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9" t="s">
        <v>28</v>
      </c>
      <c r="B433" s="370" t="s">
        <v>29</v>
      </c>
      <c r="C433" s="370"/>
      <c r="D433" s="370" t="s">
        <v>42</v>
      </c>
      <c r="E433" s="371" t="s">
        <v>266</v>
      </c>
      <c r="F433" s="371" t="s">
        <v>301</v>
      </c>
      <c r="G433" s="83"/>
    </row>
    <row r="434" spans="1:7" ht="21" x14ac:dyDescent="0.4">
      <c r="A434" s="369"/>
      <c r="B434" s="283" t="s">
        <v>32</v>
      </c>
      <c r="C434" s="283" t="s">
        <v>31</v>
      </c>
      <c r="D434" s="370"/>
      <c r="E434" s="371"/>
      <c r="F434" s="37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5" t="s">
        <v>310</v>
      </c>
      <c r="B464" s="445"/>
      <c r="C464" s="445"/>
      <c r="D464" s="445"/>
      <c r="E464" s="445"/>
      <c r="F464" s="44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9" t="s">
        <v>425</v>
      </c>
      <c r="B478" s="449"/>
      <c r="C478" s="449"/>
      <c r="D478" s="449"/>
      <c r="E478" s="449"/>
      <c r="F478" s="44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8" t="s">
        <v>28</v>
      </c>
      <c r="B480" s="419" t="s">
        <v>29</v>
      </c>
      <c r="C480" s="419"/>
      <c r="D480" s="419" t="s">
        <v>42</v>
      </c>
      <c r="E480" s="411" t="s">
        <v>266</v>
      </c>
      <c r="F480" s="411" t="s">
        <v>301</v>
      </c>
      <c r="G480" s="83"/>
    </row>
    <row r="481" spans="1:7" ht="21" x14ac:dyDescent="0.4">
      <c r="A481" s="418"/>
      <c r="B481" s="291" t="s">
        <v>32</v>
      </c>
      <c r="C481" s="291" t="s">
        <v>31</v>
      </c>
      <c r="D481" s="419"/>
      <c r="E481" s="411"/>
      <c r="F481" s="41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6" t="s">
        <v>52</v>
      </c>
      <c r="B483" s="426"/>
      <c r="C483" s="426"/>
      <c r="D483" s="426"/>
      <c r="E483" s="426"/>
      <c r="F483" s="42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9" t="s">
        <v>463</v>
      </c>
      <c r="B491" s="410"/>
      <c r="C491" s="410"/>
      <c r="D491" s="410"/>
      <c r="E491" s="410"/>
      <c r="F491" s="41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20" t="s">
        <v>23</v>
      </c>
      <c r="B505" s="421"/>
      <c r="C505" s="421"/>
      <c r="D505" s="421"/>
      <c r="E505" s="421"/>
      <c r="F505" s="42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2"/>
      <c r="B517" s="392"/>
      <c r="C517" s="392"/>
      <c r="D517" s="392"/>
      <c r="E517" s="392"/>
      <c r="F517" s="392"/>
      <c r="G517" s="392"/>
    </row>
    <row r="518" spans="1:7" ht="26.25" customHeight="1" x14ac:dyDescent="0.5">
      <c r="A518" s="244" t="s">
        <v>310</v>
      </c>
      <c r="B518" s="417"/>
      <c r="C518" s="417"/>
      <c r="D518" s="417"/>
      <c r="E518" s="417"/>
      <c r="F518" s="41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50" t="s">
        <v>97</v>
      </c>
      <c r="B530" s="450"/>
      <c r="C530" s="450"/>
      <c r="D530" s="450"/>
      <c r="E530" s="450"/>
      <c r="F530" s="45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23" t="s">
        <v>28</v>
      </c>
      <c r="B532" s="396" t="s">
        <v>29</v>
      </c>
      <c r="C532" s="425"/>
      <c r="D532" s="370" t="s">
        <v>42</v>
      </c>
      <c r="E532" s="371" t="s">
        <v>266</v>
      </c>
      <c r="F532" s="371" t="s">
        <v>301</v>
      </c>
      <c r="G532" s="83"/>
    </row>
    <row r="533" spans="1:7" ht="21" x14ac:dyDescent="0.4">
      <c r="A533" s="424"/>
      <c r="B533" s="292" t="s">
        <v>32</v>
      </c>
      <c r="C533" s="293" t="s">
        <v>31</v>
      </c>
      <c r="D533" s="370"/>
      <c r="E533" s="371"/>
      <c r="F533" s="37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7"/>
      <c r="D535" s="447"/>
      <c r="E535" s="447"/>
      <c r="F535" s="44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7" t="s">
        <v>34</v>
      </c>
      <c r="B542" s="398"/>
      <c r="C542" s="39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7" t="s">
        <v>33</v>
      </c>
      <c r="B543" s="398"/>
      <c r="C543" s="39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60"/>
      <c r="B544" s="360"/>
      <c r="C544" s="360"/>
      <c r="D544" s="360"/>
      <c r="E544" s="360"/>
      <c r="F544" s="36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6"/>
      <c r="B556" s="382"/>
      <c r="C556" s="382"/>
      <c r="D556" s="382"/>
      <c r="E556" s="382"/>
      <c r="F556" s="382"/>
      <c r="G556" s="382"/>
    </row>
    <row r="557" spans="1:7" ht="35.25" customHeight="1" x14ac:dyDescent="0.4">
      <c r="A557" s="246" t="s">
        <v>310</v>
      </c>
      <c r="B557" s="222"/>
      <c r="C557" s="380"/>
      <c r="D557" s="380"/>
      <c r="E557" s="380"/>
      <c r="F557" s="38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75" t="s">
        <v>34</v>
      </c>
      <c r="B566" s="375"/>
      <c r="C566" s="376"/>
      <c r="D566" s="296">
        <f>SUM(B558:C565,B546:C555)</f>
        <v>0</v>
      </c>
      <c r="E566" s="79"/>
      <c r="F566" s="83"/>
      <c r="G566" s="83"/>
    </row>
    <row r="567" spans="1:7" ht="21" x14ac:dyDescent="0.4">
      <c r="A567" s="375" t="s">
        <v>33</v>
      </c>
      <c r="B567" s="375"/>
      <c r="C567" s="37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60"/>
      <c r="B572" s="360"/>
      <c r="C572" s="360"/>
      <c r="D572" s="360"/>
      <c r="E572" s="360"/>
      <c r="F572" s="360"/>
      <c r="G572" s="83"/>
    </row>
    <row r="573" spans="1:7" ht="22.5" x14ac:dyDescent="0.45">
      <c r="A573" s="383" t="s">
        <v>19</v>
      </c>
      <c r="B573" s="383"/>
      <c r="C573" s="383"/>
      <c r="D573" s="383"/>
      <c r="E573" s="383"/>
      <c r="F573" s="38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8" t="s">
        <v>28</v>
      </c>
      <c r="B575" s="419" t="s">
        <v>29</v>
      </c>
      <c r="C575" s="419"/>
      <c r="D575" s="419" t="s">
        <v>42</v>
      </c>
      <c r="E575" s="411" t="s">
        <v>266</v>
      </c>
      <c r="F575" s="411" t="s">
        <v>301</v>
      </c>
      <c r="G575" s="83"/>
    </row>
    <row r="576" spans="1:7" ht="21" x14ac:dyDescent="0.4">
      <c r="A576" s="418"/>
      <c r="B576" s="291" t="s">
        <v>32</v>
      </c>
      <c r="C576" s="291" t="s">
        <v>31</v>
      </c>
      <c r="D576" s="419"/>
      <c r="E576" s="411"/>
      <c r="F576" s="41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3" t="s">
        <v>10</v>
      </c>
      <c r="B578" s="404"/>
      <c r="C578" s="404"/>
      <c r="D578" s="404"/>
      <c r="E578" s="404"/>
      <c r="F578" s="40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75" t="s">
        <v>34</v>
      </c>
      <c r="B588" s="375"/>
      <c r="C588" s="376"/>
      <c r="D588" s="296">
        <f>SUM(B579:C587)</f>
        <v>0</v>
      </c>
      <c r="E588" s="79"/>
      <c r="F588" s="83"/>
      <c r="G588" s="83"/>
    </row>
    <row r="589" spans="1:7" ht="21" x14ac:dyDescent="0.4">
      <c r="A589" s="375" t="s">
        <v>33</v>
      </c>
      <c r="B589" s="375"/>
      <c r="C589" s="37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6" t="s">
        <v>23</v>
      </c>
      <c r="B591" s="407"/>
      <c r="C591" s="407"/>
      <c r="D591" s="407"/>
      <c r="E591" s="407"/>
      <c r="F591" s="40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3" t="s">
        <v>383</v>
      </c>
      <c r="B598" s="444"/>
      <c r="C598" s="444"/>
      <c r="D598" s="444"/>
      <c r="E598" s="444"/>
      <c r="F598" s="444"/>
      <c r="G598" s="44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75" t="s">
        <v>34</v>
      </c>
      <c r="B606" s="375"/>
      <c r="C606" s="376"/>
      <c r="D606" s="296">
        <f>SUM(B592:C605)</f>
        <v>0</v>
      </c>
      <c r="E606" s="79"/>
      <c r="F606" s="83"/>
      <c r="G606" s="83"/>
    </row>
    <row r="607" spans="1:7" ht="21" x14ac:dyDescent="0.4">
      <c r="A607" s="375" t="s">
        <v>33</v>
      </c>
      <c r="B607" s="375"/>
      <c r="C607" s="37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7" t="s">
        <v>170</v>
      </c>
      <c r="B610" s="378"/>
      <c r="C610" s="37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3" t="s">
        <v>8</v>
      </c>
      <c r="B612" s="383"/>
      <c r="C612" s="383"/>
      <c r="D612" s="383"/>
      <c r="E612" s="383"/>
      <c r="F612" s="38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9" t="s">
        <v>28</v>
      </c>
      <c r="B614" s="370" t="s">
        <v>29</v>
      </c>
      <c r="C614" s="370"/>
      <c r="D614" s="370" t="s">
        <v>42</v>
      </c>
      <c r="E614" s="371" t="s">
        <v>266</v>
      </c>
      <c r="F614" s="371" t="s">
        <v>301</v>
      </c>
      <c r="G614" s="83"/>
    </row>
    <row r="615" spans="1:7" ht="18.75" customHeight="1" x14ac:dyDescent="0.4">
      <c r="A615" s="369"/>
      <c r="B615" s="283" t="s">
        <v>32</v>
      </c>
      <c r="C615" s="283" t="s">
        <v>31</v>
      </c>
      <c r="D615" s="370"/>
      <c r="E615" s="371"/>
      <c r="F615" s="37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93"/>
      <c r="D617" s="393"/>
      <c r="E617" s="393"/>
      <c r="F617" s="39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75" t="s">
        <v>34</v>
      </c>
      <c r="B627" s="375"/>
      <c r="C627" s="375"/>
      <c r="D627" s="296">
        <f>SUM(B618:C626)</f>
        <v>0</v>
      </c>
      <c r="E627" s="389"/>
      <c r="F627" s="390"/>
      <c r="G627" s="83"/>
    </row>
    <row r="628" spans="1:7" ht="21" x14ac:dyDescent="0.4">
      <c r="A628" s="375" t="s">
        <v>33</v>
      </c>
      <c r="B628" s="375"/>
      <c r="C628" s="375"/>
      <c r="D628" s="295" t="e">
        <f>D627/(COUNT(B618:C626)*2)</f>
        <v>#DIV/0!</v>
      </c>
      <c r="E628" s="391"/>
      <c r="F628" s="392"/>
      <c r="G628" s="83"/>
    </row>
    <row r="629" spans="1:7" ht="21" x14ac:dyDescent="0.4">
      <c r="A629" s="104"/>
      <c r="B629" s="83"/>
      <c r="C629" s="388"/>
      <c r="D629" s="388"/>
      <c r="E629" s="388"/>
      <c r="F629" s="38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7" t="s">
        <v>34</v>
      </c>
      <c r="B639" s="398"/>
      <c r="C639" s="39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93"/>
      <c r="D642" s="393"/>
      <c r="E642" s="393"/>
      <c r="F642" s="39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7" t="s">
        <v>34</v>
      </c>
      <c r="B650" s="398"/>
      <c r="C650" s="39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5"/>
      <c r="B652" s="385"/>
      <c r="C652" s="385"/>
      <c r="D652" s="385"/>
      <c r="E652" s="385"/>
      <c r="F652" s="385"/>
      <c r="G652" s="385"/>
    </row>
    <row r="653" spans="1:16382" ht="24.75" x14ac:dyDescent="0.4">
      <c r="A653" s="241" t="s">
        <v>26</v>
      </c>
      <c r="B653" s="393"/>
      <c r="C653" s="393"/>
      <c r="D653" s="393"/>
      <c r="E653" s="393"/>
      <c r="F653" s="39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12" t="s">
        <v>310</v>
      </c>
      <c r="B661" s="413"/>
      <c r="C661" s="413"/>
      <c r="D661" s="413"/>
      <c r="E661" s="413"/>
      <c r="F661" s="41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3" t="s">
        <v>355</v>
      </c>
      <c r="B676" s="383"/>
      <c r="C676" s="383"/>
      <c r="D676" s="383"/>
      <c r="E676" s="383"/>
      <c r="F676" s="38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9" t="s">
        <v>28</v>
      </c>
      <c r="B678" s="370" t="s">
        <v>29</v>
      </c>
      <c r="C678" s="370"/>
      <c r="D678" s="370" t="s">
        <v>42</v>
      </c>
      <c r="E678" s="371" t="s">
        <v>266</v>
      </c>
      <c r="F678" s="371" t="s">
        <v>301</v>
      </c>
      <c r="G678" s="83"/>
    </row>
    <row r="679" spans="1:7" ht="21" x14ac:dyDescent="0.4">
      <c r="A679" s="369"/>
      <c r="B679" s="283" t="s">
        <v>32</v>
      </c>
      <c r="C679" s="283" t="s">
        <v>31</v>
      </c>
      <c r="D679" s="370"/>
      <c r="E679" s="371"/>
      <c r="F679" s="37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4" t="s">
        <v>459</v>
      </c>
      <c r="B704" s="384"/>
      <c r="C704" s="384"/>
      <c r="D704" s="384"/>
      <c r="E704" s="384"/>
      <c r="F704" s="38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5" t="s">
        <v>28</v>
      </c>
      <c r="B706" s="396" t="s">
        <v>29</v>
      </c>
      <c r="C706" s="396"/>
      <c r="D706" s="370" t="s">
        <v>42</v>
      </c>
      <c r="E706" s="371" t="s">
        <v>266</v>
      </c>
      <c r="F706" s="371" t="s">
        <v>301</v>
      </c>
      <c r="G706" s="184"/>
    </row>
    <row r="707" spans="1:7" ht="21" x14ac:dyDescent="0.4">
      <c r="A707" s="369"/>
      <c r="B707" s="283" t="s">
        <v>32</v>
      </c>
      <c r="C707" s="283" t="s">
        <v>31</v>
      </c>
      <c r="D707" s="370"/>
      <c r="E707" s="371"/>
      <c r="F707" s="37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72" t="s">
        <v>305</v>
      </c>
      <c r="B709" s="373"/>
      <c r="C709" s="373"/>
      <c r="D709" s="373"/>
      <c r="E709" s="373"/>
      <c r="F709" s="37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6"/>
      <c r="C715" s="38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6"/>
      <c r="C716" s="38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72" t="s">
        <v>306</v>
      </c>
      <c r="B718" s="373"/>
      <c r="C718" s="373"/>
      <c r="D718" s="373"/>
      <c r="E718" s="373"/>
      <c r="F718" s="37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71"/>
      <c r="E1" s="471"/>
      <c r="F1" s="471"/>
      <c r="G1" s="47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72" t="s">
        <v>46</v>
      </c>
      <c r="B6" s="472"/>
      <c r="C6" s="472"/>
      <c r="D6" s="472"/>
      <c r="E6" s="472"/>
      <c r="F6" s="472"/>
      <c r="G6" s="66"/>
    </row>
    <row r="7" spans="1:7" s="2" customFormat="1" ht="21.75" customHeight="1" x14ac:dyDescent="0.5">
      <c r="A7" s="473" t="str">
        <f>'Page de garde'!D18</f>
        <v>Ain Zaghouan 2</v>
      </c>
      <c r="B7" s="473"/>
      <c r="C7" s="473"/>
      <c r="D7" s="473"/>
      <c r="E7" s="473"/>
      <c r="F7" s="473"/>
      <c r="G7" s="66"/>
    </row>
    <row r="8" spans="1:7" s="2" customFormat="1" ht="24.75" x14ac:dyDescent="0.5">
      <c r="A8" s="329" t="s">
        <v>39</v>
      </c>
      <c r="B8" s="474" t="str">
        <f>'A1 Exploitation'!B9:F9</f>
        <v>Dr Raja Bouhalfaya</v>
      </c>
      <c r="C8" s="474"/>
      <c r="D8" s="474"/>
      <c r="E8" s="474"/>
      <c r="F8" s="474"/>
      <c r="G8" s="66"/>
    </row>
    <row r="9" spans="1:7" s="2" customFormat="1" ht="24.75" x14ac:dyDescent="0.5">
      <c r="A9" s="330" t="s">
        <v>41</v>
      </c>
      <c r="B9" s="475" t="str">
        <f>'A1 Exploitation'!B10:F10</f>
        <v>Gestionnaire de stock et chefs rayons</v>
      </c>
      <c r="C9" s="475"/>
      <c r="D9" s="475"/>
      <c r="E9" s="475"/>
      <c r="F9" s="475"/>
      <c r="G9" s="66"/>
    </row>
    <row r="10" spans="1:7" s="2" customFormat="1" ht="24.75" x14ac:dyDescent="0.5">
      <c r="A10" s="329" t="s">
        <v>40</v>
      </c>
      <c r="B10" s="470">
        <f>'A1 Exploitation'!B11:F11</f>
        <v>76436</v>
      </c>
      <c r="C10" s="470"/>
      <c r="D10" s="470"/>
      <c r="E10" s="470"/>
      <c r="F10" s="470"/>
      <c r="G10" s="66"/>
    </row>
    <row r="11" spans="1:7" s="2" customFormat="1" ht="24.75" x14ac:dyDescent="0.5">
      <c r="A11" s="329" t="s">
        <v>250</v>
      </c>
      <c r="B11" s="467" t="e">
        <f>D199</f>
        <v>#DIV/0!</v>
      </c>
      <c r="C11" s="467"/>
      <c r="D11" s="467"/>
      <c r="E11" s="467"/>
      <c r="F11" s="467"/>
      <c r="G11" s="66"/>
    </row>
    <row r="12" spans="1:7" s="2" customFormat="1" ht="22.5" x14ac:dyDescent="0.45">
      <c r="A12" s="1"/>
      <c r="D12" s="428"/>
      <c r="E12" s="428"/>
      <c r="F12" s="428"/>
      <c r="G12" s="428"/>
    </row>
    <row r="13" spans="1:7" s="2" customFormat="1" ht="11.25" customHeight="1" x14ac:dyDescent="0.3">
      <c r="A13" s="468" t="s">
        <v>28</v>
      </c>
      <c r="B13" s="469" t="s">
        <v>29</v>
      </c>
      <c r="C13" s="469"/>
      <c r="D13" s="469" t="s">
        <v>42</v>
      </c>
      <c r="E13" s="469" t="s">
        <v>160</v>
      </c>
      <c r="F13" s="469" t="s">
        <v>161</v>
      </c>
    </row>
    <row r="14" spans="1:7" s="2" customFormat="1" ht="12.75" customHeight="1" x14ac:dyDescent="0.3">
      <c r="A14" s="468"/>
      <c r="B14" s="336" t="s">
        <v>32</v>
      </c>
      <c r="C14" s="336" t="s">
        <v>31</v>
      </c>
      <c r="D14" s="469"/>
      <c r="E14" s="469"/>
      <c r="F14" s="469"/>
      <c r="G14" s="65"/>
    </row>
    <row r="15" spans="1:7" x14ac:dyDescent="0.3">
      <c r="A15" s="458"/>
      <c r="B15" s="459"/>
      <c r="C15" s="459"/>
      <c r="D15" s="459"/>
      <c r="E15" s="459"/>
      <c r="F15" s="459"/>
    </row>
    <row r="16" spans="1:7" ht="19.5" x14ac:dyDescent="0.4">
      <c r="A16" s="462" t="s">
        <v>0</v>
      </c>
      <c r="B16" s="463"/>
      <c r="C16" s="463"/>
      <c r="D16" s="463"/>
      <c r="E16" s="463"/>
      <c r="F16" s="46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4" t="s">
        <v>34</v>
      </c>
      <c r="B22" s="460"/>
      <c r="C22" s="461"/>
      <c r="D22" s="334">
        <f>SUM(B17:C21)</f>
        <v>0</v>
      </c>
    </row>
    <row r="23" spans="1:7" x14ac:dyDescent="0.3">
      <c r="A23" s="451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2"/>
      <c r="C33" s="453"/>
      <c r="D33" s="331">
        <f>SUM(B26:C32)</f>
        <v>0</v>
      </c>
    </row>
    <row r="34" spans="1:6" x14ac:dyDescent="0.3">
      <c r="A34" s="451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2"/>
      <c r="C42" s="453"/>
      <c r="D42" s="331">
        <f>SUM(B37:C41)</f>
        <v>0</v>
      </c>
    </row>
    <row r="43" spans="1:6" x14ac:dyDescent="0.3">
      <c r="A43" s="451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2"/>
      <c r="C52" s="453"/>
      <c r="D52" s="331">
        <f>SUM(B46:C51)</f>
        <v>0</v>
      </c>
    </row>
    <row r="53" spans="1:6" x14ac:dyDescent="0.3">
      <c r="A53" s="451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2"/>
      <c r="C63" s="453"/>
      <c r="D63" s="331">
        <f>SUM(B56:C62)</f>
        <v>0</v>
      </c>
    </row>
    <row r="64" spans="1:6" x14ac:dyDescent="0.3">
      <c r="A64" s="451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2"/>
      <c r="C84" s="453"/>
      <c r="D84" s="331">
        <f>SUM(B67:C83)</f>
        <v>0</v>
      </c>
    </row>
    <row r="85" spans="1:6" x14ac:dyDescent="0.3">
      <c r="A85" s="451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2"/>
      <c r="C102" s="453"/>
      <c r="D102" s="331">
        <f>SUM(B88:C101)</f>
        <v>0</v>
      </c>
    </row>
    <row r="103" spans="1:6" x14ac:dyDescent="0.3">
      <c r="A103" s="451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2"/>
      <c r="C118" s="453"/>
      <c r="D118" s="331">
        <f>SUM(B107:C117)</f>
        <v>0</v>
      </c>
    </row>
    <row r="119" spans="1:6" x14ac:dyDescent="0.3">
      <c r="A119" s="451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2"/>
      <c r="C133" s="453"/>
      <c r="D133" s="331">
        <f>SUM(B122:C132)</f>
        <v>0</v>
      </c>
    </row>
    <row r="134" spans="1:6" x14ac:dyDescent="0.3">
      <c r="A134" s="451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2"/>
      <c r="C149" s="453"/>
      <c r="D149" s="331">
        <f>SUM(B137:C148)</f>
        <v>0</v>
      </c>
    </row>
    <row r="150" spans="1:6" x14ac:dyDescent="0.3">
      <c r="A150" s="451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60"/>
      <c r="C161" s="461"/>
      <c r="D161" s="334">
        <f>SUM(B153:C160)</f>
        <v>0</v>
      </c>
    </row>
    <row r="162" spans="1:6" x14ac:dyDescent="0.3">
      <c r="A162" s="451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2"/>
      <c r="C169" s="453"/>
      <c r="D169" s="331">
        <f>SUM(B165:C168)</f>
        <v>0</v>
      </c>
    </row>
    <row r="170" spans="1:6" x14ac:dyDescent="0.3">
      <c r="A170" s="451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54" t="s">
        <v>15</v>
      </c>
      <c r="B172" s="455"/>
      <c r="C172" s="455"/>
      <c r="D172" s="455"/>
      <c r="E172" s="455"/>
      <c r="F172" s="45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2"/>
      <c r="C177" s="453"/>
      <c r="D177" s="331">
        <f>SUM(B173:C176)</f>
        <v>0</v>
      </c>
    </row>
    <row r="178" spans="1:7" x14ac:dyDescent="0.3">
      <c r="A178" s="451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2"/>
      <c r="C186" s="453"/>
      <c r="D186" s="331">
        <f>SUM(B181:C185)</f>
        <v>0</v>
      </c>
    </row>
    <row r="187" spans="1:7" x14ac:dyDescent="0.3">
      <c r="A187" s="451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2"/>
      <c r="C194" s="453"/>
      <c r="D194" s="335">
        <f>SUM(B190:C193)</f>
        <v>0</v>
      </c>
    </row>
    <row r="195" spans="1:6" x14ac:dyDescent="0.3">
      <c r="A195" s="451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2019-11-05T10:45:15Z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