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\Desktop\Audit CE Ain Zaghouan 2 octobre 2017\"/>
    </mc:Choice>
  </mc:AlternateContent>
  <bookViews>
    <workbookView xWindow="0" yWindow="0" windowWidth="20490" windowHeight="7755" tabRatio="854" activeTab="3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D83" i="35" s="1"/>
  <c r="D84" i="35" s="1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D400" i="34"/>
  <c r="D401" i="34" s="1"/>
  <c r="C397" i="34"/>
  <c r="A394" i="34"/>
  <c r="C384" i="34"/>
  <c r="C381" i="34"/>
  <c r="C377" i="34"/>
  <c r="C371" i="34"/>
  <c r="D373" i="34" s="1"/>
  <c r="D374" i="34" s="1"/>
  <c r="A364" i="34"/>
  <c r="C354" i="34"/>
  <c r="D357" i="34" s="1"/>
  <c r="C353" i="34"/>
  <c r="C345" i="34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C204" i="32"/>
  <c r="C203" i="32"/>
  <c r="C195" i="32"/>
  <c r="D206" i="32" s="1"/>
  <c r="D207" i="32" s="1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D37" i="32" s="1"/>
  <c r="C28" i="32"/>
  <c r="D23" i="32"/>
  <c r="D24" i="32" s="1"/>
  <c r="A17" i="32"/>
  <c r="A8" i="32"/>
  <c r="A7" i="33" s="1"/>
  <c r="B8" i="31"/>
  <c r="D146" i="32" l="1"/>
  <c r="D276" i="32"/>
  <c r="D294" i="32"/>
  <c r="D295" i="32" s="1"/>
  <c r="D387" i="32"/>
  <c r="D186" i="32"/>
  <c r="D187" i="32" s="1"/>
  <c r="D449" i="32"/>
  <c r="D450" i="32" s="1"/>
  <c r="B132" i="29" s="1"/>
  <c r="D54" i="34"/>
  <c r="D55" i="34" s="1"/>
  <c r="D186" i="34"/>
  <c r="D187" i="34" s="1"/>
  <c r="D229" i="34"/>
  <c r="D230" i="34" s="1"/>
  <c r="D242" i="34"/>
  <c r="D243" i="34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79" i="34" s="1"/>
  <c r="D280" i="34" s="1"/>
  <c r="B84" i="29" s="1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82" i="34" s="1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40" i="34"/>
  <c r="D41" i="34" s="1"/>
  <c r="B49" i="29" s="1"/>
  <c r="D277" i="34"/>
  <c r="D245" i="34"/>
  <c r="D246" i="34" s="1"/>
  <c r="B77" i="29" s="1"/>
  <c r="D96" i="34"/>
  <c r="D97" i="34" s="1"/>
  <c r="B56" i="29" s="1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243" i="32"/>
  <c r="D358" i="32"/>
  <c r="D360" i="32"/>
  <c r="D361" i="32" s="1"/>
  <c r="B97" i="29" s="1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D101" i="31" s="1"/>
  <c r="D102" i="31" s="1"/>
  <c r="C81" i="31"/>
  <c r="C79" i="31"/>
  <c r="C76" i="31"/>
  <c r="C75" i="31"/>
  <c r="D83" i="31" s="1"/>
  <c r="D84" i="31" s="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145" i="31" l="1"/>
  <c r="D146" i="31" s="1"/>
  <c r="D117" i="31"/>
  <c r="D118" i="31" s="1"/>
  <c r="D62" i="31"/>
  <c r="D63" i="31" s="1"/>
  <c r="D409" i="30"/>
  <c r="D410" i="30" s="1"/>
  <c r="B110" i="29" s="1"/>
  <c r="D357" i="30"/>
  <c r="D337" i="30"/>
  <c r="D338" i="30" s="1"/>
  <c r="D294" i="30"/>
  <c r="D295" i="30" s="1"/>
  <c r="D276" i="30"/>
  <c r="D277" i="30" s="1"/>
  <c r="D81" i="30"/>
  <c r="D110" i="30"/>
  <c r="D111" i="30" s="1"/>
  <c r="D146" i="30"/>
  <c r="D147" i="30" s="1"/>
  <c r="D206" i="30"/>
  <c r="D207" i="30" s="1"/>
  <c r="D449" i="30"/>
  <c r="D450" i="30" s="1"/>
  <c r="B131" i="29" s="1"/>
  <c r="D245" i="32"/>
  <c r="D246" i="32" s="1"/>
  <c r="B76" i="29" s="1"/>
  <c r="D96" i="32"/>
  <c r="D97" i="32" s="1"/>
  <c r="B55" i="29" s="1"/>
  <c r="D307" i="32"/>
  <c r="D308" i="32" s="1"/>
  <c r="B90" i="29" s="1"/>
  <c r="D186" i="30"/>
  <c r="D187" i="30" s="1"/>
  <c r="D229" i="30"/>
  <c r="D230" i="30" s="1"/>
  <c r="D387" i="30"/>
  <c r="D390" i="30" s="1"/>
  <c r="D391" i="30" s="1"/>
  <c r="B103" i="29" s="1"/>
  <c r="D360" i="34"/>
  <c r="D361" i="34" s="1"/>
  <c r="B98" i="29" s="1"/>
  <c r="D182" i="35"/>
  <c r="D183" i="35" s="1"/>
  <c r="B11" i="35" s="1"/>
  <c r="D37" i="30"/>
  <c r="D38" i="30" s="1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D462" i="32"/>
  <c r="D463" i="32" s="1"/>
  <c r="D179" i="31"/>
  <c r="D243" i="30"/>
  <c r="D358" i="30"/>
  <c r="D388" i="30"/>
  <c r="D189" i="30"/>
  <c r="D190" i="30" s="1"/>
  <c r="B68" i="29" s="1"/>
  <c r="D82" i="30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D101" i="17" s="1"/>
  <c r="D102" i="17" s="1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307" i="30" l="1"/>
  <c r="D308" i="30" s="1"/>
  <c r="B89" i="29" s="1"/>
  <c r="D279" i="30"/>
  <c r="D280" i="30" s="1"/>
  <c r="B82" i="29" s="1"/>
  <c r="D245" i="30"/>
  <c r="D246" i="30" s="1"/>
  <c r="B75" i="29" s="1"/>
  <c r="D96" i="30"/>
  <c r="D97" i="30" s="1"/>
  <c r="B54" i="29" s="1"/>
  <c r="D40" i="30"/>
  <c r="D41" i="30" s="1"/>
  <c r="B47" i="29" s="1"/>
  <c r="D387" i="16"/>
  <c r="D388" i="16" s="1"/>
  <c r="D132" i="17"/>
  <c r="D133" i="17" s="1"/>
  <c r="D360" i="30"/>
  <c r="D361" i="30" s="1"/>
  <c r="B96" i="29" s="1"/>
  <c r="B27" i="29"/>
  <c r="D110" i="16"/>
  <c r="D111" i="16" s="1"/>
  <c r="D276" i="16"/>
  <c r="D277" i="16" s="1"/>
  <c r="D346" i="16"/>
  <c r="D347" i="16" s="1"/>
  <c r="D357" i="16"/>
  <c r="D358" i="16" s="1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90" i="16"/>
  <c r="D391" i="16" s="1"/>
  <c r="B102" i="29" s="1"/>
  <c r="D407" i="16"/>
  <c r="B147" i="29"/>
  <c r="D37" i="16"/>
  <c r="D38" i="16" s="1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171" i="17"/>
  <c r="D62" i="17"/>
  <c r="D206" i="16"/>
  <c r="D207" i="16" s="1"/>
  <c r="D54" i="16"/>
  <c r="D55" i="16" s="1"/>
  <c r="B9" i="17"/>
  <c r="B10" i="17"/>
  <c r="D462" i="30" l="1"/>
  <c r="D463" i="30" s="1"/>
  <c r="B25" i="29" s="1"/>
  <c r="D279" i="16"/>
  <c r="D280" i="16" s="1"/>
  <c r="D360" i="16"/>
  <c r="D361" i="16" s="1"/>
  <c r="D40" i="16"/>
  <c r="D41" i="16" s="1"/>
  <c r="B46" i="29" s="1"/>
  <c r="B11" i="31"/>
  <c r="B145" i="29"/>
  <c r="B33" i="29" l="1"/>
  <c r="B12" i="30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82" i="16" s="1"/>
  <c r="D189" i="16"/>
  <c r="D190" i="16" s="1"/>
  <c r="B67" i="29" s="1"/>
  <c r="D164" i="16"/>
  <c r="A17" i="16"/>
  <c r="D96" i="16" l="1"/>
  <c r="D97" i="16" s="1"/>
  <c r="B53" i="29" s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<sst xmlns="http://schemas.openxmlformats.org/spreadsheetml/2006/main" count="3085" uniqueCount="431">
  <si>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</si>
  <si>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</si>
  <si>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</si>
  <si>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</si>
  <si>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</si>
  <si>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</si>
  <si>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</si>
  <si>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</si>
  <si>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</si>
  <si>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</si>
  <si>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</si>
  <si>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</si>
  <si>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</si>
  <si>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</si>
  <si>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</si>
  <si>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</si>
  <si>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</si>
  <si>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</si>
  <si>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</si>
  <si>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</si>
  <si>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</si>
  <si>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</si>
  <si>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</si>
  <si>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</si>
  <si>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</si>
  <si>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</si>
  <si>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</si>
  <si>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</si>
  <si>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</si>
  <si>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</si>
  <si>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</si>
  <si>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</si>
  <si>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</si>
  <si>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</si>
  <si>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</si>
  <si>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</si>
  <si>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</si>
  <si>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</si>
  <si>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</si>
  <si>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</si>
  <si>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</si>
  <si>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</si>
  <si>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</si>
  <si>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</si>
  <si>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</si>
  <si>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</si>
  <si>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</si>
  <si>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</si>
  <si>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</si>
  <si>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</si>
  <si>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</si>
  <si>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</si>
  <si>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</si>
  <si>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</si>
  <si>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</si>
  <si>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</si>
  <si>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</si>
  <si>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</si>
  <si>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</si>
  <si>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</si>
  <si>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</si>
  <si>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</si>
  <si>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</si>
  <si>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</si>
  <si>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</si>
  <si>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</si>
  <si>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</si>
  <si>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</si>
  <si>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</si>
  <si>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</si>
  <si>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</si>
  <si>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</si>
  <si>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</si>
  <si>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</si>
  <si>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</si>
  <si>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</si>
  <si>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</si>
  <si>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</si>
  <si>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</si>
  <si>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</si>
  <si>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</si>
  <si>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</si>
  <si>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</si>
  <si>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</si>
  <si>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</si>
  <si>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</si>
  <si>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</si>
  <si>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</si>
  <si>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</si>
  <si>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</si>
  <si>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</si>
  <si>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</si>
  <si>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</si>
  <si>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</si>
  <si>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</si>
  <si>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</si>
  <si>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</si>
  <si>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</si>
  <si>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</si>
  <si>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</si>
  <si>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</si>
  <si>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</si>
  <si>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</si>
  <si>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</si>
  <si>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</si>
  <si>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</si>
  <si>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</si>
  <si>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</si>
  <si>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</si>
  <si>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</si>
  <si>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</si>
  <si>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</si>
  <si>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</si>
  <si>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</si>
  <si>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</si>
  <si>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</si>
  <si>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</si>
  <si>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</si>
  <si>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</si>
  <si>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</si>
  <si>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</si>
  <si>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</si>
  <si>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</si>
  <si>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</si>
  <si>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</si>
  <si>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</si>
  <si>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</si>
  <si>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</si>
  <si>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</si>
  <si>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</si>
  <si>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</si>
  <si>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</si>
  <si>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</si>
  <si>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</si>
  <si>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</si>
  <si>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</si>
  <si>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</si>
  <si>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</si>
  <si>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</si>
  <si>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</si>
  <si>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</si>
  <si>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</si>
  <si>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</si>
  <si>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</si>
  <si>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</si>
  <si>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</si>
  <si>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</si>
  <si>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</si>
  <si>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</si>
  <si>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</si>
  <si>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</si>
  <si>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</si>
  <si>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</si>
  <si>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</si>
  <si>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</si>
  <si>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</si>
  <si>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</si>
  <si>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</si>
  <si>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</si>
  <si>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</si>
  <si>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</si>
  <si>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</si>
  <si>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</si>
  <si>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</si>
  <si>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</si>
  <si>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</si>
  <si>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</si>
  <si>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</si>
  <si>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</si>
  <si>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</si>
  <si>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</si>
  <si>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</si>
  <si>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</si>
  <si>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</si>
  <si>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</si>
  <si>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</si>
  <si>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</si>
  <si>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</si>
  <si>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</si>
  <si>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</si>
  <si>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</si>
  <si>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</si>
  <si>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</si>
  <si>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</si>
  <si>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</si>
  <si>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</si>
  <si>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</si>
  <si>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</si>
  <si>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</si>
  <si>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</si>
  <si>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</si>
  <si>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</si>
  <si>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</si>
  <si>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</si>
  <si>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</si>
  <si>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</si>
  <si>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</si>
  <si>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</si>
  <si>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</si>
  <si>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</si>
  <si>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</si>
  <si>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</si>
  <si>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</si>
  <si>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</si>
  <si>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</si>
  <si>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</si>
  <si>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</si>
  <si>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</si>
  <si>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</si>
  <si>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</si>
  <si>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</si>
  <si>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</si>
  <si>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</si>
  <si>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</si>
  <si>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</si>
  <si>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</si>
  <si>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</si>
  <si>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</si>
  <si>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</si>
  <si>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</si>
  <si>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</si>
  <si>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</si>
  <si>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</si>
  <si>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</si>
  <si>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</si>
  <si>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</si>
  <si>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</si>
  <si>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</si>
  <si>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</si>
  <si>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</si>
  <si>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</si>
  <si>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</si>
  <si>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</si>
  <si>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</si>
  <si>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</si>
  <si>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</si>
  <si>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</si>
  <si>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</si>
  <si>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</si>
  <si>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</si>
  <si>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</si>
  <si>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</si>
  <si>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</si>
  <si>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</si>
  <si>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</si>
  <si>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</si>
  <si>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</si>
  <si>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</si>
  <si>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</si>
  <si>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</si>
  <si>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</si>
  <si>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</si>
  <si>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</si>
  <si>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</si>
  <si>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</si>
  <si>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</si>
  <si>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</si>
  <si>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</si>
  <si>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</si>
  <si>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</si>
  <si>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</si>
  <si>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</si>
  <si>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</si>
  <si>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</si>
  <si>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</si>
  <si>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</si>
  <si>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</si>
  <si>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</si>
  <si>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</si>
  <si>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</si>
  <si>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</si>
  <si>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</si>
  <si>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</si>
  <si>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</si>
  <si>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</si>
  <si>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</si>
  <si>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</si>
  <si>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</si>
  <si>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</si>
  <si>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</si>
  <si>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</si>
  <si>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</si>
  <si>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</si>
  <si>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</si>
  <si>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</si>
  <si>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</si>
  <si>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</si>
  <si>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</si>
  <si>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</si>
  <si>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</si>
  <si>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</si>
  <si>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</si>
  <si>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</si>
  <si>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</si>
  <si>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</si>
  <si>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</si>
  <si>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</si>
  <si>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</si>
  <si>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</si>
  <si>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</si>
  <si>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</si>
  <si>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</si>
  <si>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</si>
  <si>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</si>
  <si>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</si>
  <si>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</si>
  <si>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</si>
  <si>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</si>
  <si>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</si>
  <si>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</si>
  <si>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</si>
  <si>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</si>
  <si>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</si>
  <si>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</si>
  <si>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</si>
  <si>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</si>
  <si>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</si>
  <si>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</si>
  <si>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</si>
  <si>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</si>
  <si>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</si>
  <si>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</si>
  <si>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</si>
  <si>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</si>
  <si>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</si>
  <si>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</si>
  <si>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</si>
  <si>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</si>
  <si>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</si>
  <si>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</si>
  <si>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</si>
  <si>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</si>
  <si>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</si>
  <si>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</si>
  <si>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</si>
  <si>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</si>
  <si>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</si>
  <si>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</si>
  <si>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</si>
  <si>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</si>
  <si>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</si>
  <si>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</si>
  <si>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</si>
  <si>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</si>
  <si>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</si>
  <si>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</si>
  <si>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</si>
  <si>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</si>
  <si>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</si>
  <si>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</si>
  <si>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</si>
  <si>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</si>
  <si>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</si>
  <si>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</si>
  <si>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</si>
  <si>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</si>
  <si>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</si>
  <si>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</si>
  <si>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</si>
  <si>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</si>
  <si>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</si>
  <si>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</si>
  <si>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</si>
  <si>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</si>
  <si>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</si>
  <si>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</si>
  <si>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</si>
  <si>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</si>
  <si>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</si>
  <si>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</si>
  <si>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</si>
  <si>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</si>
  <si>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</si>
  <si>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</si>
  <si>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</si>
  <si>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</si>
  <si>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</si>
  <si>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</si>
  <si>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</si>
  <si>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Samah SLAIMI</t>
  </si>
  <si>
    <t>Les alarmes sont réglés mais non enregsitrés</t>
  </si>
  <si>
    <t>La fiche est disponible, toutefois l'enregistrement des reclamations n'est pas réalisé</t>
  </si>
  <si>
    <t>Etablir un planning d'analyse et visite médicale pour le personnel PFT</t>
  </si>
  <si>
    <t>Les analyses copro pour le 1er semestre n'étaient pas disponibles</t>
  </si>
  <si>
    <t>Les laves mains sont à ouverture manuelle. Pour une hygiène accrue et réduire le risque de contamination croisée fixer un lave mains à ouverture non manuelle</t>
  </si>
  <si>
    <t xml:space="preserve">L'aération n'est pas suffisante au niveau de la réserve </t>
  </si>
  <si>
    <t>AIN ZAGHOUAN 2</t>
  </si>
  <si>
    <r>
      <t>Gestionnaire de stock M</t>
    </r>
    <r>
      <rPr>
        <b/>
        <vertAlign val="superscript"/>
        <sz val="11"/>
        <color theme="1"/>
        <rFont val="Comic Sans MS"/>
        <family val="4"/>
      </rPr>
      <t>elle</t>
    </r>
    <r>
      <rPr>
        <b/>
        <sz val="11"/>
        <color theme="1"/>
        <rFont val="Comic Sans MS"/>
        <family val="4"/>
      </rPr>
      <t xml:space="preserve"> Dhouha ABBASSI</t>
    </r>
  </si>
  <si>
    <t>Les caisses d'exposition sont de propreté moyenne</t>
  </si>
  <si>
    <t>Trier les produits exposés</t>
  </si>
  <si>
    <t>Présence de melons moisis au rayon fruits et légumes</t>
  </si>
  <si>
    <t xml:space="preserve">Présence de fruits emballés "cerise" moisis </t>
  </si>
  <si>
    <t xml:space="preserve">Manque d'aération </t>
  </si>
  <si>
    <t>Humidité 70%</t>
  </si>
  <si>
    <t>Température de l'armoire de stockage PLS 
affichée : +7,2°C
mesurée : +6,9°C</t>
  </si>
  <si>
    <t>Absence d'un local poubelle</t>
  </si>
  <si>
    <t>Prévoir un local conforme pour déposer les bennes à ordures</t>
  </si>
  <si>
    <t>L'horaire de sortie de la poubelle n'était pas disponible le jour de l'audit</t>
  </si>
  <si>
    <t>Absence de document sanitaire des saumons fumés d'origine Norvège</t>
  </si>
  <si>
    <t>Vérifier les produits exposés</t>
  </si>
  <si>
    <t>Vérifier la DLC des produits exposés</t>
  </si>
  <si>
    <t>1/ L'étiquetage des saucisses exposés est illisible
2/ Deux sachets de jambon de dinde "CHAHIA" emballés étaient dépourvus d'étiquettes</t>
  </si>
  <si>
    <t>Condensation au niveau du linéaire des yaourts. Le risque de multiplication des moisissures est accru à ce niveau</t>
  </si>
  <si>
    <t>Revoir le problème et réparer la panne</t>
  </si>
  <si>
    <t>Température de l'armoire de stockage PLS 
affichée : +3,1°C
mesurée : +6,5°C</t>
  </si>
  <si>
    <t>Présence de poussière sur les produits exposés</t>
  </si>
  <si>
    <t>Présence d'un boudin de salami de dinde "COCORICO" dont la DLC est dépassée 28/06/2017</t>
  </si>
  <si>
    <t>Mme Meriam CHOUCHENE &amp; M. Dhia MECHLAOUI</t>
  </si>
  <si>
    <t>Directeur magasin &amp; chefs rayons</t>
  </si>
  <si>
    <t>Etat de propreté satisfaisant.</t>
  </si>
  <si>
    <t>Les morceaux de potiron découpé au magasin manquaient d'étiquetage.</t>
  </si>
  <si>
    <t>Présence de produits périmés: Duo Penotti dont la DLUO est 14/10/2017 et des boites de confiture Vitrac dont la DLUO 02/09/2017.</t>
  </si>
  <si>
    <t>Renforcer le contrôle de la durée de vie  produits exposés.</t>
  </si>
  <si>
    <t>Les bombons 'Candy Planet' fabriqués le 04/2015 sont  dissous. Avertir le service achat sur cet écart.</t>
  </si>
  <si>
    <t>Correct</t>
  </si>
  <si>
    <t>Propres</t>
  </si>
  <si>
    <t>Absence du certificat de salubrité des saumons fumées 'Odyssée'. Exiger auprès du fournisseur le certificat sanitaire/ AMC comme indiqué dans la réglementation en vigueur.</t>
  </si>
  <si>
    <t>La porte du quai de réception manque d'étanchéité</t>
  </si>
  <si>
    <t>Le revêtement du sol de la zone de réception est crevassé.</t>
  </si>
  <si>
    <t>T° de la chambre froide 6°C</t>
  </si>
  <si>
    <t>Taux d'hygrométrie 50%</t>
  </si>
  <si>
    <t>Présence excessive de givre au meuble surgelé.</t>
  </si>
  <si>
    <t>La durée de dégivrage du meuble des yaourts est prolongée (&gt; 70 min); condensation excessive d’eau dans le meuble des yaourts suite au dégivrage
T° affichée du meuble surgelé est -29°C; vérifier la conformité de l'afficheur.</t>
  </si>
  <si>
    <t>Absence de source d'eau sous pression pour lavage des caisses et chariots.</t>
  </si>
  <si>
    <t>DEIV placé au dessus du rayon FLEG.</t>
  </si>
  <si>
    <t>Prévoir un local déchets adapté</t>
  </si>
  <si>
    <t>Absence d'un local déchets.</t>
  </si>
  <si>
    <t>Taux de réalisation du plan d'action précédent</t>
  </si>
  <si>
    <t>Durée d'exposition des produits</t>
  </si>
  <si>
    <t xml:space="preserve">Respect des durées de vie des produits trad. exposés dans le stand </t>
  </si>
  <si>
    <t xml:space="preserve">Absence d'odeur nauséabonde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</si>
</sst>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9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vertAlign val="superscript"/>
      <sz val="11"/>
      <color theme="1"/>
      <name val="Comic Sans MS"/>
      <family val="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2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hidden="1"/>
    </xf>
    <xf numFmtId="0" fontId="11" fillId="0" borderId="1" xfId="0" applyFont="1" applyBorder="1" applyAlignment="1" applyProtection="1">
      <alignment vertical="center" wrapText="1"/>
    </xf>
    <xf numFmtId="0" fontId="0" fillId="0" borderId="0" xfId="0" applyAlignment="1">
      <alignment vertical="center" wrapText="1"/>
    </xf>
    <xf numFmtId="0" fontId="0" fillId="0" borderId="1" xfId="0" applyBorder="1" applyAlignment="1" applyProtection="1">
      <alignment vertical="center"/>
      <protection locked="0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10" fontId="12" fillId="6" borderId="1" xfId="0" applyNumberFormat="1" applyFont="1" applyFill="1" applyBorder="1" applyAlignment="1">
      <alignment horizontal="center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0.95833333333333337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44790160"/>
        <c:axId val="544791336"/>
      </c:barChart>
      <c:catAx>
        <c:axId val="544790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4791336"/>
        <c:crosses val="autoZero"/>
        <c:auto val="1"/>
        <c:lblAlgn val="ctr"/>
        <c:lblOffset val="100"/>
        <c:noMultiLvlLbl val="0"/>
      </c:catAx>
      <c:valAx>
        <c:axId val="544791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44790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0.91666666666666663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1159496"/>
        <c:axId val="66105448"/>
      </c:barChart>
      <c:catAx>
        <c:axId val="221159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6105448"/>
        <c:crosses val="autoZero"/>
        <c:auto val="1"/>
        <c:lblAlgn val="ctr"/>
        <c:lblOffset val="100"/>
        <c:noMultiLvlLbl val="0"/>
      </c:catAx>
      <c:valAx>
        <c:axId val="66105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115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6107016"/>
        <c:axId val="66105840"/>
      </c:barChart>
      <c:catAx>
        <c:axId val="66107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6105840"/>
        <c:crosses val="autoZero"/>
        <c:auto val="1"/>
        <c:lblAlgn val="ctr"/>
        <c:lblOffset val="100"/>
        <c:noMultiLvlLbl val="0"/>
      </c:catAx>
      <c:valAx>
        <c:axId val="66105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6107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763696"/>
        <c:axId val="219764088"/>
      </c:barChart>
      <c:catAx>
        <c:axId val="21976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764088"/>
        <c:crosses val="autoZero"/>
        <c:auto val="1"/>
        <c:lblAlgn val="ctr"/>
        <c:lblOffset val="100"/>
        <c:noMultiLvlLbl val="0"/>
      </c:catAx>
      <c:valAx>
        <c:axId val="219764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763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0.86363636363636365</c:v>
                </c:pt>
                <c:pt idx="1">
                  <c:v>0.96153846153846156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765264"/>
        <c:axId val="219764872"/>
      </c:barChart>
      <c:catAx>
        <c:axId val="219765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764872"/>
        <c:crosses val="autoZero"/>
        <c:auto val="1"/>
        <c:lblAlgn val="ctr"/>
        <c:lblOffset val="100"/>
        <c:noMultiLvlLbl val="0"/>
      </c:catAx>
      <c:valAx>
        <c:axId val="219764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765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763304"/>
        <c:axId val="219765656"/>
      </c:barChart>
      <c:catAx>
        <c:axId val="219763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765656"/>
        <c:crosses val="autoZero"/>
        <c:auto val="1"/>
        <c:lblAlgn val="ctr"/>
        <c:lblOffset val="100"/>
        <c:noMultiLvlLbl val="0"/>
      </c:catAx>
      <c:valAx>
        <c:axId val="219765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763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0.92222222222222228</c:v>
                </c:pt>
                <c:pt idx="1">
                  <c:v>0.89534883720930236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51072624"/>
        <c:axId val="551071840"/>
      </c:barChart>
      <c:catAx>
        <c:axId val="55107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1071840"/>
        <c:crosses val="autoZero"/>
        <c:auto val="1"/>
        <c:lblAlgn val="ctr"/>
        <c:lblOffset val="100"/>
        <c:noMultiLvlLbl val="0"/>
      </c:catAx>
      <c:valAx>
        <c:axId val="551071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51072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0.82211538461538458</c:v>
                </c:pt>
                <c:pt idx="1">
                  <c:v>0.93877551020408168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51075368"/>
        <c:axId val="551073016"/>
      </c:barChart>
      <c:catAx>
        <c:axId val="551075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1073016"/>
        <c:crosses val="autoZero"/>
        <c:auto val="1"/>
        <c:lblAlgn val="ctr"/>
        <c:lblOffset val="100"/>
        <c:noMultiLvlLbl val="0"/>
      </c:catAx>
      <c:valAx>
        <c:axId val="551073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51075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0.87216880341880343</c:v>
                </c:pt>
                <c:pt idx="1">
                  <c:v>0.91706217370669196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51073408"/>
        <c:axId val="551074584"/>
        <c:extLst xmlns:c16r2="http://schemas.microsoft.com/office/drawing/2015/06/chart"/>
      </c:barChart>
      <c:catAx>
        <c:axId val="5510734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1074584"/>
        <c:crosses val="autoZero"/>
        <c:auto val="1"/>
        <c:lblAlgn val="ctr"/>
        <c:lblOffset val="100"/>
        <c:noMultiLvlLbl val="0"/>
      </c:catAx>
      <c:valAx>
        <c:axId val="5510745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1073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51073800"/>
        <c:axId val="523674448"/>
        <c:extLst xmlns:c16r2="http://schemas.microsoft.com/office/drawing/2015/06/chart"/>
      </c:barChart>
      <c:catAx>
        <c:axId val="551073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3674448"/>
        <c:crosses val="autoZero"/>
        <c:auto val="1"/>
        <c:lblAlgn val="ctr"/>
        <c:lblOffset val="100"/>
        <c:noMultiLvlLbl val="0"/>
      </c:catAx>
      <c:valAx>
        <c:axId val="523674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1073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44788984"/>
        <c:axId val="544789376"/>
      </c:barChart>
      <c:catAx>
        <c:axId val="544788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4789376"/>
        <c:crosses val="autoZero"/>
        <c:auto val="1"/>
        <c:lblAlgn val="ctr"/>
        <c:lblOffset val="100"/>
        <c:noMultiLvlLbl val="0"/>
      </c:catAx>
      <c:valAx>
        <c:axId val="544789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44788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44790944"/>
        <c:axId val="544778008"/>
      </c:barChart>
      <c:catAx>
        <c:axId val="54479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4778008"/>
        <c:crosses val="autoZero"/>
        <c:auto val="1"/>
        <c:lblAlgn val="ctr"/>
        <c:lblOffset val="100"/>
        <c:noMultiLvlLbl val="0"/>
      </c:catAx>
      <c:valAx>
        <c:axId val="544778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44790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44778400"/>
        <c:axId val="544780360"/>
      </c:barChart>
      <c:catAx>
        <c:axId val="54477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4780360"/>
        <c:crosses val="autoZero"/>
        <c:auto val="1"/>
        <c:lblAlgn val="ctr"/>
        <c:lblOffset val="100"/>
        <c:noMultiLvlLbl val="0"/>
      </c:catAx>
      <c:valAx>
        <c:axId val="544780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4477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44781144"/>
        <c:axId val="544781536"/>
      </c:barChart>
      <c:catAx>
        <c:axId val="544781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4781536"/>
        <c:crosses val="autoZero"/>
        <c:auto val="1"/>
        <c:lblAlgn val="ctr"/>
        <c:lblOffset val="100"/>
        <c:noMultiLvlLbl val="0"/>
      </c:catAx>
      <c:valAx>
        <c:axId val="544781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44781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0.68421052631578949</c:v>
                </c:pt>
                <c:pt idx="1">
                  <c:v>0.97058823529411764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44782320"/>
        <c:axId val="544782712"/>
      </c:barChart>
      <c:catAx>
        <c:axId val="544782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4782712"/>
        <c:crosses val="autoZero"/>
        <c:auto val="1"/>
        <c:lblAlgn val="ctr"/>
        <c:lblOffset val="100"/>
        <c:noMultiLvlLbl val="0"/>
      </c:catAx>
      <c:valAx>
        <c:axId val="544782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44782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0.9642857142857143</c:v>
                </c:pt>
                <c:pt idx="1">
                  <c:v>0.6428571428571429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44783496"/>
        <c:axId val="221158712"/>
      </c:barChart>
      <c:catAx>
        <c:axId val="544783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158712"/>
        <c:crosses val="autoZero"/>
        <c:auto val="1"/>
        <c:lblAlgn val="ctr"/>
        <c:lblOffset val="100"/>
        <c:noMultiLvlLbl val="0"/>
      </c:catAx>
      <c:valAx>
        <c:axId val="221158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44783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0.72727272727272729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1159888"/>
        <c:axId val="221160280"/>
      </c:barChart>
      <c:catAx>
        <c:axId val="22115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160280"/>
        <c:crosses val="autoZero"/>
        <c:auto val="1"/>
        <c:lblAlgn val="ctr"/>
        <c:lblOffset val="100"/>
        <c:noMultiLvlLbl val="0"/>
      </c:catAx>
      <c:valAx>
        <c:axId val="221160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115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1159104"/>
        <c:axId val="221157536"/>
      </c:barChart>
      <c:catAx>
        <c:axId val="221159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157536"/>
        <c:crosses val="autoZero"/>
        <c:auto val="1"/>
        <c:lblAlgn val="ctr"/>
        <c:lblOffset val="100"/>
        <c:noMultiLvlLbl val="0"/>
      </c:catAx>
      <c:valAx>
        <c:axId val="221157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1159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zoomScale="90" zoomScaleNormal="100" zoomScaleSheetLayoutView="90" workbookViewId="0">
      <selection activeCell="D20" sqref="D20"/>
    </sheetView>
  </sheetViews>
  <sheetFormatPr baseColWidth="10"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59" t="s">
        <v>378</v>
      </c>
      <c r="B18" s="259"/>
      <c r="C18" s="259"/>
      <c r="D18" s="260" t="s">
        <v>386</v>
      </c>
      <c r="E18" s="260"/>
      <c r="F18" s="260"/>
      <c r="G18" s="260"/>
      <c r="H18" s="260"/>
      <c r="I18" s="260"/>
      <c r="J18" s="260"/>
      <c r="K18" s="260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61" t="s">
        <v>350</v>
      </c>
      <c r="B21" s="261"/>
      <c r="C21" s="261"/>
      <c r="D21" s="261"/>
      <c r="E21" s="261"/>
      <c r="F21" s="261"/>
      <c r="G21" s="261"/>
      <c r="H21" s="261"/>
      <c r="I21" s="261"/>
      <c r="J21" s="261"/>
      <c r="K21" s="261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55" t="s">
        <v>352</v>
      </c>
      <c r="C23" s="255"/>
      <c r="D23" s="149"/>
      <c r="E23" s="149"/>
      <c r="F23" s="149"/>
      <c r="G23" s="149"/>
      <c r="H23" s="149"/>
      <c r="I23" s="149"/>
      <c r="J23" s="148" t="str">
        <f>D18</f>
        <v>AIN ZAGHOUAN 2</v>
      </c>
    </row>
    <row r="24" spans="1:11" ht="33" customHeight="1" x14ac:dyDescent="0.25">
      <c r="A24" s="190" t="s">
        <v>353</v>
      </c>
      <c r="B24" s="254">
        <f>AVERAGE('A1 Exploitation'!D463,'A1 Technique'!D183)</f>
        <v>0.87216880341880343</v>
      </c>
      <c r="C24" s="254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54">
        <f>AVERAGE('A2 Exploitation'!D463,'A2 Technique'!D183)</f>
        <v>0.91706217370669196</v>
      </c>
      <c r="C25" s="254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54">
        <f>AVERAGE('A3 Exploitation'!D463,'A3 Technique'!D183)</f>
        <v>0</v>
      </c>
      <c r="C26" s="254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54">
        <f>AVERAGE('A4 Exploitation'!D463,'A4 Technique'!D183)</f>
        <v>0</v>
      </c>
      <c r="C27" s="254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55" t="s">
        <v>357</v>
      </c>
      <c r="C31" s="255"/>
      <c r="D31" s="149"/>
      <c r="E31" s="149"/>
      <c r="F31" s="149"/>
      <c r="G31" s="149"/>
      <c r="H31" s="149"/>
      <c r="I31" s="149"/>
      <c r="J31" s="148" t="str">
        <f>D18</f>
        <v>AIN ZAGHOUAN 2</v>
      </c>
    </row>
    <row r="32" spans="1:11" ht="33" customHeight="1" x14ac:dyDescent="0.25">
      <c r="A32" s="190" t="s">
        <v>353</v>
      </c>
      <c r="B32" s="254">
        <f>'A1 Exploitation'!D463</f>
        <v>0.82211538461538458</v>
      </c>
      <c r="C32" s="254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54">
        <f>'A2 Exploitation'!D463</f>
        <v>0.93877551020408168</v>
      </c>
      <c r="C33" s="254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54">
        <f>'A3 Exploitation'!D463</f>
        <v>0</v>
      </c>
      <c r="C34" s="254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54">
        <f>'A4 Exploitation'!D463</f>
        <v>0</v>
      </c>
      <c r="C35" s="254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58" t="s">
        <v>358</v>
      </c>
      <c r="C38" s="258"/>
      <c r="D38" s="149"/>
      <c r="E38" s="149"/>
      <c r="F38" s="149"/>
      <c r="G38" s="149"/>
      <c r="H38" s="149"/>
      <c r="I38" s="149"/>
      <c r="J38" s="148" t="str">
        <f>D18</f>
        <v>AIN ZAGHOUAN 2</v>
      </c>
    </row>
    <row r="39" spans="1:10" ht="33" customHeight="1" x14ac:dyDescent="0.25">
      <c r="A39" s="190" t="s">
        <v>353</v>
      </c>
      <c r="B39" s="254">
        <f>AVERAGE('A1 Exploitation'!D461, 'A1 Technique'!D181)</f>
        <v>0.5</v>
      </c>
      <c r="C39" s="254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54">
        <f>AVERAGE('A2 Exploitation'!D461, 'A2 Technique'!D181)</f>
        <v>0.75</v>
      </c>
      <c r="C40" s="254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54">
        <f>AVERAGE('A3 Exploitation'!D461, 'A3 Technique'!D181)</f>
        <v>0</v>
      </c>
      <c r="C41" s="254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54">
        <f>AVERAGE('A4 Exploitation'!D461, 'A4 Technique'!D181)</f>
        <v>0</v>
      </c>
      <c r="C42" s="254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55" t="s">
        <v>359</v>
      </c>
      <c r="C45" s="255"/>
      <c r="D45" s="149"/>
      <c r="E45" s="149"/>
      <c r="F45" s="149"/>
      <c r="G45" s="149"/>
      <c r="H45" s="149"/>
      <c r="I45" s="149"/>
      <c r="J45" s="148" t="str">
        <f>D18</f>
        <v>AIN ZAGHOUAN 2</v>
      </c>
    </row>
    <row r="46" spans="1:10" ht="33" customHeight="1" x14ac:dyDescent="0.25">
      <c r="A46" s="190" t="s">
        <v>353</v>
      </c>
      <c r="B46" s="257">
        <f>'A1 Exploitation'!D41</f>
        <v>0.95833333333333337</v>
      </c>
      <c r="C46" s="257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57">
        <f>'A2 Exploitation'!D41</f>
        <v>1</v>
      </c>
      <c r="C47" s="257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57">
        <f>'A3 Exploitation'!D41</f>
        <v>0</v>
      </c>
      <c r="C48" s="257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57">
        <f>'A4 Exploitation'!D41</f>
        <v>0</v>
      </c>
      <c r="C49" s="257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55" t="s">
        <v>360</v>
      </c>
      <c r="C52" s="255"/>
      <c r="D52" s="149"/>
      <c r="E52" s="149"/>
      <c r="F52" s="149"/>
      <c r="G52" s="149"/>
      <c r="H52" s="149"/>
      <c r="I52" s="149"/>
      <c r="J52" s="148" t="str">
        <f>D18</f>
        <v>AIN ZAGHOUAN 2</v>
      </c>
    </row>
    <row r="53" spans="1:10" ht="33" customHeight="1" x14ac:dyDescent="0.25">
      <c r="A53" s="190" t="s">
        <v>353</v>
      </c>
      <c r="B53" s="254" t="e">
        <f>'A1 Exploitation'!D97</f>
        <v>#DIV/0!</v>
      </c>
      <c r="C53" s="254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54" t="e">
        <f>'A2 Exploitation'!D97</f>
        <v>#DIV/0!</v>
      </c>
      <c r="C54" s="254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54">
        <f>'A3 Exploitation'!D97</f>
        <v>0</v>
      </c>
      <c r="C55" s="254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54">
        <f>'A4 Exploitation'!D97</f>
        <v>0</v>
      </c>
      <c r="C56" s="254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55" t="s">
        <v>361</v>
      </c>
      <c r="C59" s="255"/>
      <c r="D59" s="149"/>
      <c r="E59" s="149"/>
      <c r="F59" s="149"/>
      <c r="G59" s="149"/>
      <c r="H59" s="149"/>
      <c r="I59" s="149"/>
      <c r="J59" s="148" t="str">
        <f>D18</f>
        <v>AIN ZAGHOUAN 2</v>
      </c>
    </row>
    <row r="60" spans="1:10" ht="33" customHeight="1" x14ac:dyDescent="0.25">
      <c r="A60" s="190" t="s">
        <v>353</v>
      </c>
      <c r="B60" s="254" t="e">
        <f>'A1 Exploitation'!D150</f>
        <v>#DIV/0!</v>
      </c>
      <c r="C60" s="254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54" t="e">
        <f>'A2 Exploitation'!D150</f>
        <v>#DIV/0!</v>
      </c>
      <c r="C61" s="254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54">
        <f>'A3 Exploitation'!D150</f>
        <v>0</v>
      </c>
      <c r="C62" s="254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54">
        <f>'A4 Exploitation'!D150</f>
        <v>0</v>
      </c>
      <c r="C63" s="254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55" t="s">
        <v>362</v>
      </c>
      <c r="C66" s="255"/>
      <c r="D66" s="149"/>
      <c r="E66" s="149"/>
      <c r="F66" s="149"/>
      <c r="G66" s="149"/>
      <c r="H66" s="149"/>
      <c r="I66" s="149"/>
      <c r="J66" s="148" t="str">
        <f>D18</f>
        <v>AIN ZAGHOUAN 2</v>
      </c>
    </row>
    <row r="67" spans="1:10" ht="33" customHeight="1" x14ac:dyDescent="0.25">
      <c r="A67" s="190" t="s">
        <v>353</v>
      </c>
      <c r="B67" s="254" t="e">
        <f>'A1 Exploitation'!D190</f>
        <v>#DIV/0!</v>
      </c>
      <c r="C67" s="254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54" t="e">
        <f>'A2 Exploitation'!D190</f>
        <v>#DIV/0!</v>
      </c>
      <c r="C68" s="254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54">
        <f>'A3 Exploitation'!D190</f>
        <v>0</v>
      </c>
      <c r="C69" s="254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54">
        <f>'A4 Exploitation'!D190</f>
        <v>0</v>
      </c>
      <c r="C70" s="254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55" t="s">
        <v>363</v>
      </c>
      <c r="C73" s="255"/>
      <c r="D73" s="149"/>
      <c r="E73" s="149"/>
      <c r="F73" s="149"/>
      <c r="G73" s="149"/>
      <c r="H73" s="149"/>
      <c r="I73" s="149"/>
      <c r="J73" s="148" t="str">
        <f>D18</f>
        <v>AIN ZAGHOUAN 2</v>
      </c>
    </row>
    <row r="74" spans="1:10" ht="33" customHeight="1" x14ac:dyDescent="0.25">
      <c r="A74" s="190" t="s">
        <v>353</v>
      </c>
      <c r="B74" s="254" t="e">
        <f>'A1 Exploitation'!D246</f>
        <v>#DIV/0!</v>
      </c>
      <c r="C74" s="254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54" t="e">
        <f>'A2 Exploitation'!D246</f>
        <v>#DIV/0!</v>
      </c>
      <c r="C75" s="254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54">
        <f>'A3 Exploitation'!D246</f>
        <v>0</v>
      </c>
      <c r="C76" s="254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54">
        <f>'A4 Exploitation'!D246</f>
        <v>0</v>
      </c>
      <c r="C77" s="254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55" t="s">
        <v>364</v>
      </c>
      <c r="C80" s="255"/>
      <c r="D80" s="149"/>
      <c r="E80" s="149"/>
      <c r="F80" s="149"/>
      <c r="G80" s="149"/>
      <c r="H80" s="149"/>
      <c r="I80" s="149"/>
      <c r="J80" s="148" t="str">
        <f>D18</f>
        <v>AIN ZAGHOUAN 2</v>
      </c>
    </row>
    <row r="81" spans="1:10" ht="33" customHeight="1" x14ac:dyDescent="0.25">
      <c r="A81" s="190" t="s">
        <v>353</v>
      </c>
      <c r="B81" s="254">
        <f>'A1 Exploitation'!D280</f>
        <v>0.68421052631578949</v>
      </c>
      <c r="C81" s="254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54">
        <f>'A2 Exploitation'!D280</f>
        <v>0.97058823529411764</v>
      </c>
      <c r="C82" s="254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54">
        <f>'A3 Exploitation'!D280</f>
        <v>0</v>
      </c>
      <c r="C83" s="254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54">
        <f>'A4 Exploitation'!D280</f>
        <v>0</v>
      </c>
      <c r="C84" s="254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55" t="s">
        <v>365</v>
      </c>
      <c r="C87" s="255"/>
      <c r="D87" s="149"/>
      <c r="E87" s="149"/>
      <c r="F87" s="149"/>
      <c r="G87" s="149"/>
      <c r="H87" s="149"/>
      <c r="I87" s="149"/>
      <c r="J87" s="148" t="str">
        <f>D18</f>
        <v>AIN ZAGHOUAN 2</v>
      </c>
    </row>
    <row r="88" spans="1:10" ht="33" customHeight="1" x14ac:dyDescent="0.25">
      <c r="A88" s="190" t="s">
        <v>353</v>
      </c>
      <c r="B88" s="254">
        <f>'A1 Exploitation'!D308</f>
        <v>0.9642857142857143</v>
      </c>
      <c r="C88" s="254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54">
        <f>'A2 Exploitation'!D308</f>
        <v>0.6428571428571429</v>
      </c>
      <c r="C89" s="254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54">
        <f>'A3 Exploitation'!D308</f>
        <v>0</v>
      </c>
      <c r="C90" s="254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54">
        <f>'A4 Exploitation'!D308</f>
        <v>0</v>
      </c>
      <c r="C91" s="254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55" t="s">
        <v>366</v>
      </c>
      <c r="C94" s="255"/>
      <c r="D94" s="149"/>
      <c r="E94" s="149"/>
      <c r="F94" s="149"/>
      <c r="G94" s="149"/>
      <c r="H94" s="149"/>
      <c r="I94" s="149"/>
      <c r="J94" s="148" t="str">
        <f>D18</f>
        <v>AIN ZAGHOUAN 2</v>
      </c>
    </row>
    <row r="95" spans="1:10" ht="33" customHeight="1" x14ac:dyDescent="0.25">
      <c r="A95" s="190" t="s">
        <v>353</v>
      </c>
      <c r="B95" s="254">
        <f>'A1 Exploitation'!D361</f>
        <v>0.72727272727272729</v>
      </c>
      <c r="C95" s="254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54">
        <f>'A2 Exploitation'!D361</f>
        <v>1</v>
      </c>
      <c r="C96" s="254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54">
        <f>'A3 Exploitation'!D361</f>
        <v>0</v>
      </c>
      <c r="C97" s="254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54">
        <f>'A4 Exploitation'!D361</f>
        <v>0</v>
      </c>
      <c r="C98" s="254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55" t="s">
        <v>367</v>
      </c>
      <c r="C101" s="255"/>
      <c r="D101" s="149"/>
      <c r="E101" s="149"/>
      <c r="F101" s="149"/>
      <c r="G101" s="149"/>
      <c r="H101" s="149"/>
      <c r="I101" s="149"/>
      <c r="J101" s="148" t="str">
        <f>D18</f>
        <v>AIN ZAGHOUAN 2</v>
      </c>
    </row>
    <row r="102" spans="1:10" ht="33" customHeight="1" x14ac:dyDescent="0.25">
      <c r="A102" s="190" t="s">
        <v>353</v>
      </c>
      <c r="B102" s="254" t="e">
        <f>'A1 Exploitation'!D391</f>
        <v>#DIV/0!</v>
      </c>
      <c r="C102" s="254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54" t="e">
        <f>'A2 Exploitation'!D391</f>
        <v>#DIV/0!</v>
      </c>
      <c r="C103" s="254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54">
        <f>'A3 Exploitation'!D391</f>
        <v>0</v>
      </c>
      <c r="C104" s="254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54">
        <f>'A4 Exploitation'!D391</f>
        <v>0</v>
      </c>
      <c r="C105" s="254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55" t="s">
        <v>368</v>
      </c>
      <c r="C108" s="255"/>
      <c r="D108" s="149"/>
      <c r="E108" s="149"/>
      <c r="F108" s="149"/>
      <c r="G108" s="149"/>
      <c r="H108" s="149"/>
      <c r="I108" s="149"/>
      <c r="J108" s="148" t="str">
        <f>D18</f>
        <v>AIN ZAGHOUAN 2</v>
      </c>
    </row>
    <row r="109" spans="1:10" ht="33" customHeight="1" x14ac:dyDescent="0.25">
      <c r="A109" s="190" t="s">
        <v>353</v>
      </c>
      <c r="B109" s="254">
        <f>'A1 Exploitation'!D410</f>
        <v>0.91666666666666663</v>
      </c>
      <c r="C109" s="254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54">
        <f>'A2 Exploitation'!D410</f>
        <v>1</v>
      </c>
      <c r="C110" s="254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54">
        <f>'A3 Exploitation'!D410</f>
        <v>0</v>
      </c>
      <c r="C111" s="254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54">
        <f>'A4 Exploitation'!D410</f>
        <v>0</v>
      </c>
      <c r="C112" s="254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55" t="s">
        <v>369</v>
      </c>
      <c r="C115" s="255"/>
      <c r="D115" s="149"/>
      <c r="E115" s="149"/>
      <c r="F115" s="149"/>
      <c r="G115" s="149"/>
      <c r="H115" s="149"/>
      <c r="I115" s="149"/>
      <c r="J115" s="148" t="str">
        <f>D18</f>
        <v>AIN ZAGHOUAN 2</v>
      </c>
    </row>
    <row r="116" spans="1:10" ht="33" customHeight="1" x14ac:dyDescent="0.25">
      <c r="A116" s="190" t="s">
        <v>353</v>
      </c>
      <c r="B116" s="254">
        <f>'A1 Exploitation'!D420</f>
        <v>1</v>
      </c>
      <c r="C116" s="254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54">
        <f>'A2 Exploitation'!D420</f>
        <v>1</v>
      </c>
      <c r="C117" s="254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54">
        <f>'A3 Exploitation'!D420</f>
        <v>0</v>
      </c>
      <c r="C118" s="254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54">
        <f>'A4 Exploitation'!D420</f>
        <v>0</v>
      </c>
      <c r="C119" s="254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55" t="s">
        <v>370</v>
      </c>
      <c r="C122" s="255"/>
      <c r="D122" s="149"/>
      <c r="E122" s="149"/>
      <c r="F122" s="149"/>
      <c r="G122" s="149"/>
      <c r="H122" s="149"/>
      <c r="I122" s="149"/>
      <c r="J122" s="148" t="str">
        <f>D18</f>
        <v>AIN ZAGHOUAN 2</v>
      </c>
    </row>
    <row r="123" spans="1:10" ht="33" customHeight="1" x14ac:dyDescent="0.25">
      <c r="A123" s="190" t="s">
        <v>353</v>
      </c>
      <c r="B123" s="254">
        <f>'A1 Exploitation'!D429</f>
        <v>0.75</v>
      </c>
      <c r="C123" s="254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54">
        <f>'A2 Exploitation'!D429</f>
        <v>1</v>
      </c>
      <c r="C124" s="254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54">
        <f>'A3 Exploitation'!D429</f>
        <v>0</v>
      </c>
      <c r="C125" s="254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54">
        <f>'A4 Exploitation'!D429</f>
        <v>0</v>
      </c>
      <c r="C126" s="254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56"/>
      <c r="C127" s="256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56"/>
      <c r="C128" s="256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55" t="s">
        <v>371</v>
      </c>
      <c r="C129" s="255"/>
      <c r="D129" s="149"/>
      <c r="E129" s="149"/>
      <c r="F129" s="149"/>
      <c r="G129" s="149"/>
      <c r="H129" s="149"/>
      <c r="I129" s="149"/>
      <c r="J129" s="148" t="str">
        <f>D18</f>
        <v>AIN ZAGHOUAN 2</v>
      </c>
    </row>
    <row r="130" spans="1:10" ht="33" customHeight="1" x14ac:dyDescent="0.25">
      <c r="A130" s="190" t="s">
        <v>353</v>
      </c>
      <c r="B130" s="254">
        <f>'A1 Exploitation'!D450</f>
        <v>0.86363636363636365</v>
      </c>
      <c r="C130" s="254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54">
        <f>'A2 Exploitation'!D450</f>
        <v>0.96153846153846156</v>
      </c>
      <c r="C131" s="254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54">
        <f>'A3 Exploitation'!D450</f>
        <v>0</v>
      </c>
      <c r="C132" s="254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54">
        <f>'A4 Exploitation'!D450</f>
        <v>0</v>
      </c>
      <c r="C133" s="254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55" t="s">
        <v>372</v>
      </c>
      <c r="C136" s="255"/>
      <c r="J136" s="148" t="str">
        <f>D18</f>
        <v>AIN ZAGHOUAN 2</v>
      </c>
    </row>
    <row r="137" spans="1:10" ht="33" customHeight="1" x14ac:dyDescent="0.25">
      <c r="A137" s="190" t="s">
        <v>353</v>
      </c>
      <c r="B137" s="254">
        <f>'A1 Exploitation'!D459</f>
        <v>1</v>
      </c>
      <c r="C137" s="254"/>
    </row>
    <row r="138" spans="1:10" ht="33" customHeight="1" x14ac:dyDescent="0.25">
      <c r="A138" s="189" t="s">
        <v>354</v>
      </c>
      <c r="B138" s="254">
        <f>'A2 Exploitation'!D459</f>
        <v>1</v>
      </c>
      <c r="C138" s="254"/>
    </row>
    <row r="139" spans="1:10" ht="33" customHeight="1" x14ac:dyDescent="0.25">
      <c r="A139" s="190" t="s">
        <v>355</v>
      </c>
      <c r="B139" s="254">
        <f>'A3 Exploitation'!D459</f>
        <v>0</v>
      </c>
      <c r="C139" s="254"/>
    </row>
    <row r="140" spans="1:10" ht="33" customHeight="1" x14ac:dyDescent="0.25">
      <c r="A140" s="190" t="s">
        <v>356</v>
      </c>
      <c r="B140" s="254">
        <f>'A4 Exploitation'!D459</f>
        <v>0</v>
      </c>
      <c r="C140" s="254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55" t="s">
        <v>373</v>
      </c>
      <c r="C143" s="255"/>
      <c r="J143" s="148" t="str">
        <f>D18</f>
        <v>AIN ZAGHOUAN 2</v>
      </c>
    </row>
    <row r="144" spans="1:10" ht="33" customHeight="1" x14ac:dyDescent="0.25">
      <c r="A144" s="190" t="s">
        <v>353</v>
      </c>
      <c r="B144" s="254">
        <f>'A1 Technique'!D183</f>
        <v>0.92222222222222228</v>
      </c>
      <c r="C144" s="254"/>
    </row>
    <row r="145" spans="1:3" ht="33" customHeight="1" x14ac:dyDescent="0.25">
      <c r="A145" s="189" t="s">
        <v>354</v>
      </c>
      <c r="B145" s="254">
        <f>'A2 Technique'!D183</f>
        <v>0.89534883720930236</v>
      </c>
      <c r="C145" s="254"/>
    </row>
    <row r="146" spans="1:3" ht="33" customHeight="1" x14ac:dyDescent="0.25">
      <c r="A146" s="190" t="s">
        <v>355</v>
      </c>
      <c r="B146" s="254">
        <f>'A3 Technique'!D183</f>
        <v>0</v>
      </c>
      <c r="C146" s="254"/>
    </row>
    <row r="147" spans="1:3" ht="33" customHeight="1" x14ac:dyDescent="0.25">
      <c r="A147" s="190" t="s">
        <v>356</v>
      </c>
      <c r="B147" s="254">
        <f>'A4 Technique'!D183</f>
        <v>0</v>
      </c>
      <c r="C147" s="254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288" zoomScale="90" zoomScaleNormal="71" zoomScaleSheetLayoutView="90" workbookViewId="0">
      <selection activeCell="D461" sqref="D461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8"/>
      <c r="E1" s="278"/>
      <c r="F1" s="278"/>
      <c r="G1" s="278"/>
      <c r="H1" s="278"/>
      <c r="I1" s="278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9" t="s">
        <v>190</v>
      </c>
      <c r="B7" s="279"/>
      <c r="C7" s="279"/>
      <c r="D7" s="279"/>
      <c r="E7" s="279"/>
      <c r="F7" s="279"/>
      <c r="G7" s="84"/>
      <c r="H7" s="84"/>
      <c r="I7" s="84"/>
    </row>
    <row r="8" spans="1:9" ht="29.25" x14ac:dyDescent="0.5">
      <c r="A8" s="280" t="str">
        <f>'Page de garde'!D18</f>
        <v>AIN ZAGHOUAN 2</v>
      </c>
      <c r="B8" s="280"/>
      <c r="C8" s="280"/>
      <c r="D8" s="280"/>
      <c r="E8" s="280"/>
      <c r="F8" s="280"/>
      <c r="G8" s="85"/>
      <c r="H8" s="85"/>
      <c r="I8" s="84"/>
    </row>
    <row r="9" spans="1:9" ht="24" x14ac:dyDescent="0.45">
      <c r="A9" s="191" t="s">
        <v>44</v>
      </c>
      <c r="B9" s="281" t="s">
        <v>379</v>
      </c>
      <c r="C9" s="281"/>
      <c r="D9" s="281"/>
      <c r="E9" s="281"/>
      <c r="F9" s="282"/>
      <c r="G9" s="85"/>
      <c r="H9" s="85"/>
      <c r="I9" s="84"/>
    </row>
    <row r="10" spans="1:9" ht="24" x14ac:dyDescent="0.45">
      <c r="A10" s="192" t="s">
        <v>46</v>
      </c>
      <c r="B10" s="283" t="s">
        <v>387</v>
      </c>
      <c r="C10" s="283"/>
      <c r="D10" s="283"/>
      <c r="E10" s="283"/>
      <c r="F10" s="283"/>
      <c r="G10" s="85"/>
      <c r="H10" s="85"/>
      <c r="I10" s="84"/>
    </row>
    <row r="11" spans="1:9" ht="24" x14ac:dyDescent="0.45">
      <c r="A11" s="191" t="s">
        <v>45</v>
      </c>
      <c r="B11" s="277">
        <v>42916</v>
      </c>
      <c r="C11" s="277"/>
      <c r="D11" s="277"/>
      <c r="E11" s="277"/>
      <c r="F11" s="277"/>
      <c r="G11" s="85"/>
      <c r="H11" s="85"/>
      <c r="I11" s="84"/>
    </row>
    <row r="12" spans="1:9" ht="24" x14ac:dyDescent="0.45">
      <c r="A12" s="191" t="s">
        <v>260</v>
      </c>
      <c r="B12" s="269">
        <f>D463</f>
        <v>0.82211538461538458</v>
      </c>
      <c r="C12" s="269"/>
      <c r="D12" s="269"/>
      <c r="E12" s="269"/>
      <c r="F12" s="269"/>
      <c r="G12" s="85"/>
      <c r="H12" s="85"/>
      <c r="I12" s="84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3">
        <f>B11</f>
        <v>42916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6" t="s">
        <v>10</v>
      </c>
      <c r="B19" s="93">
        <v>2</v>
      </c>
      <c r="C19" s="93"/>
      <c r="D19" s="244"/>
      <c r="E19" s="52"/>
      <c r="F19" s="52"/>
    </row>
    <row r="20" spans="1:8" x14ac:dyDescent="0.25">
      <c r="A20" s="16" t="s">
        <v>199</v>
      </c>
      <c r="B20" s="121" t="s">
        <v>34</v>
      </c>
      <c r="C20" s="93"/>
      <c r="D20" s="92"/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252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1">
        <v>2</v>
      </c>
      <c r="C31" s="88"/>
      <c r="D31" s="87"/>
      <c r="E31" s="52"/>
      <c r="F31" s="52"/>
    </row>
    <row r="32" spans="1:8" ht="75" x14ac:dyDescent="0.25">
      <c r="A32" s="16" t="s">
        <v>156</v>
      </c>
      <c r="B32" s="121">
        <v>1</v>
      </c>
      <c r="C32" s="88"/>
      <c r="D32" s="244" t="s">
        <v>398</v>
      </c>
      <c r="E32" s="87"/>
      <c r="F32" s="5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E33" s="52"/>
      <c r="F33" s="52"/>
    </row>
    <row r="34" spans="1:7" x14ac:dyDescent="0.25">
      <c r="A34" s="17" t="s">
        <v>274</v>
      </c>
      <c r="B34" s="121">
        <v>2</v>
      </c>
      <c r="C34" s="122"/>
      <c r="D34" s="240"/>
      <c r="E34" s="240"/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>
        <v>2</v>
      </c>
      <c r="C36" s="89"/>
      <c r="D36" s="239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17</v>
      </c>
    </row>
    <row r="38" spans="1:7" x14ac:dyDescent="0.25">
      <c r="A38" s="198" t="s">
        <v>37</v>
      </c>
      <c r="B38" s="199"/>
      <c r="C38" s="200"/>
      <c r="D38" s="201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23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4">
        <f>B11</f>
        <v>42916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94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00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94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94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20" t="s">
        <v>294</v>
      </c>
      <c r="B58" s="99" t="s">
        <v>34</v>
      </c>
      <c r="C58" s="99"/>
      <c r="D58" s="119"/>
      <c r="E58" s="102"/>
      <c r="F58" s="102"/>
    </row>
    <row r="59" spans="1:6" x14ac:dyDescent="0.25">
      <c r="A59" s="16" t="s">
        <v>193</v>
      </c>
      <c r="B59" s="121" t="s">
        <v>34</v>
      </c>
      <c r="C59" s="100"/>
      <c r="D59" s="114"/>
      <c r="E59" s="101"/>
      <c r="F59" s="124"/>
    </row>
    <row r="60" spans="1:6" x14ac:dyDescent="0.25">
      <c r="A60" s="20" t="s">
        <v>135</v>
      </c>
      <c r="B60" s="121" t="s">
        <v>34</v>
      </c>
      <c r="C60" s="99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99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 t="s">
        <v>34</v>
      </c>
      <c r="C63" s="99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7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7" s="24" customFormat="1" x14ac:dyDescent="0.25">
      <c r="A71" s="16" t="s">
        <v>275</v>
      </c>
      <c r="B71" s="121" t="s">
        <v>34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x14ac:dyDescent="0.25">
      <c r="A73" s="16" t="s">
        <v>162</v>
      </c>
      <c r="B73" s="121" t="s">
        <v>34</v>
      </c>
      <c r="C73" s="100"/>
      <c r="D73" s="108"/>
      <c r="E73" s="124"/>
      <c r="F73" s="124"/>
      <c r="G73" s="123"/>
    </row>
    <row r="74" spans="1:7" s="24" customFormat="1" x14ac:dyDescent="0.25">
      <c r="A74" s="16" t="s">
        <v>178</v>
      </c>
      <c r="B74" s="121" t="s">
        <v>34</v>
      </c>
      <c r="C74" s="100"/>
      <c r="D74" s="104"/>
      <c r="E74" s="124"/>
      <c r="F74" s="124"/>
      <c r="G74" s="123"/>
    </row>
    <row r="75" spans="1:7" s="24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  <c r="G75" s="123"/>
    </row>
    <row r="76" spans="1:7" s="24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 t="s">
        <v>34</v>
      </c>
      <c r="C77" s="100"/>
      <c r="D77" s="104"/>
      <c r="E77" s="124"/>
      <c r="F77" s="124"/>
    </row>
    <row r="78" spans="1:7" s="24" customFormat="1" ht="30" x14ac:dyDescent="0.25">
      <c r="A78" s="20" t="s">
        <v>208</v>
      </c>
      <c r="B78" s="121" t="s">
        <v>34</v>
      </c>
      <c r="C78" s="99"/>
      <c r="D78" s="109"/>
      <c r="E78" s="124"/>
      <c r="F78" s="124"/>
    </row>
    <row r="79" spans="1:7" s="24" customFormat="1" x14ac:dyDescent="0.25">
      <c r="A79" s="16" t="s">
        <v>276</v>
      </c>
      <c r="B79" s="121" t="s">
        <v>34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 t="s">
        <v>34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6" t="s">
        <v>294</v>
      </c>
      <c r="B85" s="105" t="s">
        <v>34</v>
      </c>
      <c r="C85" s="105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05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05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05"/>
      <c r="D89" s="110"/>
      <c r="E89" s="102"/>
      <c r="F89" s="102"/>
    </row>
    <row r="90" spans="1:6" x14ac:dyDescent="0.25">
      <c r="A90" s="16" t="s">
        <v>277</v>
      </c>
      <c r="B90" s="121" t="s">
        <v>34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05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6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42916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5" t="s">
        <v>127</v>
      </c>
      <c r="B113" s="266"/>
      <c r="C113" s="266"/>
      <c r="D113" s="266"/>
      <c r="E113" s="266"/>
      <c r="F113" s="266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05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5" t="s">
        <v>72</v>
      </c>
      <c r="B137" s="266"/>
      <c r="C137" s="266"/>
      <c r="D137" s="266"/>
      <c r="E137" s="266"/>
      <c r="F137" s="266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246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42916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05" t="s">
        <v>34</v>
      </c>
      <c r="C155" s="105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05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97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5" t="s">
        <v>128</v>
      </c>
      <c r="B166" s="266"/>
      <c r="C166" s="266"/>
      <c r="D166" s="266"/>
      <c r="E166" s="266"/>
      <c r="F166" s="266"/>
    </row>
    <row r="167" spans="1:6" x14ac:dyDescent="0.25">
      <c r="A167" s="16" t="s">
        <v>294</v>
      </c>
      <c r="B167" s="105" t="s">
        <v>34</v>
      </c>
      <c r="C167" s="105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05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05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05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 t="s">
        <v>34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 t="s">
        <v>34</v>
      </c>
      <c r="C175" s="105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87"/>
      <c r="E176" s="87"/>
      <c r="F176" s="102"/>
    </row>
    <row r="177" spans="1:7" x14ac:dyDescent="0.25">
      <c r="A177" s="16" t="s">
        <v>275</v>
      </c>
      <c r="B177" s="121" t="s">
        <v>34</v>
      </c>
      <c r="C177" s="105"/>
      <c r="D177" s="119"/>
      <c r="E177" s="102"/>
      <c r="F177" s="102"/>
    </row>
    <row r="178" spans="1:7" x14ac:dyDescent="0.25">
      <c r="A178" s="16" t="s">
        <v>178</v>
      </c>
      <c r="B178" s="121" t="s">
        <v>34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05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246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42916</v>
      </c>
      <c r="B193" s="5"/>
      <c r="C193" s="6"/>
      <c r="D193" s="5"/>
    </row>
    <row r="194" spans="1:7" ht="18" x14ac:dyDescent="0.25">
      <c r="A194" s="265" t="s">
        <v>150</v>
      </c>
      <c r="B194" s="266"/>
      <c r="C194" s="266"/>
      <c r="D194" s="266"/>
      <c r="E194" s="266"/>
      <c r="F194" s="266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5" t="s">
        <v>75</v>
      </c>
      <c r="B209" s="266"/>
      <c r="C209" s="266"/>
      <c r="D209" s="266"/>
      <c r="E209" s="266"/>
      <c r="F209" s="266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5" t="s">
        <v>181</v>
      </c>
      <c r="B232" s="266"/>
      <c r="C232" s="266"/>
      <c r="D232" s="266"/>
      <c r="E232" s="266"/>
      <c r="F232" s="266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42916</v>
      </c>
      <c r="B250" s="5"/>
      <c r="C250" s="6"/>
      <c r="D250" s="50"/>
    </row>
    <row r="251" spans="1:6" ht="18" x14ac:dyDescent="0.25">
      <c r="A251" s="265" t="s">
        <v>19</v>
      </c>
      <c r="B251" s="266"/>
      <c r="C251" s="266"/>
      <c r="D251" s="266"/>
      <c r="E251" s="266"/>
      <c r="F251" s="266"/>
    </row>
    <row r="252" spans="1:6" x14ac:dyDescent="0.25">
      <c r="A252" s="25" t="s">
        <v>62</v>
      </c>
      <c r="B252" s="105">
        <v>2</v>
      </c>
      <c r="C252" s="105"/>
      <c r="D252" s="119"/>
      <c r="E252" s="102"/>
      <c r="F252" s="102"/>
    </row>
    <row r="253" spans="1:6" x14ac:dyDescent="0.25">
      <c r="A253" s="18" t="s">
        <v>6</v>
      </c>
      <c r="B253" s="121">
        <v>2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>
        <v>2</v>
      </c>
      <c r="C254" s="105"/>
      <c r="D254" s="119"/>
      <c r="E254" s="102"/>
      <c r="F254" s="102"/>
    </row>
    <row r="255" spans="1:6" x14ac:dyDescent="0.25">
      <c r="A255" s="25" t="s">
        <v>20</v>
      </c>
      <c r="B255" s="121">
        <v>2</v>
      </c>
      <c r="C255" s="105"/>
      <c r="D255" s="108"/>
      <c r="E255" s="102"/>
      <c r="F255" s="102"/>
    </row>
    <row r="256" spans="1:6" x14ac:dyDescent="0.25">
      <c r="A256" s="18" t="s">
        <v>39</v>
      </c>
      <c r="B256" s="121">
        <v>2</v>
      </c>
      <c r="C256" s="105"/>
      <c r="D256" s="87"/>
      <c r="E256" s="244"/>
      <c r="F256" s="102"/>
    </row>
    <row r="257" spans="1:7" x14ac:dyDescent="0.25">
      <c r="A257" s="25" t="s">
        <v>50</v>
      </c>
      <c r="B257" s="121">
        <v>2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>
        <v>2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2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16</v>
      </c>
    </row>
    <row r="261" spans="1:7" x14ac:dyDescent="0.25">
      <c r="A261" s="198" t="s">
        <v>37</v>
      </c>
      <c r="B261" s="199"/>
      <c r="C261" s="200"/>
      <c r="D261" s="201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5" t="s">
        <v>116</v>
      </c>
      <c r="B263" s="266"/>
      <c r="C263" s="266"/>
      <c r="D263" s="266"/>
      <c r="E263" s="266"/>
      <c r="F263" s="266"/>
    </row>
    <row r="264" spans="1:7" x14ac:dyDescent="0.25">
      <c r="A264" s="16" t="s">
        <v>284</v>
      </c>
      <c r="B264" s="100">
        <v>2</v>
      </c>
      <c r="C264" s="100"/>
      <c r="D264" s="101"/>
      <c r="E264" s="124"/>
      <c r="F264" s="124"/>
    </row>
    <row r="265" spans="1:7" x14ac:dyDescent="0.25">
      <c r="A265" s="120" t="s">
        <v>345</v>
      </c>
      <c r="B265" s="122">
        <v>1</v>
      </c>
      <c r="C265" s="105"/>
      <c r="D265" s="247" t="s">
        <v>388</v>
      </c>
      <c r="E265" s="87"/>
      <c r="F265" s="102"/>
    </row>
    <row r="266" spans="1:7" x14ac:dyDescent="0.25">
      <c r="A266" s="17" t="s">
        <v>5</v>
      </c>
      <c r="B266" s="122">
        <v>2</v>
      </c>
      <c r="C266" s="105"/>
      <c r="D266" s="109"/>
      <c r="E266" s="102"/>
      <c r="F266" s="102"/>
    </row>
    <row r="267" spans="1:7" ht="18" x14ac:dyDescent="0.35">
      <c r="A267" s="54" t="s">
        <v>340</v>
      </c>
      <c r="B267" s="122">
        <v>0</v>
      </c>
      <c r="C267" s="160">
        <f>IF(B267=0, -5, "0")</f>
        <v>-5</v>
      </c>
      <c r="D267" s="108" t="s">
        <v>390</v>
      </c>
      <c r="E267" s="87" t="s">
        <v>389</v>
      </c>
      <c r="F267" s="102"/>
    </row>
    <row r="268" spans="1:7" x14ac:dyDescent="0.25">
      <c r="A268" s="16" t="s">
        <v>102</v>
      </c>
      <c r="B268" s="122">
        <v>0</v>
      </c>
      <c r="C268" s="105"/>
      <c r="D268" s="108" t="s">
        <v>391</v>
      </c>
      <c r="E268" s="119" t="s">
        <v>389</v>
      </c>
      <c r="F268" s="102"/>
    </row>
    <row r="269" spans="1:7" ht="18" x14ac:dyDescent="0.35">
      <c r="A269" s="54" t="s">
        <v>61</v>
      </c>
      <c r="B269" s="122">
        <v>2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>
        <v>2</v>
      </c>
      <c r="C271" s="105"/>
      <c r="D271" s="119"/>
      <c r="E271" s="102"/>
      <c r="F271" s="102"/>
    </row>
    <row r="272" spans="1:7" x14ac:dyDescent="0.25">
      <c r="A272" s="17" t="s">
        <v>233</v>
      </c>
      <c r="B272" s="122">
        <v>2</v>
      </c>
      <c r="C272" s="105"/>
      <c r="D272" s="119"/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8"/>
      <c r="E273" s="102"/>
      <c r="F273" s="102"/>
    </row>
    <row r="274" spans="1:6" x14ac:dyDescent="0.25">
      <c r="A274" s="20" t="s">
        <v>78</v>
      </c>
      <c r="B274" s="122" t="s">
        <v>34</v>
      </c>
      <c r="C274" s="105"/>
      <c r="D274" s="87"/>
      <c r="E274" s="102"/>
      <c r="F274" s="102"/>
    </row>
    <row r="275" spans="1:6" ht="45" x14ac:dyDescent="0.25">
      <c r="A275" s="71" t="s">
        <v>271</v>
      </c>
      <c r="B275" s="122">
        <v>2</v>
      </c>
      <c r="C275" s="106"/>
      <c r="D275" s="246">
        <v>1</v>
      </c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10</v>
      </c>
    </row>
    <row r="277" spans="1:6" x14ac:dyDescent="0.25">
      <c r="A277" s="198" t="s">
        <v>37</v>
      </c>
      <c r="B277" s="199"/>
      <c r="C277" s="200"/>
      <c r="D277" s="201">
        <f>D276/(COUNT(B264:C274)*2)</f>
        <v>0.45454545454545453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26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0.68421052631578949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42916</v>
      </c>
      <c r="B283" s="5"/>
      <c r="C283" s="6"/>
      <c r="D283" s="5"/>
    </row>
    <row r="284" spans="1:6" ht="18" x14ac:dyDescent="0.25">
      <c r="A284" s="265" t="s">
        <v>12</v>
      </c>
      <c r="B284" s="266"/>
      <c r="C284" s="266"/>
      <c r="D284" s="266"/>
      <c r="E284" s="266"/>
      <c r="F284" s="266"/>
    </row>
    <row r="285" spans="1:6" x14ac:dyDescent="0.25">
      <c r="A285" s="16" t="s">
        <v>103</v>
      </c>
      <c r="B285" s="105">
        <v>2</v>
      </c>
      <c r="C285" s="105"/>
      <c r="D285" s="244"/>
      <c r="E285" s="102"/>
      <c r="F285" s="102"/>
    </row>
    <row r="286" spans="1:6" x14ac:dyDescent="0.25">
      <c r="A286" s="16" t="s">
        <v>51</v>
      </c>
      <c r="B286" s="121">
        <v>2</v>
      </c>
      <c r="C286" s="105"/>
      <c r="D286" s="118"/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87"/>
      <c r="F291" s="102"/>
    </row>
    <row r="292" spans="1:9" ht="30" x14ac:dyDescent="0.25">
      <c r="A292" s="16" t="s">
        <v>285</v>
      </c>
      <c r="B292" s="121">
        <v>2</v>
      </c>
      <c r="C292" s="100"/>
      <c r="D292" s="240"/>
      <c r="E292" s="101"/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18</v>
      </c>
    </row>
    <row r="295" spans="1:9" x14ac:dyDescent="0.25">
      <c r="A295" s="198" t="s">
        <v>37</v>
      </c>
      <c r="B295" s="199"/>
      <c r="C295" s="200"/>
      <c r="D295" s="201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65" t="s">
        <v>25</v>
      </c>
      <c r="B297" s="266"/>
      <c r="C297" s="266"/>
      <c r="D297" s="266"/>
      <c r="E297" s="266"/>
      <c r="F297" s="266"/>
    </row>
    <row r="298" spans="1:9" x14ac:dyDescent="0.25">
      <c r="A298" s="16" t="s">
        <v>104</v>
      </c>
      <c r="B298" s="105">
        <v>1</v>
      </c>
      <c r="C298" s="105"/>
      <c r="D298" s="119" t="s">
        <v>405</v>
      </c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240"/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x14ac:dyDescent="0.25">
      <c r="A301" s="16" t="s">
        <v>238</v>
      </c>
      <c r="B301" s="121">
        <v>2</v>
      </c>
      <c r="C301" s="105"/>
      <c r="D301" s="119"/>
      <c r="E301" s="102"/>
      <c r="F301" s="102"/>
    </row>
    <row r="302" spans="1:9" x14ac:dyDescent="0.25">
      <c r="A302" s="20" t="s">
        <v>105</v>
      </c>
      <c r="B302" s="121">
        <v>2</v>
      </c>
      <c r="C302" s="105"/>
      <c r="D302" s="98"/>
      <c r="E302" s="87"/>
      <c r="F302" s="102"/>
    </row>
    <row r="303" spans="1:9" ht="45" x14ac:dyDescent="0.25">
      <c r="A303" s="71" t="s">
        <v>271</v>
      </c>
      <c r="B303" s="121">
        <v>2</v>
      </c>
      <c r="C303" s="106"/>
      <c r="D303" s="239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9</v>
      </c>
    </row>
    <row r="305" spans="1:6" x14ac:dyDescent="0.25">
      <c r="A305" s="198" t="s">
        <v>37</v>
      </c>
      <c r="B305" s="199"/>
      <c r="C305" s="200"/>
      <c r="D305" s="201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27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0.9642857142857143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42916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21">
        <v>2</v>
      </c>
      <c r="C313" s="21"/>
      <c r="D313" s="87"/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87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F317" s="102"/>
    </row>
    <row r="318" spans="1:6" x14ac:dyDescent="0.25">
      <c r="A318" s="19" t="s">
        <v>138</v>
      </c>
      <c r="B318" s="121">
        <v>2</v>
      </c>
      <c r="C318" s="22"/>
      <c r="D318" s="87"/>
      <c r="E318" s="87"/>
      <c r="F318" s="102"/>
    </row>
    <row r="319" spans="1:6" x14ac:dyDescent="0.25">
      <c r="A319" s="19" t="s">
        <v>264</v>
      </c>
      <c r="B319" s="121">
        <v>2</v>
      </c>
      <c r="C319" s="22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16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5" t="s">
        <v>25</v>
      </c>
      <c r="B324" s="266"/>
      <c r="C324" s="266"/>
      <c r="D324" s="266"/>
      <c r="E324" s="266"/>
      <c r="F324" s="266"/>
    </row>
    <row r="325" spans="1:6" x14ac:dyDescent="0.25">
      <c r="A325" s="16" t="s">
        <v>294</v>
      </c>
      <c r="B325" s="100">
        <v>2</v>
      </c>
      <c r="C325" s="100"/>
      <c r="D325" s="247"/>
      <c r="E325" s="87"/>
      <c r="F325" s="102"/>
    </row>
    <row r="326" spans="1:6" x14ac:dyDescent="0.25">
      <c r="A326" s="17" t="s">
        <v>99</v>
      </c>
      <c r="B326" s="122">
        <v>2</v>
      </c>
      <c r="C326" s="105"/>
      <c r="D326" s="9"/>
      <c r="E326" s="102"/>
      <c r="F326" s="102"/>
    </row>
    <row r="327" spans="1:6" ht="31.5" x14ac:dyDescent="0.35">
      <c r="A327" s="54" t="s">
        <v>59</v>
      </c>
      <c r="B327" s="122">
        <v>0</v>
      </c>
      <c r="C327" s="160">
        <f>IF(B327=0, -5, "0")</f>
        <v>-5</v>
      </c>
      <c r="D327" s="119" t="s">
        <v>406</v>
      </c>
      <c r="E327" s="87" t="s">
        <v>400</v>
      </c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05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05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05"/>
      <c r="D331" s="87"/>
      <c r="E331" s="102"/>
      <c r="F331" s="102"/>
    </row>
    <row r="332" spans="1:6" ht="46.5" x14ac:dyDescent="0.35">
      <c r="A332" s="54" t="s">
        <v>109</v>
      </c>
      <c r="B332" s="122">
        <v>0</v>
      </c>
      <c r="C332" s="160">
        <f>IF(B332=0, -5, "0")</f>
        <v>-5</v>
      </c>
      <c r="D332" s="119" t="s">
        <v>401</v>
      </c>
      <c r="E332" s="251" t="s">
        <v>399</v>
      </c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05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87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10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0.35714285714285715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5" t="s">
        <v>118</v>
      </c>
      <c r="B340" s="266"/>
      <c r="C340" s="266"/>
      <c r="D340" s="266"/>
      <c r="E340" s="266"/>
      <c r="F340" s="266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87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5" t="s">
        <v>29</v>
      </c>
      <c r="B349" s="266"/>
      <c r="C349" s="266"/>
      <c r="D349" s="266"/>
      <c r="E349" s="266"/>
      <c r="F349" s="266"/>
    </row>
    <row r="350" spans="1:16384" x14ac:dyDescent="0.25">
      <c r="A350" s="16" t="s">
        <v>294</v>
      </c>
      <c r="B350" s="100">
        <v>2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>
        <v>2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05"/>
      <c r="D352" s="109"/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248"/>
      <c r="E353" s="87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87"/>
      <c r="E354" s="87"/>
      <c r="F354" s="102"/>
    </row>
    <row r="355" spans="1:6" ht="30" x14ac:dyDescent="0.25">
      <c r="A355" s="17" t="s">
        <v>241</v>
      </c>
      <c r="B355" s="122">
        <v>2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6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48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0.72727272727272729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42916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21" t="s">
        <v>34</v>
      </c>
      <c r="C366" s="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 t="s">
        <v>34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23"/>
      <c r="D386" s="91"/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62" t="s">
        <v>346</v>
      </c>
      <c r="B393" s="263"/>
      <c r="C393" s="263"/>
      <c r="D393" s="263"/>
      <c r="E393" s="263"/>
      <c r="F393" s="264"/>
    </row>
    <row r="394" spans="1:7" s="118" customFormat="1" x14ac:dyDescent="0.25">
      <c r="A394" s="145">
        <f>+B11</f>
        <v>42916</v>
      </c>
      <c r="B394" s="5"/>
      <c r="C394" s="6"/>
      <c r="D394" s="5"/>
    </row>
    <row r="395" spans="1:7" ht="18" x14ac:dyDescent="0.25">
      <c r="A395" s="265" t="s">
        <v>347</v>
      </c>
      <c r="B395" s="266"/>
      <c r="C395" s="266"/>
      <c r="D395" s="266"/>
      <c r="E395" s="266"/>
      <c r="F395" s="266"/>
    </row>
    <row r="396" spans="1:7" ht="30" x14ac:dyDescent="0.25">
      <c r="A396" s="17" t="s">
        <v>286</v>
      </c>
      <c r="B396" s="105">
        <v>2</v>
      </c>
      <c r="C396" s="105"/>
      <c r="D396" s="119"/>
      <c r="E396" s="102"/>
      <c r="F396" s="102"/>
    </row>
    <row r="397" spans="1:7" s="118" customFormat="1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00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00"/>
      <c r="D399" s="240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5" t="s">
        <v>31</v>
      </c>
      <c r="B402" s="266"/>
      <c r="C402" s="266"/>
      <c r="D402" s="266"/>
      <c r="E402" s="266"/>
      <c r="F402" s="266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x14ac:dyDescent="0.25">
      <c r="A404" s="25" t="s">
        <v>30</v>
      </c>
      <c r="B404" s="121">
        <v>1</v>
      </c>
      <c r="C404" s="105"/>
      <c r="D404" s="119" t="s">
        <v>392</v>
      </c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239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3</v>
      </c>
    </row>
    <row r="407" spans="1:6" x14ac:dyDescent="0.25">
      <c r="A407" s="198" t="s">
        <v>37</v>
      </c>
      <c r="B407" s="199"/>
      <c r="C407" s="200"/>
      <c r="D407" s="201">
        <f>D406/(COUNT(B403:C404)*2)</f>
        <v>0.75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11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0.91666666666666663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5">
        <v>2</v>
      </c>
      <c r="C414" s="105"/>
      <c r="D414" s="87"/>
      <c r="E414" s="87"/>
      <c r="F414" s="102"/>
    </row>
    <row r="415" spans="1:6" x14ac:dyDescent="0.25">
      <c r="A415" s="25" t="s">
        <v>230</v>
      </c>
      <c r="B415" s="121">
        <v>2</v>
      </c>
      <c r="C415" s="105"/>
      <c r="D415" s="108"/>
      <c r="E415" s="119"/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05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41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8</v>
      </c>
    </row>
    <row r="420" spans="1:7" x14ac:dyDescent="0.25">
      <c r="A420" s="198" t="s">
        <v>37</v>
      </c>
      <c r="B420" s="199"/>
      <c r="C420" s="200"/>
      <c r="D420" s="201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0">
        <v>1</v>
      </c>
      <c r="C424" s="100"/>
      <c r="D424" s="240" t="s">
        <v>397</v>
      </c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240"/>
      <c r="E425" s="245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39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3</v>
      </c>
    </row>
    <row r="429" spans="1:7" x14ac:dyDescent="0.25">
      <c r="A429" s="198" t="s">
        <v>37</v>
      </c>
      <c r="B429" s="199"/>
      <c r="C429" s="200"/>
      <c r="D429" s="201">
        <f>D428/(COUNT(B424:C426)*2)</f>
        <v>0.75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>
        <v>2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>
        <v>2</v>
      </c>
      <c r="C434" s="160" t="str">
        <f>IF(B434=0, -5, "0")</f>
        <v>0</v>
      </c>
      <c r="D434" s="87"/>
      <c r="E434" s="87"/>
      <c r="F434" s="102"/>
    </row>
    <row r="435" spans="1:14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>
        <v>2</v>
      </c>
      <c r="C437" s="105"/>
      <c r="D437" s="98"/>
      <c r="E437" s="119"/>
      <c r="F437" s="102"/>
    </row>
    <row r="438" spans="1:14" ht="45" x14ac:dyDescent="0.25">
      <c r="A438" s="17" t="s">
        <v>49</v>
      </c>
      <c r="B438" s="121">
        <v>0</v>
      </c>
      <c r="C438" s="105"/>
      <c r="D438" s="240" t="s">
        <v>383</v>
      </c>
      <c r="E438" s="87" t="s">
        <v>382</v>
      </c>
      <c r="F438" s="102"/>
    </row>
    <row r="439" spans="1:14" x14ac:dyDescent="0.25">
      <c r="A439" s="17" t="s">
        <v>243</v>
      </c>
      <c r="B439" s="121" t="s">
        <v>34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>
        <v>2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>
        <v>2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>
        <v>1</v>
      </c>
      <c r="C443" s="105"/>
      <c r="D443" s="119" t="s">
        <v>381</v>
      </c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 t="s">
        <v>34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30" x14ac:dyDescent="0.25">
      <c r="A446" s="70" t="s">
        <v>376</v>
      </c>
      <c r="B446" s="121">
        <v>2</v>
      </c>
      <c r="C446" s="128"/>
      <c r="D446" s="126"/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>
        <v>2</v>
      </c>
      <c r="C448" s="106"/>
      <c r="D448" s="242">
        <v>1</v>
      </c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19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0.86363636363636365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62" t="s">
        <v>144</v>
      </c>
      <c r="B452" s="263"/>
      <c r="C452" s="263"/>
      <c r="D452" s="263"/>
      <c r="E452" s="263"/>
      <c r="F452" s="264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x14ac:dyDescent="0.25">
      <c r="A455" s="17" t="s">
        <v>58</v>
      </c>
      <c r="B455" s="121">
        <v>2</v>
      </c>
      <c r="C455" s="105"/>
      <c r="D455" s="119"/>
      <c r="E455" s="102"/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>
        <v>2</v>
      </c>
      <c r="C457" s="105"/>
      <c r="D457" s="239">
        <v>1</v>
      </c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6</v>
      </c>
    </row>
    <row r="459" spans="1:14" x14ac:dyDescent="0.25">
      <c r="A459" s="198" t="s">
        <v>37</v>
      </c>
      <c r="B459" s="220"/>
      <c r="C459" s="221"/>
      <c r="D459" s="222">
        <f>D458/(COUNT(B454:C456)*2)</f>
        <v>1</v>
      </c>
    </row>
    <row r="461" spans="1:14" x14ac:dyDescent="0.25">
      <c r="A461" s="211" t="s">
        <v>267</v>
      </c>
      <c r="B461" s="212"/>
      <c r="C461" s="212"/>
      <c r="D461" s="238">
        <f>AVERAGE(D36,D92,D145,D185,D241,D275,D303,D356,D386,D405,D418,D427,D448,D457)</f>
        <v>1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171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0.82211538461538458</v>
      </c>
    </row>
  </sheetData>
  <sheetProtection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51" zoomScale="8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80" t="s">
        <v>52</v>
      </c>
      <c r="B6" s="280"/>
      <c r="C6" s="280"/>
      <c r="D6" s="280"/>
      <c r="E6" s="280"/>
      <c r="F6" s="280"/>
      <c r="G6" s="85"/>
      <c r="H6" s="85"/>
      <c r="I6" s="85"/>
    </row>
    <row r="7" spans="1:9" s="29" customFormat="1" ht="21.75" customHeight="1" x14ac:dyDescent="0.45">
      <c r="A7" s="280" t="str">
        <f>'A1 Exploitation'!A8:F8</f>
        <v>AIN ZAGHOUAN 2</v>
      </c>
      <c r="B7" s="280"/>
      <c r="C7" s="280"/>
      <c r="D7" s="280"/>
      <c r="E7" s="280"/>
      <c r="F7" s="280"/>
      <c r="G7" s="85"/>
      <c r="H7" s="85"/>
      <c r="I7" s="85"/>
    </row>
    <row r="8" spans="1:9" s="29" customFormat="1" ht="24" x14ac:dyDescent="0.45">
      <c r="A8" s="191" t="s">
        <v>44</v>
      </c>
      <c r="B8" s="287" t="str">
        <f>'A1 Exploitation'!B9:F9</f>
        <v>Mme Samah SLAIMI</v>
      </c>
      <c r="C8" s="287"/>
      <c r="D8" s="287"/>
      <c r="E8" s="287"/>
      <c r="F8" s="288"/>
      <c r="G8" s="85"/>
      <c r="H8" s="85"/>
      <c r="I8" s="85"/>
    </row>
    <row r="9" spans="1:9" s="29" customFormat="1" ht="24" x14ac:dyDescent="0.45">
      <c r="A9" s="192" t="s">
        <v>46</v>
      </c>
      <c r="B9" s="289" t="str">
        <f>'A1 Exploitation'!B10:F10</f>
        <v>Gestionnaire de stock Melle Dhouha ABBASSI</v>
      </c>
      <c r="C9" s="289"/>
      <c r="D9" s="289"/>
      <c r="E9" s="289"/>
      <c r="F9" s="289"/>
      <c r="G9" s="85"/>
      <c r="H9" s="85"/>
      <c r="I9" s="85"/>
    </row>
    <row r="10" spans="1:9" s="29" customFormat="1" ht="24" x14ac:dyDescent="0.45">
      <c r="A10" s="191" t="s">
        <v>45</v>
      </c>
      <c r="B10" s="285">
        <f>'A1 Exploitation'!B11:F11</f>
        <v>42916</v>
      </c>
      <c r="C10" s="285"/>
      <c r="D10" s="285"/>
      <c r="E10" s="285"/>
      <c r="F10" s="285"/>
      <c r="G10" s="85"/>
      <c r="H10" s="85"/>
      <c r="I10" s="85"/>
    </row>
    <row r="11" spans="1:9" s="29" customFormat="1" ht="24" x14ac:dyDescent="0.45">
      <c r="A11" s="191" t="s">
        <v>318</v>
      </c>
      <c r="B11" s="290">
        <f>D183</f>
        <v>0.92222222222222228</v>
      </c>
      <c r="C11" s="290"/>
      <c r="D11" s="290"/>
      <c r="E11" s="290"/>
      <c r="F11" s="290"/>
      <c r="G11" s="85"/>
      <c r="H11" s="85"/>
      <c r="I11" s="85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2</v>
      </c>
      <c r="C17" s="163"/>
      <c r="D17" s="164"/>
      <c r="E17" s="243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4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4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10</v>
      </c>
    </row>
    <row r="23" spans="1:6" x14ac:dyDescent="0.3">
      <c r="A23" s="193" t="s">
        <v>319</v>
      </c>
      <c r="B23" s="194"/>
      <c r="C23" s="195"/>
      <c r="D23" s="197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>
        <v>2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2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2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4"/>
      <c r="E30" s="163"/>
      <c r="F30" s="163"/>
    </row>
    <row r="31" spans="1:6" x14ac:dyDescent="0.3">
      <c r="A31" s="32" t="s">
        <v>317</v>
      </c>
      <c r="B31" s="163">
        <v>2</v>
      </c>
      <c r="C31" s="163"/>
      <c r="D31" s="164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12</v>
      </c>
    </row>
    <row r="33" spans="1:6" x14ac:dyDescent="0.3">
      <c r="A33" s="193" t="s">
        <v>319</v>
      </c>
      <c r="B33" s="194"/>
      <c r="C33" s="195"/>
      <c r="D33" s="197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2</v>
      </c>
      <c r="C45" s="163"/>
      <c r="D45" s="249"/>
      <c r="E45" s="164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1</v>
      </c>
      <c r="C49" s="163"/>
      <c r="D49" s="164" t="s">
        <v>393</v>
      </c>
      <c r="E49" s="163"/>
      <c r="F49" s="163"/>
    </row>
    <row r="50" spans="1:6" ht="33.75" x14ac:dyDescent="0.35">
      <c r="A50" s="54" t="s">
        <v>320</v>
      </c>
      <c r="B50" s="163">
        <v>1</v>
      </c>
      <c r="C50" s="187" t="str">
        <f>IF(B50=0, -5, "0")</f>
        <v>0</v>
      </c>
      <c r="D50" s="164" t="s">
        <v>385</v>
      </c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10</v>
      </c>
    </row>
    <row r="52" spans="1:6" x14ac:dyDescent="0.3">
      <c r="A52" s="193" t="s">
        <v>319</v>
      </c>
      <c r="B52" s="194"/>
      <c r="C52" s="195"/>
      <c r="D52" s="197">
        <f>D51/(COUNT(B45:C50)*2)</f>
        <v>0.83333333333333337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66" x14ac:dyDescent="0.35">
      <c r="A55" s="56" t="s">
        <v>186</v>
      </c>
      <c r="B55" s="163">
        <v>2</v>
      </c>
      <c r="C55" s="187" t="str">
        <f>IF(B55=0, -5, "0")</f>
        <v>0</v>
      </c>
      <c r="D55" s="243" t="s">
        <v>394</v>
      </c>
      <c r="E55" s="163"/>
      <c r="F55" s="163"/>
    </row>
    <row r="56" spans="1:6" x14ac:dyDescent="0.3">
      <c r="A56" s="40" t="s">
        <v>175</v>
      </c>
      <c r="B56" s="163">
        <v>2</v>
      </c>
      <c r="C56" s="163"/>
      <c r="D56" s="243"/>
      <c r="E56" s="168"/>
      <c r="F56" s="163"/>
    </row>
    <row r="57" spans="1:6" ht="49.5" x14ac:dyDescent="0.3">
      <c r="A57" s="42" t="s">
        <v>266</v>
      </c>
      <c r="B57" s="163">
        <v>0</v>
      </c>
      <c r="C57" s="163"/>
      <c r="D57" s="243" t="s">
        <v>402</v>
      </c>
      <c r="E57" s="243" t="s">
        <v>403</v>
      </c>
      <c r="F57" s="163"/>
    </row>
    <row r="58" spans="1:6" x14ac:dyDescent="0.3">
      <c r="A58" s="42" t="s">
        <v>96</v>
      </c>
      <c r="B58" s="163">
        <v>2</v>
      </c>
      <c r="C58" s="163"/>
      <c r="D58" s="164"/>
      <c r="E58" s="163"/>
      <c r="F58" s="163"/>
    </row>
    <row r="59" spans="1:6" ht="66" x14ac:dyDescent="0.35">
      <c r="A59" s="56" t="s">
        <v>234</v>
      </c>
      <c r="B59" s="163">
        <v>2</v>
      </c>
      <c r="C59" s="187" t="str">
        <f>IF(B59=0, -5, "0")</f>
        <v>0</v>
      </c>
      <c r="D59" s="243" t="s">
        <v>404</v>
      </c>
      <c r="E59" s="24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12</v>
      </c>
    </row>
    <row r="63" spans="1:6" x14ac:dyDescent="0.3">
      <c r="A63" s="193" t="s">
        <v>319</v>
      </c>
      <c r="B63" s="194"/>
      <c r="C63" s="195"/>
      <c r="D63" s="197">
        <f>D62/(COUNT(B55:C61)*2)</f>
        <v>0.8571428571428571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6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64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243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2</v>
      </c>
      <c r="C137" s="163"/>
      <c r="D137" s="243"/>
      <c r="E137" s="24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243"/>
      <c r="E139" s="243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243"/>
      <c r="E140" s="243"/>
      <c r="F140" s="163"/>
    </row>
    <row r="141" spans="1:6" ht="82.5" x14ac:dyDescent="0.35">
      <c r="A141" s="54" t="s">
        <v>328</v>
      </c>
      <c r="B141" s="163">
        <v>1</v>
      </c>
      <c r="C141" s="187" t="str">
        <f>IF(B141=0, -5, "0")</f>
        <v>0</v>
      </c>
      <c r="D141" s="243" t="s">
        <v>384</v>
      </c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64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15</v>
      </c>
    </row>
    <row r="146" spans="1:6" x14ac:dyDescent="0.3">
      <c r="A146" s="193" t="s">
        <v>319</v>
      </c>
      <c r="B146" s="194"/>
      <c r="C146" s="195"/>
      <c r="D146" s="197">
        <f>D145/(COUNT(B137:C144)*2)</f>
        <v>0.9375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 t="s">
        <v>34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 t="s">
        <v>34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2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2</v>
      </c>
      <c r="C157" s="163"/>
      <c r="D157" s="243"/>
      <c r="E157" s="250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8</v>
      </c>
    </row>
    <row r="162" spans="1:6" x14ac:dyDescent="0.3">
      <c r="A162" s="193" t="s">
        <v>319</v>
      </c>
      <c r="B162" s="194"/>
      <c r="C162" s="195"/>
      <c r="D162" s="197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ht="66" x14ac:dyDescent="0.3">
      <c r="A165" s="58" t="s">
        <v>337</v>
      </c>
      <c r="B165" s="163">
        <v>0</v>
      </c>
      <c r="C165" s="163"/>
      <c r="D165" s="243" t="s">
        <v>395</v>
      </c>
      <c r="E165" s="243" t="s">
        <v>396</v>
      </c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8</v>
      </c>
    </row>
    <row r="171" spans="1:6" x14ac:dyDescent="0.3">
      <c r="A171" s="193" t="s">
        <v>319</v>
      </c>
      <c r="B171" s="194"/>
      <c r="C171" s="195"/>
      <c r="D171" s="197">
        <f>D170/(COUNT(B165:C169)*2)</f>
        <v>0.8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2</v>
      </c>
      <c r="C174" s="163"/>
      <c r="D174" s="243"/>
      <c r="E174" s="163"/>
      <c r="F174" s="163"/>
    </row>
    <row r="175" spans="1:6" ht="33" x14ac:dyDescent="0.35">
      <c r="A175" s="112" t="s">
        <v>338</v>
      </c>
      <c r="B175" s="163">
        <v>2</v>
      </c>
      <c r="C175" s="187" t="str">
        <f>IF(B175=0, -5, "0")</f>
        <v>0</v>
      </c>
      <c r="D175" s="243" t="s">
        <v>380</v>
      </c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4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6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83</v>
      </c>
    </row>
    <row r="183" spans="1:6" ht="18" x14ac:dyDescent="0.35">
      <c r="A183" s="81" t="s">
        <v>349</v>
      </c>
      <c r="B183" s="81"/>
      <c r="C183" s="81"/>
      <c r="D183" s="253">
        <f>D182/(COUNT(B174:C177,B165:C169,B157:C160,B149:C152,B137:C144,B55:C61,B45:C50,B26:C31,B17:C21,B106:C116,#REF!,B121:C131,B87:C100,B66:C82,B36:C40)*2)</f>
        <v>0.92222222222222228</v>
      </c>
    </row>
  </sheetData>
  <sheetProtection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tabSelected="1" view="pageBreakPreview" topLeftCell="A443" zoomScale="70" zoomScaleNormal="71" zoomScaleSheetLayoutView="70" workbookViewId="0">
      <selection activeCell="D23" sqref="D23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8"/>
      <c r="E1" s="278"/>
      <c r="F1" s="278"/>
      <c r="G1" s="278"/>
      <c r="H1" s="278"/>
      <c r="I1" s="278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9" t="s">
        <v>190</v>
      </c>
      <c r="B7" s="279"/>
      <c r="C7" s="279"/>
      <c r="D7" s="279"/>
      <c r="E7" s="279"/>
      <c r="F7" s="279"/>
      <c r="G7" s="229"/>
      <c r="H7" s="229"/>
      <c r="I7" s="229"/>
    </row>
    <row r="8" spans="1:9" ht="29.25" x14ac:dyDescent="0.45">
      <c r="A8" s="280" t="str">
        <f>'Page de garde'!D18</f>
        <v>AIN ZAGHOUAN 2</v>
      </c>
      <c r="B8" s="280"/>
      <c r="C8" s="280"/>
      <c r="D8" s="280"/>
      <c r="E8" s="280"/>
      <c r="F8" s="280"/>
      <c r="G8" s="230"/>
      <c r="H8" s="230"/>
      <c r="I8" s="229"/>
    </row>
    <row r="9" spans="1:9" ht="24" x14ac:dyDescent="0.45">
      <c r="A9" s="191" t="s">
        <v>44</v>
      </c>
      <c r="B9" s="281" t="s">
        <v>407</v>
      </c>
      <c r="C9" s="281"/>
      <c r="D9" s="281"/>
      <c r="E9" s="281"/>
      <c r="F9" s="282"/>
      <c r="G9" s="230"/>
      <c r="H9" s="230"/>
      <c r="I9" s="229"/>
    </row>
    <row r="10" spans="1:9" ht="24" x14ac:dyDescent="0.45">
      <c r="A10" s="192" t="s">
        <v>46</v>
      </c>
      <c r="B10" s="283" t="s">
        <v>408</v>
      </c>
      <c r="C10" s="283"/>
      <c r="D10" s="283"/>
      <c r="E10" s="283"/>
      <c r="F10" s="283"/>
      <c r="G10" s="230"/>
      <c r="H10" s="230"/>
      <c r="I10" s="229"/>
    </row>
    <row r="11" spans="1:9" ht="24" x14ac:dyDescent="0.45">
      <c r="A11" s="191" t="s">
        <v>45</v>
      </c>
      <c r="B11" s="277">
        <v>43033</v>
      </c>
      <c r="C11" s="277"/>
      <c r="D11" s="277"/>
      <c r="E11" s="277"/>
      <c r="F11" s="277"/>
      <c r="G11" s="230"/>
      <c r="H11" s="230"/>
      <c r="I11" s="229"/>
    </row>
    <row r="12" spans="1:9" ht="24" x14ac:dyDescent="0.45">
      <c r="A12" s="191" t="s">
        <v>260</v>
      </c>
      <c r="B12" s="269">
        <f>D463</f>
        <v>0.93877551020408168</v>
      </c>
      <c r="C12" s="269"/>
      <c r="D12" s="269"/>
      <c r="E12" s="269"/>
      <c r="F12" s="269"/>
      <c r="G12" s="230"/>
      <c r="H12" s="230"/>
      <c r="I12" s="229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3">
        <f>B11</f>
        <v>43033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0" t="s">
        <v>10</v>
      </c>
      <c r="B19" s="121">
        <v>2</v>
      </c>
      <c r="C19" s="121"/>
      <c r="D19" s="119" t="s">
        <v>409</v>
      </c>
      <c r="E19" s="102"/>
      <c r="F19" s="102"/>
    </row>
    <row r="20" spans="1:8" x14ac:dyDescent="0.25">
      <c r="A20" s="120" t="s">
        <v>199</v>
      </c>
      <c r="B20" s="121" t="s">
        <v>34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2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7" t="s">
        <v>2</v>
      </c>
      <c r="B27" s="121">
        <v>2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2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2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2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2</v>
      </c>
      <c r="C32" s="121"/>
      <c r="D32" s="108"/>
      <c r="E32" s="102"/>
      <c r="F32" s="102"/>
      <c r="G32" s="123"/>
    </row>
    <row r="33" spans="1:7" ht="54" x14ac:dyDescent="0.25">
      <c r="A33" s="69" t="s">
        <v>11</v>
      </c>
      <c r="B33" s="121">
        <v>2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2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2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2</v>
      </c>
      <c r="C36" s="106"/>
      <c r="D36" s="91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18</v>
      </c>
    </row>
    <row r="38" spans="1:7" x14ac:dyDescent="0.25">
      <c r="A38" s="198" t="s">
        <v>37</v>
      </c>
      <c r="B38" s="199"/>
      <c r="C38" s="200"/>
      <c r="D38" s="201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24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4">
        <f>B11</f>
        <v>43033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1" t="s">
        <v>34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121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22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121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20" t="s">
        <v>294</v>
      </c>
      <c r="B58" s="121" t="s">
        <v>34</v>
      </c>
      <c r="C58" s="121"/>
      <c r="D58" s="119"/>
      <c r="E58" s="102"/>
      <c r="F58" s="102"/>
    </row>
    <row r="59" spans="1:6" x14ac:dyDescent="0.25">
      <c r="A59" s="120" t="s">
        <v>193</v>
      </c>
      <c r="B59" s="121" t="s">
        <v>34</v>
      </c>
      <c r="C59" s="122"/>
      <c r="D59" s="114"/>
      <c r="E59" s="101"/>
      <c r="F59" s="124"/>
    </row>
    <row r="60" spans="1:6" x14ac:dyDescent="0.25">
      <c r="A60" s="20" t="s">
        <v>135</v>
      </c>
      <c r="B60" s="121" t="s">
        <v>34</v>
      </c>
      <c r="C60" s="121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 t="s">
        <v>34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6" x14ac:dyDescent="0.25">
      <c r="A66" s="120" t="s">
        <v>289</v>
      </c>
      <c r="B66" s="121" t="s">
        <v>34</v>
      </c>
      <c r="C66" s="121"/>
      <c r="D66" s="109"/>
      <c r="E66" s="124"/>
      <c r="F66" s="102"/>
    </row>
    <row r="67" spans="1:6" x14ac:dyDescent="0.25">
      <c r="A67" s="120" t="s">
        <v>177</v>
      </c>
      <c r="B67" s="121" t="s">
        <v>34</v>
      </c>
      <c r="C67" s="121"/>
      <c r="D67" s="109"/>
      <c r="E67" s="102"/>
      <c r="F67" s="102"/>
    </row>
    <row r="68" spans="1:6" x14ac:dyDescent="0.25">
      <c r="A68" s="120" t="s">
        <v>110</v>
      </c>
      <c r="B68" s="121" t="s">
        <v>34</v>
      </c>
      <c r="C68" s="121"/>
      <c r="D68" s="108"/>
      <c r="F68" s="102"/>
    </row>
    <row r="69" spans="1:6" ht="30" x14ac:dyDescent="0.25">
      <c r="A69" s="120" t="s">
        <v>111</v>
      </c>
      <c r="B69" s="121" t="s">
        <v>34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 t="s">
        <v>34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 t="s">
        <v>34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 t="s">
        <v>34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 t="s">
        <v>34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 t="s">
        <v>34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 t="s">
        <v>34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 t="s">
        <v>34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20" t="s">
        <v>294</v>
      </c>
      <c r="B85" s="121" t="s">
        <v>34</v>
      </c>
      <c r="C85" s="121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21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21"/>
      <c r="D89" s="110"/>
      <c r="E89" s="102"/>
      <c r="F89" s="102"/>
    </row>
    <row r="90" spans="1:6" x14ac:dyDescent="0.25">
      <c r="A90" s="120" t="s">
        <v>277</v>
      </c>
      <c r="B90" s="121" t="s">
        <v>34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43033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1" t="s">
        <v>34</v>
      </c>
      <c r="C102" s="121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21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22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5" t="s">
        <v>127</v>
      </c>
      <c r="B113" s="266"/>
      <c r="C113" s="266"/>
      <c r="D113" s="266"/>
      <c r="E113" s="266"/>
      <c r="F113" s="266"/>
    </row>
    <row r="114" spans="1:6" x14ac:dyDescent="0.25">
      <c r="A114" s="120" t="s">
        <v>294</v>
      </c>
      <c r="B114" s="121" t="s">
        <v>34</v>
      </c>
      <c r="C114" s="121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21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21"/>
      <c r="D116" s="98"/>
      <c r="E116" s="124"/>
      <c r="F116" s="102"/>
    </row>
    <row r="117" spans="1:6" x14ac:dyDescent="0.25">
      <c r="A117" s="120" t="s">
        <v>279</v>
      </c>
      <c r="B117" s="121" t="s">
        <v>34</v>
      </c>
      <c r="C117" s="121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 t="s">
        <v>34</v>
      </c>
      <c r="C119" s="121"/>
      <c r="D119" s="11"/>
      <c r="E119" s="102"/>
      <c r="F119" s="102"/>
    </row>
    <row r="120" spans="1:6" x14ac:dyDescent="0.25">
      <c r="A120" s="120" t="s">
        <v>275</v>
      </c>
      <c r="B120" s="121" t="s">
        <v>34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1" t="s">
        <v>34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 t="s">
        <v>34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1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1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1" t="s">
        <v>34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1" t="s">
        <v>34</v>
      </c>
      <c r="C131" s="121"/>
      <c r="D131" s="119"/>
      <c r="E131" s="102"/>
      <c r="F131" s="102"/>
    </row>
    <row r="132" spans="1:6" x14ac:dyDescent="0.25">
      <c r="A132" s="20" t="s">
        <v>233</v>
      </c>
      <c r="B132" s="121" t="s">
        <v>34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1" t="s">
        <v>34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5" t="s">
        <v>72</v>
      </c>
      <c r="B137" s="266"/>
      <c r="C137" s="266"/>
      <c r="D137" s="266"/>
      <c r="E137" s="266"/>
      <c r="F137" s="266"/>
    </row>
    <row r="138" spans="1:6" ht="30" x14ac:dyDescent="0.25">
      <c r="A138" s="120" t="s">
        <v>344</v>
      </c>
      <c r="B138" s="121" t="s">
        <v>34</v>
      </c>
      <c r="C138" s="121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21"/>
      <c r="D142" s="103"/>
      <c r="E142" s="102"/>
      <c r="F142" s="102"/>
    </row>
    <row r="143" spans="1:6" ht="18" x14ac:dyDescent="0.35">
      <c r="A143" s="56" t="s">
        <v>428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43033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1" t="s">
        <v>34</v>
      </c>
      <c r="C155" s="121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21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119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5" t="s">
        <v>128</v>
      </c>
      <c r="B166" s="266"/>
      <c r="C166" s="266"/>
      <c r="D166" s="266"/>
      <c r="E166" s="266"/>
      <c r="F166" s="266"/>
    </row>
    <row r="167" spans="1:6" x14ac:dyDescent="0.25">
      <c r="A167" s="120" t="s">
        <v>294</v>
      </c>
      <c r="B167" s="121" t="s">
        <v>34</v>
      </c>
      <c r="C167" s="121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21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21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21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 t="s">
        <v>34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 t="s">
        <v>34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 t="s">
        <v>34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 t="s">
        <v>34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43033</v>
      </c>
      <c r="B193" s="5"/>
      <c r="C193" s="6"/>
      <c r="D193" s="5"/>
    </row>
    <row r="194" spans="1:7" ht="18" x14ac:dyDescent="0.25">
      <c r="A194" s="265" t="s">
        <v>150</v>
      </c>
      <c r="B194" s="266"/>
      <c r="C194" s="266"/>
      <c r="D194" s="266"/>
      <c r="E194" s="266"/>
      <c r="F194" s="266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21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21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21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21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21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21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5" t="s">
        <v>75</v>
      </c>
      <c r="B209" s="266"/>
      <c r="C209" s="266"/>
      <c r="D209" s="266"/>
      <c r="E209" s="266"/>
      <c r="F209" s="266"/>
    </row>
    <row r="210" spans="1:7" x14ac:dyDescent="0.25">
      <c r="A210" s="120" t="s">
        <v>294</v>
      </c>
      <c r="B210" s="121" t="s">
        <v>34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 t="s">
        <v>34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 t="s">
        <v>34</v>
      </c>
      <c r="C215" s="121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21"/>
      <c r="D216" s="11"/>
      <c r="E216" s="119"/>
      <c r="F216" s="102"/>
    </row>
    <row r="217" spans="1:7" x14ac:dyDescent="0.25">
      <c r="A217" s="120" t="s">
        <v>275</v>
      </c>
      <c r="B217" s="121" t="s">
        <v>34</v>
      </c>
      <c r="C217" s="121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 t="s">
        <v>34</v>
      </c>
      <c r="C220" s="121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21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5" t="s">
        <v>181</v>
      </c>
      <c r="B232" s="266"/>
      <c r="C232" s="266"/>
      <c r="D232" s="266"/>
      <c r="E232" s="266"/>
      <c r="F232" s="266"/>
    </row>
    <row r="233" spans="1:6" x14ac:dyDescent="0.25">
      <c r="A233" s="120" t="s">
        <v>294</v>
      </c>
      <c r="B233" s="122" t="s">
        <v>34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429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21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 t="s">
        <v>34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 t="s">
        <v>34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43033</v>
      </c>
      <c r="B250" s="5"/>
      <c r="C250" s="6"/>
      <c r="D250" s="50"/>
    </row>
    <row r="251" spans="1:6" ht="18" x14ac:dyDescent="0.25">
      <c r="A251" s="265" t="s">
        <v>19</v>
      </c>
      <c r="B251" s="266"/>
      <c r="C251" s="266"/>
      <c r="D251" s="266"/>
      <c r="E251" s="266"/>
      <c r="F251" s="266"/>
    </row>
    <row r="252" spans="1:6" x14ac:dyDescent="0.25">
      <c r="A252" s="25" t="s">
        <v>62</v>
      </c>
      <c r="B252" s="121">
        <v>2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2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2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2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2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2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>
        <v>2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2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16</v>
      </c>
    </row>
    <row r="261" spans="1:7" x14ac:dyDescent="0.25">
      <c r="A261" s="198" t="s">
        <v>37</v>
      </c>
      <c r="B261" s="199"/>
      <c r="C261" s="200"/>
      <c r="D261" s="201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5" t="s">
        <v>116</v>
      </c>
      <c r="B263" s="266"/>
      <c r="C263" s="266"/>
      <c r="D263" s="266"/>
      <c r="E263" s="266"/>
      <c r="F263" s="266"/>
    </row>
    <row r="264" spans="1:7" x14ac:dyDescent="0.25">
      <c r="A264" s="120" t="s">
        <v>284</v>
      </c>
      <c r="B264" s="122">
        <v>2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2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2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>
        <v>2</v>
      </c>
      <c r="C267" s="160" t="str">
        <f>IF(B267=0, -5, "0")</f>
        <v>0</v>
      </c>
      <c r="D267" s="68"/>
      <c r="E267" s="102"/>
      <c r="F267" s="102"/>
    </row>
    <row r="268" spans="1:7" ht="30" x14ac:dyDescent="0.25">
      <c r="A268" s="120" t="s">
        <v>102</v>
      </c>
      <c r="B268" s="122">
        <v>1</v>
      </c>
      <c r="C268" s="121"/>
      <c r="D268" s="108" t="s">
        <v>410</v>
      </c>
      <c r="E268" s="119"/>
      <c r="F268" s="102"/>
    </row>
    <row r="269" spans="1:7" ht="18" x14ac:dyDescent="0.35">
      <c r="A269" s="54" t="s">
        <v>61</v>
      </c>
      <c r="B269" s="122">
        <v>2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 t="s">
        <v>34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2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 t="s">
        <v>34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2</v>
      </c>
      <c r="C275" s="106"/>
      <c r="D275" s="91">
        <v>1</v>
      </c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17</v>
      </c>
    </row>
    <row r="277" spans="1:6" x14ac:dyDescent="0.25">
      <c r="A277" s="198" t="s">
        <v>37</v>
      </c>
      <c r="B277" s="199"/>
      <c r="C277" s="200"/>
      <c r="D277" s="201">
        <f>D276/(COUNT(B264:C274)*2)</f>
        <v>0.94444444444444442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33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0.97058823529411764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43033</v>
      </c>
      <c r="B283" s="5"/>
      <c r="C283" s="6"/>
      <c r="D283" s="5"/>
    </row>
    <row r="284" spans="1:6" ht="18" x14ac:dyDescent="0.25">
      <c r="A284" s="265" t="s">
        <v>12</v>
      </c>
      <c r="B284" s="266"/>
      <c r="C284" s="266"/>
      <c r="D284" s="266"/>
      <c r="E284" s="266"/>
      <c r="F284" s="266"/>
    </row>
    <row r="285" spans="1:6" x14ac:dyDescent="0.25">
      <c r="A285" s="120" t="s">
        <v>103</v>
      </c>
      <c r="B285" s="121">
        <v>2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2</v>
      </c>
      <c r="C286" s="121"/>
      <c r="E286" s="102"/>
      <c r="F286" s="102"/>
    </row>
    <row r="287" spans="1:6" x14ac:dyDescent="0.25">
      <c r="A287" s="120" t="s">
        <v>95</v>
      </c>
      <c r="B287" s="121">
        <v>2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 t="s">
        <v>34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2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16</v>
      </c>
    </row>
    <row r="295" spans="1:9" x14ac:dyDescent="0.25">
      <c r="A295" s="198" t="s">
        <v>37</v>
      </c>
      <c r="B295" s="199"/>
      <c r="C295" s="200"/>
      <c r="D295" s="201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65" t="s">
        <v>25</v>
      </c>
      <c r="B297" s="266"/>
      <c r="C297" s="266"/>
      <c r="D297" s="266"/>
      <c r="E297" s="266"/>
      <c r="F297" s="266"/>
    </row>
    <row r="298" spans="1:9" x14ac:dyDescent="0.25">
      <c r="A298" s="120" t="s">
        <v>104</v>
      </c>
      <c r="B298" s="121">
        <v>2</v>
      </c>
      <c r="C298" s="121"/>
      <c r="D298" s="119"/>
      <c r="E298" s="102"/>
      <c r="F298" s="102"/>
    </row>
    <row r="299" spans="1:9" ht="46.5" x14ac:dyDescent="0.35">
      <c r="A299" s="54" t="s">
        <v>7</v>
      </c>
      <c r="B299" s="121">
        <v>0</v>
      </c>
      <c r="C299" s="160">
        <f>IF(B299=0, -5, "0")</f>
        <v>-5</v>
      </c>
      <c r="D299" s="119" t="s">
        <v>411</v>
      </c>
      <c r="E299" s="101" t="s">
        <v>412</v>
      </c>
      <c r="F299" s="102"/>
    </row>
    <row r="300" spans="1:9" x14ac:dyDescent="0.25">
      <c r="A300" s="120" t="s">
        <v>138</v>
      </c>
      <c r="B300" s="121">
        <v>2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2</v>
      </c>
      <c r="C301" s="121"/>
      <c r="D301" s="119"/>
      <c r="E301" s="102"/>
      <c r="F301" s="102"/>
    </row>
    <row r="302" spans="1:9" ht="30" x14ac:dyDescent="0.25">
      <c r="A302" s="20" t="s">
        <v>105</v>
      </c>
      <c r="B302" s="121">
        <v>1</v>
      </c>
      <c r="C302" s="121"/>
      <c r="D302" s="98" t="s">
        <v>413</v>
      </c>
      <c r="E302" s="102"/>
      <c r="F302" s="102"/>
    </row>
    <row r="303" spans="1:9" ht="45" x14ac:dyDescent="0.25">
      <c r="A303" s="71" t="s">
        <v>271</v>
      </c>
      <c r="B303" s="121">
        <v>2</v>
      </c>
      <c r="C303" s="106"/>
      <c r="D303" s="91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2</v>
      </c>
    </row>
    <row r="305" spans="1:6" x14ac:dyDescent="0.25">
      <c r="A305" s="198" t="s">
        <v>37</v>
      </c>
      <c r="B305" s="199"/>
      <c r="C305" s="200"/>
      <c r="D305" s="201">
        <f>D304/(COUNT(B298:C302)*2)</f>
        <v>0.16666666666666666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18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0.6428571428571429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43033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1">
        <v>2</v>
      </c>
      <c r="C313" s="121"/>
      <c r="D313" s="119" t="s">
        <v>414</v>
      </c>
      <c r="E313" s="102"/>
      <c r="F313" s="102"/>
    </row>
    <row r="314" spans="1:6" x14ac:dyDescent="0.25">
      <c r="A314" s="34" t="s">
        <v>290</v>
      </c>
      <c r="B314" s="121">
        <v>2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2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 t="s">
        <v>34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2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14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5" t="s">
        <v>25</v>
      </c>
      <c r="B324" s="266"/>
      <c r="C324" s="266"/>
      <c r="D324" s="266"/>
      <c r="E324" s="266"/>
      <c r="F324" s="266"/>
    </row>
    <row r="325" spans="1:6" x14ac:dyDescent="0.25">
      <c r="A325" s="120" t="s">
        <v>294</v>
      </c>
      <c r="B325" s="122" t="s">
        <v>34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2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2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>
        <v>2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 t="s">
        <v>34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21"/>
      <c r="D335" s="119"/>
      <c r="E335" s="102"/>
      <c r="F335" s="102"/>
    </row>
    <row r="336" spans="1:6" x14ac:dyDescent="0.25">
      <c r="A336" s="20" t="s">
        <v>78</v>
      </c>
      <c r="B336" s="122" t="s">
        <v>34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18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1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5" t="s">
        <v>118</v>
      </c>
      <c r="B340" s="266"/>
      <c r="C340" s="266"/>
      <c r="D340" s="266"/>
      <c r="E340" s="266"/>
      <c r="F340" s="266"/>
    </row>
    <row r="341" spans="1:16384" x14ac:dyDescent="0.25">
      <c r="A341" s="17" t="s">
        <v>99</v>
      </c>
      <c r="B341" s="121">
        <v>2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2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5" t="s">
        <v>29</v>
      </c>
      <c r="B349" s="266"/>
      <c r="C349" s="266"/>
      <c r="D349" s="266"/>
      <c r="E349" s="266"/>
      <c r="F349" s="266"/>
    </row>
    <row r="350" spans="1:16384" x14ac:dyDescent="0.25">
      <c r="A350" s="120" t="s">
        <v>294</v>
      </c>
      <c r="B350" s="122">
        <v>2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2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2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5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54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1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43033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1" t="s">
        <v>34</v>
      </c>
      <c r="C366" s="1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1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1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1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 t="s">
        <v>34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 t="s">
        <v>34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 t="s">
        <v>34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1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2" t="s">
        <v>346</v>
      </c>
      <c r="B393" s="263"/>
      <c r="C393" s="263"/>
      <c r="D393" s="263"/>
      <c r="E393" s="263"/>
      <c r="F393" s="264"/>
    </row>
    <row r="394" spans="1:7" x14ac:dyDescent="0.25">
      <c r="A394" s="145">
        <f>+B11</f>
        <v>43033</v>
      </c>
      <c r="B394" s="5"/>
      <c r="C394" s="6"/>
      <c r="D394" s="5"/>
    </row>
    <row r="395" spans="1:7" ht="18" x14ac:dyDescent="0.25">
      <c r="A395" s="265" t="s">
        <v>347</v>
      </c>
      <c r="B395" s="266"/>
      <c r="C395" s="266"/>
      <c r="D395" s="266"/>
      <c r="E395" s="266"/>
      <c r="F395" s="266"/>
    </row>
    <row r="396" spans="1:7" ht="30" x14ac:dyDescent="0.25">
      <c r="A396" s="17" t="s">
        <v>286</v>
      </c>
      <c r="B396" s="121">
        <v>2</v>
      </c>
      <c r="C396" s="121"/>
      <c r="D396" s="119" t="s">
        <v>415</v>
      </c>
      <c r="E396" s="102"/>
      <c r="F396" s="102"/>
    </row>
    <row r="397" spans="1:7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430</v>
      </c>
      <c r="B398" s="121">
        <v>2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5" t="s">
        <v>31</v>
      </c>
      <c r="B402" s="266"/>
      <c r="C402" s="266"/>
      <c r="D402" s="266"/>
      <c r="E402" s="266"/>
      <c r="F402" s="266"/>
    </row>
    <row r="403" spans="1:6" x14ac:dyDescent="0.25">
      <c r="A403" s="18" t="s">
        <v>3</v>
      </c>
      <c r="B403" s="121">
        <v>2</v>
      </c>
      <c r="C403" s="121"/>
      <c r="D403" s="119" t="s">
        <v>415</v>
      </c>
      <c r="E403" s="102"/>
      <c r="F403" s="102"/>
    </row>
    <row r="404" spans="1:6" x14ac:dyDescent="0.25">
      <c r="A404" s="25" t="s">
        <v>30</v>
      </c>
      <c r="B404" s="121">
        <v>2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91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12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2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2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2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35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8</v>
      </c>
    </row>
    <row r="420" spans="1:7" x14ac:dyDescent="0.25">
      <c r="A420" s="198" t="s">
        <v>37</v>
      </c>
      <c r="B420" s="199"/>
      <c r="C420" s="200"/>
      <c r="D420" s="201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2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2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91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4</v>
      </c>
    </row>
    <row r="429" spans="1:7" x14ac:dyDescent="0.25">
      <c r="A429" s="198" t="s">
        <v>37</v>
      </c>
      <c r="B429" s="199"/>
      <c r="C429" s="200"/>
      <c r="D429" s="201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2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>
        <v>2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2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2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2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2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2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2</v>
      </c>
      <c r="C441" s="121"/>
      <c r="D441" s="119"/>
      <c r="E441" s="102"/>
      <c r="F441" s="102"/>
    </row>
    <row r="442" spans="1:7" ht="60" x14ac:dyDescent="0.25">
      <c r="A442" s="120" t="s">
        <v>242</v>
      </c>
      <c r="B442" s="121">
        <v>1</v>
      </c>
      <c r="C442" s="121"/>
      <c r="D442" s="119" t="s">
        <v>416</v>
      </c>
      <c r="E442" s="102"/>
      <c r="F442" s="102"/>
    </row>
    <row r="443" spans="1:7" ht="30" x14ac:dyDescent="0.25">
      <c r="A443" s="120" t="s">
        <v>198</v>
      </c>
      <c r="B443" s="121">
        <v>2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2</v>
      </c>
      <c r="C444" s="121"/>
      <c r="D444" s="119"/>
      <c r="E444" s="102"/>
      <c r="F444" s="102"/>
    </row>
    <row r="445" spans="1:7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2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 t="s">
        <v>34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2</v>
      </c>
      <c r="C448" s="106"/>
      <c r="D448" s="129">
        <v>1</v>
      </c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25</v>
      </c>
    </row>
    <row r="450" spans="1:6" x14ac:dyDescent="0.25">
      <c r="A450" s="198" t="s">
        <v>37</v>
      </c>
      <c r="B450" s="199"/>
      <c r="C450" s="200"/>
      <c r="D450" s="201">
        <f>D449/(COUNT(B433:C447)*2)</f>
        <v>0.96153846153846156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2" t="s">
        <v>144</v>
      </c>
      <c r="B452" s="263"/>
      <c r="C452" s="263"/>
      <c r="D452" s="263"/>
      <c r="E452" s="263"/>
      <c r="F452" s="264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2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2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2</v>
      </c>
      <c r="C457" s="121"/>
      <c r="D457" s="91">
        <v>1</v>
      </c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6</v>
      </c>
    </row>
    <row r="459" spans="1:6" x14ac:dyDescent="0.25">
      <c r="A459" s="198" t="s">
        <v>37</v>
      </c>
      <c r="B459" s="220"/>
      <c r="C459" s="221"/>
      <c r="D459" s="222">
        <f>D458/(COUNT(B454:C456)*2)</f>
        <v>1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0.9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184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0.93877551020408168</v>
      </c>
    </row>
  </sheetData>
  <sheetProtection algorithmName="SHA-512" hashValue="Cz8mN75DKJek1C46zTUPu5f0FZsfADAeOOuUzsCP8S58b5QF/nUDh2aQDr/yrhEZZwiRj98dm8SLDQeYvbe70g==" saltValue="xGMnsIXd5Ir91hogPRny5w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233:B241 B433:B448 B46:B53 B85:B92 B58:B80 B102:B109 B114:B133 B155:B162 B138:B145 B167:B185 B195:B205 B210:B228 B252:B259 B264:B275 B298:B303 B285:B293 B313:B320 B341:B345 B325:B336 B350:B356 B396:B399 B403:B405 B366:B372 B414:B418 B424:B427 B454:B457 B377:B386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1" max="6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71" zoomScale="90" zoomScaleSheetLayoutView="90" workbookViewId="0">
      <selection activeCell="D176" sqref="D176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" x14ac:dyDescent="0.4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" x14ac:dyDescent="0.4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4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4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80" t="s">
        <v>52</v>
      </c>
      <c r="B6" s="280"/>
      <c r="C6" s="280"/>
      <c r="D6" s="280"/>
      <c r="E6" s="280"/>
      <c r="F6" s="280"/>
      <c r="G6" s="230"/>
      <c r="H6" s="230"/>
      <c r="I6" s="230"/>
    </row>
    <row r="7" spans="1:9" s="29" customFormat="1" ht="21.75" customHeight="1" x14ac:dyDescent="0.45">
      <c r="A7" s="280" t="str">
        <f>'A2 Exploitation'!A8:F8</f>
        <v>AIN ZAGHOUAN 2</v>
      </c>
      <c r="B7" s="280"/>
      <c r="C7" s="280"/>
      <c r="D7" s="280"/>
      <c r="E7" s="280"/>
      <c r="F7" s="280"/>
      <c r="G7" s="230"/>
      <c r="H7" s="230"/>
      <c r="I7" s="230"/>
    </row>
    <row r="8" spans="1:9" s="29" customFormat="1" ht="24" x14ac:dyDescent="0.45">
      <c r="A8" s="191" t="s">
        <v>44</v>
      </c>
      <c r="B8" s="289" t="str">
        <f>'A2 Exploitation'!B9:F9</f>
        <v>Mme Meriam CHOUCHENE &amp; M. Dhia MECHLAOUI</v>
      </c>
      <c r="C8" s="289"/>
      <c r="D8" s="289"/>
      <c r="E8" s="289"/>
      <c r="F8" s="289"/>
      <c r="G8" s="230"/>
      <c r="H8" s="230"/>
      <c r="I8" s="230"/>
    </row>
    <row r="9" spans="1:9" s="29" customFormat="1" ht="24" x14ac:dyDescent="0.45">
      <c r="A9" s="192" t="s">
        <v>46</v>
      </c>
      <c r="B9" s="289" t="str">
        <f>'A2 Exploitation'!B10:F10</f>
        <v>Directeur magasin &amp; chefs rayons</v>
      </c>
      <c r="C9" s="289"/>
      <c r="D9" s="289"/>
      <c r="E9" s="289"/>
      <c r="F9" s="289"/>
      <c r="G9" s="230"/>
      <c r="H9" s="230"/>
      <c r="I9" s="230"/>
    </row>
    <row r="10" spans="1:9" s="29" customFormat="1" ht="24" x14ac:dyDescent="0.45">
      <c r="A10" s="191" t="s">
        <v>45</v>
      </c>
      <c r="B10" s="285">
        <f>'A2 Exploitation'!B11:F11</f>
        <v>43033</v>
      </c>
      <c r="C10" s="285"/>
      <c r="D10" s="285"/>
      <c r="E10" s="285"/>
      <c r="F10" s="285"/>
      <c r="G10" s="230"/>
      <c r="H10" s="230"/>
      <c r="I10" s="230"/>
    </row>
    <row r="11" spans="1:9" s="29" customFormat="1" ht="24" x14ac:dyDescent="0.45">
      <c r="A11" s="191" t="s">
        <v>318</v>
      </c>
      <c r="B11" s="290">
        <f>D183</f>
        <v>0.89534883720930236</v>
      </c>
      <c r="C11" s="290"/>
      <c r="D11" s="290"/>
      <c r="E11" s="290"/>
      <c r="F11" s="290"/>
      <c r="G11" s="230"/>
      <c r="H11" s="230"/>
      <c r="I11" s="230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ht="33" x14ac:dyDescent="0.3">
      <c r="A17" s="32" t="s">
        <v>296</v>
      </c>
      <c r="B17" s="163">
        <v>1</v>
      </c>
      <c r="C17" s="163"/>
      <c r="D17" s="164" t="s">
        <v>417</v>
      </c>
      <c r="E17" s="164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ht="33" x14ac:dyDescent="0.3">
      <c r="A19" s="32" t="s">
        <v>85</v>
      </c>
      <c r="B19" s="163">
        <v>1</v>
      </c>
      <c r="C19" s="163"/>
      <c r="D19" s="164" t="s">
        <v>418</v>
      </c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8</v>
      </c>
    </row>
    <row r="23" spans="1:6" x14ac:dyDescent="0.3">
      <c r="A23" s="193" t="s">
        <v>319</v>
      </c>
      <c r="B23" s="194"/>
      <c r="C23" s="195"/>
      <c r="D23" s="197">
        <f>D22/(COUNT(B17:C21)*2)</f>
        <v>0.8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>
        <v>2</v>
      </c>
      <c r="C26" s="187" t="str">
        <f>IF(B26=0, -5, "0")</f>
        <v>0</v>
      </c>
      <c r="D26" s="164" t="s">
        <v>419</v>
      </c>
      <c r="E26" s="164"/>
      <c r="F26" s="163"/>
    </row>
    <row r="27" spans="1:6" x14ac:dyDescent="0.3">
      <c r="A27" s="32" t="s">
        <v>94</v>
      </c>
      <c r="B27" s="163">
        <v>2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2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2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12</v>
      </c>
    </row>
    <row r="33" spans="1:6" x14ac:dyDescent="0.3">
      <c r="A33" s="193" t="s">
        <v>319</v>
      </c>
      <c r="B33" s="194"/>
      <c r="C33" s="195"/>
      <c r="D33" s="197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2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 t="s">
        <v>420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12</v>
      </c>
    </row>
    <row r="52" spans="1:6" x14ac:dyDescent="0.3">
      <c r="A52" s="193" t="s">
        <v>319</v>
      </c>
      <c r="B52" s="194"/>
      <c r="C52" s="195"/>
      <c r="D52" s="197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>
        <v>2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2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164"/>
      <c r="E57" s="164"/>
      <c r="F57" s="163"/>
    </row>
    <row r="58" spans="1:6" ht="33" x14ac:dyDescent="0.3">
      <c r="A58" s="42" t="s">
        <v>96</v>
      </c>
      <c r="B58" s="163">
        <v>1</v>
      </c>
      <c r="C58" s="163"/>
      <c r="D58" s="164" t="s">
        <v>421</v>
      </c>
      <c r="E58" s="163"/>
      <c r="F58" s="163"/>
    </row>
    <row r="59" spans="1:6" ht="116.25" x14ac:dyDescent="0.35">
      <c r="A59" s="56" t="s">
        <v>234</v>
      </c>
      <c r="B59" s="163">
        <v>1</v>
      </c>
      <c r="C59" s="187" t="str">
        <f>IF(B59=0, -5, "0")</f>
        <v>0</v>
      </c>
      <c r="D59" s="164" t="s">
        <v>422</v>
      </c>
      <c r="E59" s="16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12</v>
      </c>
    </row>
    <row r="63" spans="1:6" x14ac:dyDescent="0.3">
      <c r="A63" s="193" t="s">
        <v>319</v>
      </c>
      <c r="B63" s="194"/>
      <c r="C63" s="195"/>
      <c r="D63" s="197">
        <f>D62/(COUNT(B55:C61)*2)</f>
        <v>0.8571428571428571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2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>
        <v>2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16</v>
      </c>
    </row>
    <row r="146" spans="1:6" x14ac:dyDescent="0.3">
      <c r="A146" s="193" t="s">
        <v>319</v>
      </c>
      <c r="B146" s="194"/>
      <c r="C146" s="195"/>
      <c r="D146" s="197">
        <f>D145/(COUNT(B137:C144)*2)</f>
        <v>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33.75" x14ac:dyDescent="0.35">
      <c r="A149" s="54" t="s">
        <v>310</v>
      </c>
      <c r="B149" s="163">
        <v>1</v>
      </c>
      <c r="C149" s="187" t="str">
        <f>IF(B149=0, -5, "0")</f>
        <v>0</v>
      </c>
      <c r="D149" s="164" t="s">
        <v>423</v>
      </c>
      <c r="E149" s="163"/>
      <c r="F149" s="163"/>
    </row>
    <row r="150" spans="1:6" x14ac:dyDescent="0.3">
      <c r="A150" s="32" t="s">
        <v>311</v>
      </c>
      <c r="B150" s="163" t="s">
        <v>34</v>
      </c>
      <c r="C150" s="163"/>
      <c r="D150" s="164"/>
      <c r="E150" s="163"/>
      <c r="F150" s="163"/>
    </row>
    <row r="151" spans="1:6" x14ac:dyDescent="0.3">
      <c r="A151" s="58" t="s">
        <v>226</v>
      </c>
      <c r="B151" s="163" t="s">
        <v>34</v>
      </c>
      <c r="C151" s="163"/>
      <c r="D151" s="164"/>
      <c r="E151" s="163"/>
      <c r="F151" s="163"/>
    </row>
    <row r="152" spans="1:6" x14ac:dyDescent="0.3">
      <c r="A152" s="32" t="s">
        <v>90</v>
      </c>
      <c r="B152" s="163" t="s">
        <v>34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1</v>
      </c>
    </row>
    <row r="154" spans="1:6" x14ac:dyDescent="0.3">
      <c r="A154" s="193" t="s">
        <v>319</v>
      </c>
      <c r="B154" s="194"/>
      <c r="C154" s="195"/>
      <c r="D154" s="197">
        <f>D153/(COUNT(B149:C152)*2)</f>
        <v>0.5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1</v>
      </c>
      <c r="C157" s="163"/>
      <c r="D157" s="164" t="s">
        <v>424</v>
      </c>
      <c r="E157" s="163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7</v>
      </c>
    </row>
    <row r="162" spans="1:6" x14ac:dyDescent="0.3">
      <c r="A162" s="193" t="s">
        <v>319</v>
      </c>
      <c r="B162" s="194"/>
      <c r="C162" s="195"/>
      <c r="D162" s="197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ht="33" x14ac:dyDescent="0.3">
      <c r="A165" s="58" t="s">
        <v>337</v>
      </c>
      <c r="B165" s="163">
        <v>0</v>
      </c>
      <c r="C165" s="163"/>
      <c r="D165" s="164" t="s">
        <v>426</v>
      </c>
      <c r="E165" s="164" t="s">
        <v>425</v>
      </c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8</v>
      </c>
    </row>
    <row r="171" spans="1:6" x14ac:dyDescent="0.3">
      <c r="A171" s="193" t="s">
        <v>319</v>
      </c>
      <c r="B171" s="194"/>
      <c r="C171" s="195"/>
      <c r="D171" s="197">
        <f>D170/(COUNT(B165:C169)*2)</f>
        <v>0.8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 t="s">
        <v>34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ht="33" x14ac:dyDescent="0.3">
      <c r="A176" s="39" t="s">
        <v>333</v>
      </c>
      <c r="B176" s="163">
        <v>1</v>
      </c>
      <c r="C176" s="163"/>
      <c r="D176" s="164" t="s">
        <v>421</v>
      </c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1</v>
      </c>
    </row>
    <row r="179" spans="1:6" x14ac:dyDescent="0.3">
      <c r="A179" s="193" t="s">
        <v>319</v>
      </c>
      <c r="B179" s="194"/>
      <c r="C179" s="195"/>
      <c r="D179" s="197">
        <f>D178/(COUNT(B174:C177)*2)</f>
        <v>0.5</v>
      </c>
    </row>
    <row r="181" spans="1:6" ht="18" x14ac:dyDescent="0.35">
      <c r="A181" s="81" t="s">
        <v>427</v>
      </c>
      <c r="B181" s="80"/>
      <c r="C181" s="80"/>
      <c r="D181" s="162">
        <v>0.6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77</v>
      </c>
    </row>
    <row r="183" spans="1:6" ht="18" x14ac:dyDescent="0.35">
      <c r="A183" s="81" t="s">
        <v>349</v>
      </c>
      <c r="B183" s="81"/>
      <c r="C183" s="81"/>
      <c r="D183" s="253">
        <f>D182/(COUNT(B174:C177,B165:C169,B157:C160,B149:C152,B137:C144,B55:C61,B45:C50,B26:C31,B17:C21,B106:C116,#REF!,B121:C131,B87:C100,B66:C82,B36:C40)*2)</f>
        <v>0.89534883720930236</v>
      </c>
    </row>
  </sheetData>
  <sheetProtection algorithmName="SHA-512" hashValue="TY31UzOTLhVaECfe754fpm1PWFB8dFA8wgQXrj2ZWaP2wJY8ZXqDfLUa9mS//h6hkgyIyXcdhawJUmfmAeFwQw==" saltValue="2ozFiFC9yDx57UgpV5XTgA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137:B144 B45:B50 B55:B61 B174:B177 B66:B82 B87:B100 B106:B116 B36:B40 B121:B131 B157:B160 B165:B169 B149:B152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3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8"/>
      <c r="E1" s="278"/>
      <c r="F1" s="278"/>
      <c r="G1" s="278"/>
      <c r="H1" s="278"/>
      <c r="I1" s="278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9" t="s">
        <v>190</v>
      </c>
      <c r="B7" s="279"/>
      <c r="C7" s="279"/>
      <c r="D7" s="279"/>
      <c r="E7" s="279"/>
      <c r="F7" s="279"/>
      <c r="G7" s="231"/>
      <c r="H7" s="231"/>
      <c r="I7" s="231"/>
    </row>
    <row r="8" spans="1:9" ht="29.25" x14ac:dyDescent="0.45">
      <c r="A8" s="280" t="str">
        <f>'Page de garde'!D18</f>
        <v>AIN ZAGHOUAN 2</v>
      </c>
      <c r="B8" s="280"/>
      <c r="C8" s="280"/>
      <c r="D8" s="280"/>
      <c r="E8" s="280"/>
      <c r="F8" s="280"/>
      <c r="G8" s="232"/>
      <c r="H8" s="232"/>
      <c r="I8" s="231"/>
    </row>
    <row r="9" spans="1:9" ht="24" x14ac:dyDescent="0.45">
      <c r="A9" s="191" t="s">
        <v>44</v>
      </c>
      <c r="B9" s="281"/>
      <c r="C9" s="281"/>
      <c r="D9" s="281"/>
      <c r="E9" s="281"/>
      <c r="F9" s="282"/>
      <c r="G9" s="232"/>
      <c r="H9" s="232"/>
      <c r="I9" s="231"/>
    </row>
    <row r="10" spans="1:9" ht="24" x14ac:dyDescent="0.45">
      <c r="A10" s="192" t="s">
        <v>46</v>
      </c>
      <c r="B10" s="283"/>
      <c r="C10" s="283"/>
      <c r="D10" s="283"/>
      <c r="E10" s="283"/>
      <c r="F10" s="283"/>
      <c r="G10" s="232"/>
      <c r="H10" s="232"/>
      <c r="I10" s="231"/>
    </row>
    <row r="11" spans="1:9" ht="24" x14ac:dyDescent="0.45">
      <c r="A11" s="191" t="s">
        <v>45</v>
      </c>
      <c r="B11" s="277"/>
      <c r="C11" s="277"/>
      <c r="D11" s="277"/>
      <c r="E11" s="277"/>
      <c r="F11" s="277"/>
      <c r="G11" s="232"/>
      <c r="H11" s="232"/>
      <c r="I11" s="231"/>
    </row>
    <row r="12" spans="1:9" ht="24" x14ac:dyDescent="0.45">
      <c r="A12" s="191" t="s">
        <v>260</v>
      </c>
      <c r="B12" s="269">
        <f>D463</f>
        <v>0</v>
      </c>
      <c r="C12" s="269"/>
      <c r="D12" s="269"/>
      <c r="E12" s="269"/>
      <c r="F12" s="269"/>
      <c r="G12" s="232"/>
      <c r="H12" s="232"/>
      <c r="I12" s="231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5" t="s">
        <v>127</v>
      </c>
      <c r="B113" s="266"/>
      <c r="C113" s="266"/>
      <c r="D113" s="266"/>
      <c r="E113" s="266"/>
      <c r="F113" s="266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5" t="s">
        <v>72</v>
      </c>
      <c r="B137" s="266"/>
      <c r="C137" s="266"/>
      <c r="D137" s="266"/>
      <c r="E137" s="266"/>
      <c r="F137" s="266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5" t="s">
        <v>128</v>
      </c>
      <c r="B166" s="266"/>
      <c r="C166" s="266"/>
      <c r="D166" s="266"/>
      <c r="E166" s="266"/>
      <c r="F166" s="266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5" t="s">
        <v>150</v>
      </c>
      <c r="B194" s="266"/>
      <c r="C194" s="266"/>
      <c r="D194" s="266"/>
      <c r="E194" s="266"/>
      <c r="F194" s="266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5" t="s">
        <v>75</v>
      </c>
      <c r="B209" s="266"/>
      <c r="C209" s="266"/>
      <c r="D209" s="266"/>
      <c r="E209" s="266"/>
      <c r="F209" s="266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5" t="s">
        <v>181</v>
      </c>
      <c r="B232" s="266"/>
      <c r="C232" s="266"/>
      <c r="D232" s="266"/>
      <c r="E232" s="266"/>
      <c r="F232" s="266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5" t="s">
        <v>19</v>
      </c>
      <c r="B251" s="266"/>
      <c r="C251" s="266"/>
      <c r="D251" s="266"/>
      <c r="E251" s="266"/>
      <c r="F251" s="266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5" t="s">
        <v>116</v>
      </c>
      <c r="B263" s="266"/>
      <c r="C263" s="266"/>
      <c r="D263" s="266"/>
      <c r="E263" s="266"/>
      <c r="F263" s="266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5" t="s">
        <v>12</v>
      </c>
      <c r="B284" s="266"/>
      <c r="C284" s="266"/>
      <c r="D284" s="266"/>
      <c r="E284" s="266"/>
      <c r="F284" s="266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5" t="s">
        <v>25</v>
      </c>
      <c r="B297" s="266"/>
      <c r="C297" s="266"/>
      <c r="D297" s="266"/>
      <c r="E297" s="266"/>
      <c r="F297" s="266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5" t="s">
        <v>25</v>
      </c>
      <c r="B324" s="266"/>
      <c r="C324" s="266"/>
      <c r="D324" s="266"/>
      <c r="E324" s="266"/>
      <c r="F324" s="266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5" t="s">
        <v>118</v>
      </c>
      <c r="B340" s="266"/>
      <c r="C340" s="266"/>
      <c r="D340" s="266"/>
      <c r="E340" s="266"/>
      <c r="F340" s="266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5" t="s">
        <v>29</v>
      </c>
      <c r="B349" s="266"/>
      <c r="C349" s="266"/>
      <c r="D349" s="266"/>
      <c r="E349" s="266"/>
      <c r="F349" s="266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2" t="s">
        <v>346</v>
      </c>
      <c r="B393" s="263"/>
      <c r="C393" s="263"/>
      <c r="D393" s="263"/>
      <c r="E393" s="263"/>
      <c r="F393" s="264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5" t="s">
        <v>347</v>
      </c>
      <c r="B395" s="266"/>
      <c r="C395" s="266"/>
      <c r="D395" s="266"/>
      <c r="E395" s="266"/>
      <c r="F395" s="266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5" t="s">
        <v>31</v>
      </c>
      <c r="B402" s="266"/>
      <c r="C402" s="266"/>
      <c r="D402" s="266"/>
      <c r="E402" s="266"/>
      <c r="F402" s="266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2" t="s">
        <v>144</v>
      </c>
      <c r="B452" s="263"/>
      <c r="C452" s="263"/>
      <c r="D452" s="263"/>
      <c r="E452" s="263"/>
      <c r="F452" s="264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" x14ac:dyDescent="0.4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" x14ac:dyDescent="0.4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4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4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80" t="s">
        <v>52</v>
      </c>
      <c r="B6" s="280"/>
      <c r="C6" s="280"/>
      <c r="D6" s="280"/>
      <c r="E6" s="280"/>
      <c r="F6" s="280"/>
      <c r="G6" s="232"/>
      <c r="H6" s="232"/>
      <c r="I6" s="232"/>
    </row>
    <row r="7" spans="1:9" s="29" customFormat="1" ht="21.75" customHeight="1" x14ac:dyDescent="0.45">
      <c r="A7" s="280" t="str">
        <f>'A3 Exploitation'!A8:F8</f>
        <v>AIN ZAGHOUAN 2</v>
      </c>
      <c r="B7" s="280"/>
      <c r="C7" s="280"/>
      <c r="D7" s="280"/>
      <c r="E7" s="280"/>
      <c r="F7" s="280"/>
      <c r="G7" s="232"/>
      <c r="H7" s="232"/>
      <c r="I7" s="232"/>
    </row>
    <row r="8" spans="1:9" s="29" customFormat="1" ht="24" x14ac:dyDescent="0.45">
      <c r="A8" s="191" t="s">
        <v>44</v>
      </c>
      <c r="B8" s="291">
        <f>'A3 Exploitation'!B9:F9</f>
        <v>0</v>
      </c>
      <c r="C8" s="289"/>
      <c r="D8" s="289"/>
      <c r="E8" s="289"/>
      <c r="F8" s="289"/>
      <c r="G8" s="232"/>
      <c r="H8" s="232"/>
      <c r="I8" s="232"/>
    </row>
    <row r="9" spans="1:9" s="29" customFormat="1" ht="24" x14ac:dyDescent="0.45">
      <c r="A9" s="192" t="s">
        <v>46</v>
      </c>
      <c r="B9" s="289">
        <f>'A3 Exploitation'!B10:F10</f>
        <v>0</v>
      </c>
      <c r="C9" s="289"/>
      <c r="D9" s="289"/>
      <c r="E9" s="289"/>
      <c r="F9" s="289"/>
      <c r="G9" s="232"/>
      <c r="H9" s="232"/>
      <c r="I9" s="232"/>
    </row>
    <row r="10" spans="1:9" s="29" customFormat="1" ht="24" x14ac:dyDescent="0.45">
      <c r="A10" s="191" t="s">
        <v>45</v>
      </c>
      <c r="B10" s="285">
        <f>'A3 Exploitation'!B11:F11</f>
        <v>0</v>
      </c>
      <c r="C10" s="285"/>
      <c r="D10" s="285"/>
      <c r="E10" s="285"/>
      <c r="F10" s="285"/>
      <c r="G10" s="232"/>
      <c r="H10" s="232"/>
      <c r="I10" s="232"/>
    </row>
    <row r="11" spans="1:9" s="29" customFormat="1" ht="24" x14ac:dyDescent="0.45">
      <c r="A11" s="191" t="s">
        <v>318</v>
      </c>
      <c r="B11" s="290">
        <f>D183</f>
        <v>0</v>
      </c>
      <c r="C11" s="290"/>
      <c r="D11" s="290"/>
      <c r="E11" s="290"/>
      <c r="F11" s="290"/>
      <c r="G11" s="232"/>
      <c r="H11" s="232"/>
      <c r="I11" s="232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8"/>
      <c r="E1" s="278"/>
      <c r="F1" s="278"/>
      <c r="G1" s="278"/>
      <c r="H1" s="278"/>
      <c r="I1" s="278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9" t="s">
        <v>190</v>
      </c>
      <c r="B7" s="279"/>
      <c r="C7" s="279"/>
      <c r="D7" s="279"/>
      <c r="E7" s="279"/>
      <c r="F7" s="279"/>
      <c r="G7" s="231"/>
      <c r="H7" s="231"/>
      <c r="I7" s="231"/>
    </row>
    <row r="8" spans="1:9" ht="29.25" x14ac:dyDescent="0.45">
      <c r="A8" s="280" t="str">
        <f>'Page de garde'!D18</f>
        <v>AIN ZAGHOUAN 2</v>
      </c>
      <c r="B8" s="280"/>
      <c r="C8" s="280"/>
      <c r="D8" s="280"/>
      <c r="E8" s="280"/>
      <c r="F8" s="280"/>
      <c r="G8" s="232"/>
      <c r="H8" s="232"/>
      <c r="I8" s="231"/>
    </row>
    <row r="9" spans="1:9" ht="24" x14ac:dyDescent="0.45">
      <c r="A9" s="191" t="s">
        <v>44</v>
      </c>
      <c r="B9" s="281"/>
      <c r="C9" s="281"/>
      <c r="D9" s="281"/>
      <c r="E9" s="281"/>
      <c r="F9" s="282"/>
      <c r="G9" s="232"/>
      <c r="H9" s="232"/>
      <c r="I9" s="231"/>
    </row>
    <row r="10" spans="1:9" ht="24" x14ac:dyDescent="0.45">
      <c r="A10" s="192" t="s">
        <v>46</v>
      </c>
      <c r="B10" s="283"/>
      <c r="C10" s="283"/>
      <c r="D10" s="283"/>
      <c r="E10" s="283"/>
      <c r="F10" s="283"/>
      <c r="G10" s="232"/>
      <c r="H10" s="232"/>
      <c r="I10" s="231"/>
    </row>
    <row r="11" spans="1:9" ht="24" x14ac:dyDescent="0.45">
      <c r="A11" s="191" t="s">
        <v>45</v>
      </c>
      <c r="B11" s="277"/>
      <c r="C11" s="277"/>
      <c r="D11" s="277"/>
      <c r="E11" s="277"/>
      <c r="F11" s="277"/>
      <c r="G11" s="232"/>
      <c r="H11" s="232"/>
      <c r="I11" s="231"/>
    </row>
    <row r="12" spans="1:9" ht="24" x14ac:dyDescent="0.45">
      <c r="A12" s="191" t="s">
        <v>260</v>
      </c>
      <c r="B12" s="269">
        <f>D463</f>
        <v>0</v>
      </c>
      <c r="C12" s="269"/>
      <c r="D12" s="269"/>
      <c r="E12" s="269"/>
      <c r="F12" s="269"/>
      <c r="G12" s="232"/>
      <c r="H12" s="232"/>
      <c r="I12" s="231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5" t="s">
        <v>127</v>
      </c>
      <c r="B113" s="266"/>
      <c r="C113" s="266"/>
      <c r="D113" s="266"/>
      <c r="E113" s="266"/>
      <c r="F113" s="266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5" t="s">
        <v>72</v>
      </c>
      <c r="B137" s="266"/>
      <c r="C137" s="266"/>
      <c r="D137" s="266"/>
      <c r="E137" s="266"/>
      <c r="F137" s="266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5" t="s">
        <v>128</v>
      </c>
      <c r="B166" s="266"/>
      <c r="C166" s="266"/>
      <c r="D166" s="266"/>
      <c r="E166" s="266"/>
      <c r="F166" s="266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5" t="s">
        <v>150</v>
      </c>
      <c r="B194" s="266"/>
      <c r="C194" s="266"/>
      <c r="D194" s="266"/>
      <c r="E194" s="266"/>
      <c r="F194" s="266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5" t="s">
        <v>75</v>
      </c>
      <c r="B209" s="266"/>
      <c r="C209" s="266"/>
      <c r="D209" s="266"/>
      <c r="E209" s="266"/>
      <c r="F209" s="266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5" t="s">
        <v>181</v>
      </c>
      <c r="B232" s="266"/>
      <c r="C232" s="266"/>
      <c r="D232" s="266"/>
      <c r="E232" s="266"/>
      <c r="F232" s="266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5" t="s">
        <v>19</v>
      </c>
      <c r="B251" s="266"/>
      <c r="C251" s="266"/>
      <c r="D251" s="266"/>
      <c r="E251" s="266"/>
      <c r="F251" s="266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5" t="s">
        <v>116</v>
      </c>
      <c r="B263" s="266"/>
      <c r="C263" s="266"/>
      <c r="D263" s="266"/>
      <c r="E263" s="266"/>
      <c r="F263" s="266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5" t="s">
        <v>12</v>
      </c>
      <c r="B284" s="266"/>
      <c r="C284" s="266"/>
      <c r="D284" s="266"/>
      <c r="E284" s="266"/>
      <c r="F284" s="266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5" t="s">
        <v>25</v>
      </c>
      <c r="B297" s="266"/>
      <c r="C297" s="266"/>
      <c r="D297" s="266"/>
      <c r="E297" s="266"/>
      <c r="F297" s="266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5" t="s">
        <v>25</v>
      </c>
      <c r="B324" s="266"/>
      <c r="C324" s="266"/>
      <c r="D324" s="266"/>
      <c r="E324" s="266"/>
      <c r="F324" s="266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5" t="s">
        <v>118</v>
      </c>
      <c r="B340" s="266"/>
      <c r="C340" s="266"/>
      <c r="D340" s="266"/>
      <c r="E340" s="266"/>
      <c r="F340" s="266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5" t="s">
        <v>29</v>
      </c>
      <c r="B349" s="266"/>
      <c r="C349" s="266"/>
      <c r="D349" s="266"/>
      <c r="E349" s="266"/>
      <c r="F349" s="266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2" t="s">
        <v>346</v>
      </c>
      <c r="B393" s="263"/>
      <c r="C393" s="263"/>
      <c r="D393" s="263"/>
      <c r="E393" s="263"/>
      <c r="F393" s="264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5" t="s">
        <v>347</v>
      </c>
      <c r="B395" s="266"/>
      <c r="C395" s="266"/>
      <c r="D395" s="266"/>
      <c r="E395" s="266"/>
      <c r="F395" s="266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5" t="s">
        <v>31</v>
      </c>
      <c r="B402" s="266"/>
      <c r="C402" s="266"/>
      <c r="D402" s="266"/>
      <c r="E402" s="266"/>
      <c r="F402" s="266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2" t="s">
        <v>144</v>
      </c>
      <c r="B452" s="263"/>
      <c r="C452" s="263"/>
      <c r="D452" s="263"/>
      <c r="E452" s="263"/>
      <c r="F452" s="264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" x14ac:dyDescent="0.4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" x14ac:dyDescent="0.4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4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4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80" t="s">
        <v>52</v>
      </c>
      <c r="B6" s="280"/>
      <c r="C6" s="280"/>
      <c r="D6" s="280"/>
      <c r="E6" s="280"/>
      <c r="F6" s="280"/>
      <c r="G6" s="232"/>
      <c r="H6" s="232"/>
      <c r="I6" s="232"/>
    </row>
    <row r="7" spans="1:9" s="29" customFormat="1" ht="21.75" customHeight="1" x14ac:dyDescent="0.45">
      <c r="A7" s="280" t="str">
        <f>'A4 Exploitation'!A8:F8</f>
        <v>AIN ZAGHOUAN 2</v>
      </c>
      <c r="B7" s="280"/>
      <c r="C7" s="280"/>
      <c r="D7" s="280"/>
      <c r="E7" s="280"/>
      <c r="F7" s="280"/>
      <c r="G7" s="232"/>
      <c r="H7" s="232"/>
      <c r="I7" s="232"/>
    </row>
    <row r="8" spans="1:9" s="29" customFormat="1" ht="24" x14ac:dyDescent="0.45">
      <c r="A8" s="191" t="s">
        <v>44</v>
      </c>
      <c r="B8" s="289">
        <f>'A4 Exploitation'!B9:F9</f>
        <v>0</v>
      </c>
      <c r="C8" s="289"/>
      <c r="D8" s="289"/>
      <c r="E8" s="289"/>
      <c r="F8" s="289"/>
      <c r="G8" s="232"/>
      <c r="H8" s="232"/>
      <c r="I8" s="232"/>
    </row>
    <row r="9" spans="1:9" s="29" customFormat="1" ht="24" x14ac:dyDescent="0.45">
      <c r="A9" s="192" t="s">
        <v>46</v>
      </c>
      <c r="B9" s="289">
        <f>'A4 Exploitation'!B10:F10</f>
        <v>0</v>
      </c>
      <c r="C9" s="289"/>
      <c r="D9" s="289"/>
      <c r="E9" s="289"/>
      <c r="F9" s="289"/>
      <c r="G9" s="232"/>
      <c r="H9" s="232"/>
      <c r="I9" s="232"/>
    </row>
    <row r="10" spans="1:9" s="29" customFormat="1" ht="24" x14ac:dyDescent="0.45">
      <c r="A10" s="191" t="s">
        <v>45</v>
      </c>
      <c r="B10" s="285">
        <f>'A4 Exploitation'!B11:F11</f>
        <v>0</v>
      </c>
      <c r="C10" s="285"/>
      <c r="D10" s="285"/>
      <c r="E10" s="285"/>
      <c r="F10" s="285"/>
      <c r="G10" s="232"/>
      <c r="H10" s="232"/>
      <c r="I10" s="232"/>
    </row>
    <row r="11" spans="1:9" s="29" customFormat="1" ht="24" x14ac:dyDescent="0.45">
      <c r="A11" s="191" t="s">
        <v>318</v>
      </c>
      <c r="B11" s="290">
        <f>D183</f>
        <v>0</v>
      </c>
      <c r="C11" s="290"/>
      <c r="D11" s="290"/>
      <c r="E11" s="290"/>
      <c r="F11" s="290"/>
      <c r="G11" s="232"/>
      <c r="H11" s="232"/>
      <c r="I11" s="232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Quali-Consult</cp:lastModifiedBy>
  <cp:lastPrinted>2017-02-17T13:42:57Z</cp:lastPrinted>
  <dcterms:created xsi:type="dcterms:W3CDTF">2015-10-03T07:44:26Z</dcterms:created>
  <dcterms:modified xsi:type="dcterms:W3CDTF">2017-11-17T14:28:41Z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