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Ain Zaghouan 1/2019/10/"/>
    </mc:Choice>
  </mc:AlternateContent>
  <bookViews>
    <workbookView xWindow="0" yWindow="0" windowWidth="20490" windowHeight="6555" tabRatio="916" activeTab="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471" i="40" l="1"/>
  <c r="B471" i="40" s="1"/>
  <c r="D472" i="40" s="1"/>
  <c r="D197" i="39"/>
  <c r="D161" i="39"/>
  <c r="D162" i="3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B721" i="40" s="1"/>
  <c r="D722" i="40" s="1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<sst xmlns="http://schemas.openxmlformats.org/spreadsheetml/2006/main" count="5898" uniqueCount="613">
  <si>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</si>
  <si>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</si>
  <si>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</si>
  <si>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</si>
  <si>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</si>
  <si>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</si>
  <si>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</si>
  <si>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</si>
  <si>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</si>
  <si>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</si>
  <si>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</si>
  <si>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</si>
  <si>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</si>
  <si>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</si>
  <si>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</si>
  <si>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</si>
  <si>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</si>
  <si>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</si>
  <si>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</si>
  <si>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</si>
  <si>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</si>
  <si>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</si>
  <si>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</si>
  <si>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</si>
  <si>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</si>
  <si>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</si>
  <si>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</si>
  <si>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</si>
  <si>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</si>
  <si>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</si>
  <si>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</si>
  <si>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</si>
  <si>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</si>
  <si>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</si>
  <si>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</si>
  <si>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</si>
  <si>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</si>
  <si>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</si>
  <si>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</si>
  <si>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</si>
  <si>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</si>
  <si>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</si>
  <si>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</si>
  <si>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</si>
  <si>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</si>
  <si>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</si>
  <si>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</si>
  <si>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</si>
  <si>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</si>
  <si>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</si>
  <si>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</si>
  <si>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</si>
  <si>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</si>
  <si>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</si>
  <si>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</si>
  <si>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</si>
  <si>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</si>
  <si>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</si>
  <si>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</si>
  <si>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</si>
  <si>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</si>
  <si>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</si>
  <si>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</si>
  <si>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</si>
  <si>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</si>
  <si>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</si>
  <si>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</si>
  <si>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</si>
  <si>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</si>
  <si>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</si>
  <si>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</si>
  <si>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</si>
  <si>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</si>
  <si>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</si>
  <si>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</si>
  <si>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</si>
  <si>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</si>
  <si>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</si>
  <si>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</si>
  <si>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</si>
  <si>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</si>
  <si>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</si>
  <si>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</si>
  <si>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</si>
  <si>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</si>
  <si>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</si>
  <si>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</si>
  <si>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</si>
  <si>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</si>
  <si>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</si>
  <si>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</si>
  <si>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</si>
  <si>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</si>
  <si>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</si>
  <si>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</si>
  <si>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</si>
  <si>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</si>
  <si>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</si>
  <si>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</si>
  <si>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</si>
  <si>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</si>
  <si>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</si>
  <si>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</si>
  <si>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</si>
  <si>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</si>
  <si>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</si>
  <si>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</si>
  <si>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</si>
  <si>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</si>
  <si>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</si>
  <si>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</si>
  <si>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</si>
  <si>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</si>
  <si>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</si>
  <si>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</si>
  <si>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</si>
  <si>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</si>
  <si>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</si>
  <si>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</si>
  <si>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</si>
  <si>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</si>
  <si>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</si>
  <si>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</si>
  <si>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</si>
  <si>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</si>
  <si>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</si>
  <si>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</si>
  <si>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</si>
  <si>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</si>
  <si>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</si>
  <si>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</si>
  <si>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</si>
  <si>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</si>
  <si>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</si>
  <si>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</si>
  <si>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</si>
  <si>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</si>
  <si>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</si>
  <si>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</si>
  <si>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</si>
  <si>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</si>
  <si>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</si>
  <si>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</si>
  <si>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</si>
  <si>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</si>
  <si>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</si>
  <si>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</si>
  <si>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</si>
  <si>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</si>
  <si>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</si>
  <si>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</si>
  <si>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</si>
  <si>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</si>
  <si>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</si>
  <si>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</si>
  <si>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</si>
  <si>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</si>
  <si>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</si>
  <si>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</si>
  <si>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</si>
  <si>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</si>
  <si>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</si>
  <si>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</si>
  <si>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</si>
  <si>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</si>
  <si>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</si>
  <si>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</si>
  <si>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</si>
  <si>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</si>
  <si>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</si>
  <si>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</si>
  <si>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</si>
  <si>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</si>
  <si>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</si>
  <si>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</si>
  <si>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</si>
  <si>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</si>
  <si>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</si>
  <si>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</si>
  <si>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</si>
  <si>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</si>
  <si>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</si>
  <si>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</si>
  <si>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</si>
  <si>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</si>
  <si>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</si>
  <si>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</si>
  <si>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</si>
  <si>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</si>
  <si>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</si>
  <si>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</si>
  <si>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</si>
  <si>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</si>
  <si>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</si>
  <si>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</si>
  <si>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</si>
  <si>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</si>
  <si>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</si>
  <si>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</si>
  <si>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</si>
  <si>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</si>
  <si>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</si>
  <si>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</si>
  <si>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</si>
  <si>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</si>
  <si>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</si>
  <si>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</si>
  <si>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</si>
  <si>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</si>
  <si>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</si>
  <si>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</si>
  <si>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</si>
  <si>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</si>
  <si>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</si>
  <si>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</si>
  <si>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</si>
  <si>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</si>
  <si>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</si>
  <si>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</si>
  <si>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</si>
  <si>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</si>
  <si>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</si>
  <si>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</si>
  <si>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</si>
  <si>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</si>
  <si>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</si>
  <si>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</si>
  <si>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</si>
  <si>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</si>
  <si>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</si>
  <si>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</si>
  <si>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</si>
  <si>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</si>
  <si>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</si>
  <si>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</si>
  <si>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</si>
  <si>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</si>
  <si>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</si>
  <si>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</si>
  <si>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</si>
  <si>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</si>
  <si>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</si>
  <si>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</si>
  <si>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</si>
  <si>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</si>
  <si>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</si>
  <si>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</si>
  <si>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</si>
  <si>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</si>
  <si>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</si>
  <si>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</si>
  <si>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</si>
  <si>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</si>
  <si>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</si>
  <si>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</si>
  <si>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</si>
  <si>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</si>
  <si>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</si>
  <si>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</si>
  <si>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</si>
  <si>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</si>
  <si>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</si>
  <si>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</si>
  <si>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</si>
  <si>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</si>
  <si>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</si>
  <si>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</si>
  <si>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</si>
  <si>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</si>
  <si>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</si>
  <si>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</si>
  <si>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</si>
  <si>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</si>
  <si>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</si>
  <si>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</si>
  <si>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</si>
  <si>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</si>
  <si>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</si>
  <si>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</si>
  <si>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</si>
  <si>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</si>
  <si>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</si>
  <si>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</si>
  <si>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</si>
  <si>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</si>
  <si>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</si>
  <si>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</si>
  <si>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</si>
  <si>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</si>
  <si>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</si>
  <si>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</si>
  <si>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</si>
  <si>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</si>
  <si>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</si>
  <si>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</si>
  <si>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</si>
  <si>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</si>
  <si>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</si>
  <si>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</si>
  <si>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</si>
  <si>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</si>
  <si>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</si>
  <si>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</si>
  <si>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</si>
  <si>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</si>
  <si>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</si>
  <si>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</si>
  <si>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</si>
  <si>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</si>
  <si>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</si>
  <si>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</si>
  <si>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</si>
  <si>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</si>
  <si>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</si>
  <si>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</si>
  <si>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</si>
  <si>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</si>
  <si>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</si>
  <si>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</si>
  <si>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</si>
  <si>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</si>
  <si>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</si>
  <si>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</si>
  <si>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</si>
  <si>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</si>
  <si>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</si>
  <si>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</si>
  <si>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</si>
  <si>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</si>
  <si>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</si>
  <si>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</si>
  <si>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</si>
  <si>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</si>
  <si>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</si>
  <si>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</si>
  <si>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</si>
  <si>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</si>
  <si>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</si>
  <si>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</si>
  <si>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</si>
  <si>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</si>
  <si>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</si>
  <si>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</si>
  <si>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</si>
  <si>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</si>
  <si>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</si>
  <si>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</si>
  <si>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</si>
  <si>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</si>
  <si>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</si>
  <si>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</si>
  <si>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</si>
  <si>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</si>
  <si>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</si>
  <si>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</si>
  <si>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</si>
  <si>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</si>
  <si>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</si>
  <si>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</si>
  <si>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</si>
  <si>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</si>
  <si>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</si>
  <si>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</si>
  <si>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</si>
  <si>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</si>
  <si>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</si>
  <si>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</si>
  <si>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</si>
  <si>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</si>
  <si>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</si>
  <si>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</si>
  <si>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</si>
  <si>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</si>
  <si>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</si>
  <si>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</si>
  <si>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</si>
  <si>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</si>
  <si>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</si>
  <si>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</si>
  <si>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</si>
  <si>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</si>
  <si>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</si>
  <si>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</si>
  <si>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</si>
  <si>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</si>
  <si>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</si>
  <si>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</si>
  <si>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</si>
  <si>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</si>
  <si>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</si>
  <si>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</si>
  <si>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</si>
  <si>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</si>
  <si>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</si>
  <si>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</si>
  <si>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</si>
  <si>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</si>
  <si>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</si>
  <si>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</si>
  <si>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</si>
  <si>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</si>
  <si>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</si>
  <si>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</si>
  <si>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</si>
  <si>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</si>
  <si>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</si>
  <si>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</si>
  <si>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</si>
  <si>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</si>
  <si>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</si>
  <si>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</si>
  <si>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</si>
  <si>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</si>
  <si>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</si>
  <si>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</si>
  <si>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</si>
  <si>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</si>
  <si>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</si>
  <si>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</si>
  <si>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</si>
  <si>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</si>
  <si>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</si>
  <si>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</si>
  <si>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</si>
  <si>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</si>
  <si>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</si>
  <si>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</si>
  <si>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</si>
  <si>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</si>
  <si>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</si>
  <si>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</si>
  <si>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</si>
  <si>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</si>
  <si>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</si>
  <si>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</si>
  <si>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</si>
  <si>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</si>
  <si>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</si>
  <si>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</si>
  <si>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</si>
  <si>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</si>
  <si>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</si>
  <si>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</si>
  <si>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</si>
  <si>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</si>
  <si>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</si>
  <si>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</si>
  <si>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</si>
  <si>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</si>
  <si>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</si>
  <si>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</si>
  <si>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</si>
  <si>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</si>
  <si>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</si>
  <si>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</si>
  <si>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</si>
  <si>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</si>
  <si>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</si>
  <si>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</si>
  <si>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</si>
  <si>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</si>
  <si>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</si>
  <si>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</si>
  <si>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</si>
  <si>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</si>
  <si>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</si>
  <si>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</si>
  <si>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</si>
  <si>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</si>
  <si>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</si>
  <si>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</si>
  <si>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</si>
  <si>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</si>
  <si>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</si>
  <si>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</si>
  <si>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Ain Zaghouan 1</t>
  </si>
  <si>
    <t>Dr Raja Bouhalfaya</t>
  </si>
  <si>
    <t>Directeur du magasin et chefs rayons</t>
  </si>
  <si>
    <t>Affichage de l'ancienne version du tableau des températures réglementaires.</t>
  </si>
  <si>
    <t>Dernière vérification effectuée le 01/03/2019.</t>
  </si>
  <si>
    <t>Veuillez effectuer la vérification du thermomètre pour le mois d'Avril.</t>
  </si>
  <si>
    <t>Absence de la procédure de nettoyage relative à la zone de la réception, ainsi que les enregistrements des autocontrôles.</t>
  </si>
  <si>
    <t>Afficher la procédure de nettoyage et effectuer les autocontrôles
nécessaires.</t>
  </si>
  <si>
    <t>Le stockage de ces produits était effectué au niveau d'une armoire froide.</t>
  </si>
  <si>
    <t>Absence de stockage de produits préemballés le jour de l'audit.</t>
  </si>
  <si>
    <t>L'état de fraicheur des pommes exposées n'était pas convenable: certains produits présentaient des traces de pourritures.</t>
  </si>
  <si>
    <t>Veuillez renforcer les opérations de tri.</t>
  </si>
  <si>
    <t>Absence de poubelle au niveau du rayon.</t>
  </si>
  <si>
    <t>Absence d'enregistrement des températures à cœur des produits exposés au niveau du meuble de la 4éme gamme.</t>
  </si>
  <si>
    <t>Veuillez effectuer la totalité des enregistrements de températures requis.</t>
  </si>
  <si>
    <t>Veuillez renforcer les opérations de dépoussiérage à ce niveau.</t>
  </si>
  <si>
    <r>
      <t xml:space="preserve">Dépassement de la DLC pour </t>
    </r>
    <r>
      <rPr>
        <b/>
        <sz val="14"/>
        <color theme="1"/>
        <rFont val="Comic Sans MS"/>
        <family val="4"/>
      </rPr>
      <t>6 unités</t>
    </r>
    <r>
      <rPr>
        <sz val="14"/>
        <color theme="1"/>
        <rFont val="Comic Sans MS"/>
        <family val="4"/>
      </rPr>
      <t xml:space="preserve"> du produit Cakes  (Quinoa and Buckwheat).
La DLC était le 07/03/2019.</t>
    </r>
  </si>
  <si>
    <t xml:space="preserve">Des unités de jus BNINO, dont les DLC étaient respectivement le 12/04 et le 13/04, non encore retirées du rayon.
</t>
  </si>
  <si>
    <t>Utilisation d'une armoire froide pour le stockage des produits.</t>
  </si>
  <si>
    <t>Veuillez améliorer le nettoyage des meubles froids.</t>
  </si>
  <si>
    <t>Développement de moisissures au niveau des supports des porte-étiquettes et des faces inférieures des étagères des meubles froids d'exposition.</t>
  </si>
  <si>
    <t>Manque de propreté au niveau du compartiment bas du meuble froid négatif des produits surgelés.: présence de déchets le jour de l'audit.</t>
  </si>
  <si>
    <t>Un nettoyage convenable de ce meuble est requis.</t>
  </si>
  <si>
    <t>Un pot de crème glacé Extasio chocolat présentait un couvercle endommagé.</t>
  </si>
  <si>
    <t>Assurer le contrôle de l'intégrité des produits exposés.</t>
  </si>
  <si>
    <t>Veuillez assurer les autocntrôles des températures de la totalité des meubles froids.</t>
  </si>
  <si>
    <t>Absence de port de badges pour certains opérateurs.</t>
  </si>
  <si>
    <t>Prévoir des badges pour l'ensemble du personnel.</t>
  </si>
  <si>
    <t>Accumulation de cadavres d'insectes au niveau du DEIV du rayon FLEG.</t>
  </si>
  <si>
    <t>Assurer le nettoyage de ce dispositif.</t>
  </si>
  <si>
    <t>Absence de local poubelle au niveau du magasin.</t>
  </si>
  <si>
    <t>Absence de la procédure de destruction des produits au niveau du magasin.</t>
  </si>
  <si>
    <t>La connaissance et l'affichage de ce document est requis.</t>
  </si>
  <si>
    <t>Des réparations sont à prévoir pour les casiers.</t>
  </si>
  <si>
    <t>Absence de savon liquide au niveau des sanitaires.
Absence de savon bactéricide au niveau du magasin.</t>
  </si>
  <si>
    <t>Prévoir l'approvisionnement en savon liquide adéquat.</t>
  </si>
  <si>
    <t>1/Absence de protection du quai de la réception.
2/Manque d'étanchéité en dessous de la porte de la réception.</t>
  </si>
  <si>
    <t>1/Prévoir une protection du quai vis-à-vis des intempéries.
2/Améliorer l'étanchéité en dessous de la porte.</t>
  </si>
  <si>
    <t>Le sol était ébréché au niveau de la réserve.</t>
  </si>
  <si>
    <t>Prévoir des réparations du sol.</t>
  </si>
  <si>
    <t>Il s'agit d'une armoire froide pour le stockage des produits.</t>
  </si>
  <si>
    <t>Température affichée: 6,6°C
Température mesurée: 5,8°C</t>
  </si>
  <si>
    <t>Le sol était ébréché sur plusieurs niveaux.</t>
  </si>
  <si>
    <t>Il s'agit de la même armoire froide utilisée pour le stockage des FLEG.</t>
  </si>
  <si>
    <t>Taux d'hygrométrie mesuré: 54%:conforme.</t>
  </si>
  <si>
    <t xml:space="preserve">Afficheurs erronés au niveau du meuble d’exposition des produits surgelés. </t>
  </si>
  <si>
    <t>Vérifier l'exactitude des afficheurs de température.</t>
  </si>
  <si>
    <t>Meubles froids positifs:
Températures affichés: 5,7°C, 3,5°C, 0,6°C 
Températures mesurées: 4,2°C et 3,4°C
Meuble négatif des surgelés:
Température mesurée: -17°C.</t>
  </si>
  <si>
    <t>Veuillez fournir cet élément.</t>
  </si>
  <si>
    <t>Il s'agit de dispositifs de séchage automatiques.</t>
  </si>
  <si>
    <t>Etat d'usure des casiers: certaines portières démontées.</t>
  </si>
  <si>
    <t>Des réparations des casiers sont requises.</t>
  </si>
  <si>
    <t>Certains porte-appâts n'étaient pas fixés au sol (Vestiaires, réserve, zone de réception).</t>
  </si>
  <si>
    <t>Avertir la société prestataire.</t>
  </si>
  <si>
    <t>Manque d'étanchéité en dessous de la porte de la réception donnant sur la réserve.</t>
  </si>
  <si>
    <t>Assurer la réparation ou le remplacement de cet élément.</t>
  </si>
  <si>
    <t>On rappelle que la date de retrait pour les produits relatifs à ce rayon est de DLC/DLUO- 1 semaine.</t>
  </si>
  <si>
    <t xml:space="preserve">Absence de distributeur de savon au niveau des vestiaires des femmes.
</t>
  </si>
  <si>
    <t xml:space="preserve">
Encombrement des déchets au niveau de la zone de réception.
(Voir photo).
</t>
  </si>
  <si>
    <t>Absence d'armoire froide pour l'entreposage des produits frais retours.
Ce type de produit était entreposé au niveau de la même armoire froide de stockage des produits PLS.</t>
  </si>
  <si>
    <t>Absence de la nouvelle version du référentiel qualité.</t>
  </si>
  <si>
    <t>Prévoir et afficher la nouvelle version du référentiel.</t>
  </si>
  <si>
    <t>Absence d'enregistrement des autocontrôles du meuble des aliments pour animaux.</t>
  </si>
  <si>
    <t>Certains casiers étaient usés: certains systèmes de fermetures étaient défaillants au niveau des vestiaires des hommes, et certaines portières étaient démontées pour les casiers des femmes.</t>
  </si>
  <si>
    <t>La salle de pause est au niveau des vestiaires des femmes.</t>
  </si>
  <si>
    <t>Veuillez renforcer les opérations de nettoyage de la zone de réception.</t>
  </si>
  <si>
    <t>Prévoir la nouvelle version de ce document disponible au niveau du référentiel 2019</t>
  </si>
  <si>
    <t>Absence du référentiel 2019 au niveau de la réception.</t>
  </si>
  <si>
    <t>Absence de la nouvelle version du référentiel.</t>
  </si>
  <si>
    <t>Prévoir et afficher le référentiel 2019.</t>
  </si>
  <si>
    <t>Présence de poussières au niveau des couvercles des boites de conserve.</t>
  </si>
  <si>
    <t>Absence de la nouvelle version du référentiel 2019.</t>
  </si>
  <si>
    <t>Une armoire distincte est à prévoir pour l'entreposage des produits retours.</t>
  </si>
  <si>
    <t>Améliorer l'étanchéité de cette porte.</t>
  </si>
  <si>
    <t>Système d'ouverture à pédale défaillant au niveau de la poubelle des vestiaires des hommes.</t>
  </si>
  <si>
    <t xml:space="preserve">
Encombrement des déchets au niveau de la zone de réception.
(Voir photo).</t>
  </si>
  <si>
    <t>La feuille de la vérification mensuelle du thermomètre n'était pas disponible.</t>
  </si>
  <si>
    <t>Assurer la vérification mensuelle du thermomètre à sonde et archiver la fiche d'enregistrement.</t>
  </si>
  <si>
    <t>Absence des feuilles de contrôle à la réception depuis le 25/09/19.</t>
  </si>
  <si>
    <t>Assurer l'enregistrement de tous les réceptions.</t>
  </si>
  <si>
    <t>Le plan d'action était présent seulement sur ordinateur.</t>
  </si>
  <si>
    <t>Veuillez imprimer le plan d'action et l'afficher.</t>
  </si>
  <si>
    <t>Les morceaux de potiron exposés n'étaient pas identifiés.</t>
  </si>
  <si>
    <t>Veuillez étiqueter les morceaux de potiron.</t>
  </si>
  <si>
    <t>Renforcer le triage.</t>
  </si>
  <si>
    <t>Absence de poubelle.</t>
  </si>
  <si>
    <t>Le plan d'action était présent seulement sur l'ordinateur.</t>
  </si>
  <si>
    <t>Veuillez imprimer le plan d'action et l'affiché.</t>
  </si>
  <si>
    <t>L'autocontrôle du nettoyage n'était pas quotidien.</t>
  </si>
  <si>
    <t>Assurer l'enregistrement journalier des autocontrôles du nettoyage.</t>
  </si>
  <si>
    <t>Absence de local poubelles.</t>
  </si>
  <si>
    <t>Certains casiers étaient rouillés de l'intérieur, et certains portes démontées.</t>
  </si>
  <si>
    <t>Certains employés n'ont pas assisté à une formation en BPH.</t>
  </si>
  <si>
    <t>Demander la formation.</t>
  </si>
  <si>
    <t>Les étagères de farine, sucre, pâtes, semoules, thé et café n'étaient pas propres le jour de l'audit.</t>
  </si>
  <si>
    <t>Renforcer le nettoyage.</t>
  </si>
  <si>
    <t>Les produits étaient stockés dans une armoire froide.</t>
  </si>
  <si>
    <t>Absence de thermomètre à sonde. Utilisation du thermomètre de la réception.</t>
  </si>
  <si>
    <t>Fournir un thermomètre pour chaque rayon.</t>
  </si>
  <si>
    <t>La température des produits stockés dans l'armoire de stockage était élevée.
T affichée: 16,4°C
T mesurée: 14,4°C</t>
  </si>
  <si>
    <t>Maintenir les produits en stock à une température &lt; 10°C.</t>
  </si>
  <si>
    <t>Renforcer le contrôle des DLC des produits.</t>
  </si>
  <si>
    <t>Présence de traces de yaourts et de déchets de carton sur certaines étagères.</t>
  </si>
  <si>
    <t>Présence de certains boudins de salami de bœuf "chahia" dont les mention légales (DF, DLC et N°Lot) étaient illisibles.</t>
  </si>
  <si>
    <t>Renforcer le contrôle de l'étiquetage des produits.</t>
  </si>
  <si>
    <t>Respecter les dates limites de retrait.</t>
  </si>
  <si>
    <t>L'autocontrôle du nettoyage était absent depuis le 29/09/19.</t>
  </si>
  <si>
    <t>Absence du suivi et de l'enregistrement des températures de la chaine du froid depuis le 25/09/19.</t>
  </si>
  <si>
    <t>Assurer l'enregistrement quotidien des autocontrôles du nettoyage.</t>
  </si>
  <si>
    <t>Procéder au suivi et à l'enregistrement journalier des températures de la chaine du froid.</t>
  </si>
  <si>
    <t>Absence du savon liquide au niveau des sanitaires hommes et femmes.</t>
  </si>
  <si>
    <t>Fournir du savon liquide.</t>
  </si>
  <si>
    <t>La salle de pause est au niveau des vestiaires femmes.</t>
  </si>
  <si>
    <t>M Souheil DRAOUI</t>
  </si>
  <si>
    <t>Directeur du magasin</t>
  </si>
  <si>
    <t>Le quai de réception était fissuré.</t>
  </si>
  <si>
    <t>Assurer la réparation.</t>
  </si>
  <si>
    <t>Il s'agit d'une armoire froide de stockage.</t>
  </si>
  <si>
    <t>Maintenir les produits à une température &lt; 10°C.</t>
  </si>
  <si>
    <t>Il s'agit d'une armoire froide de stockage utilisée pour les produits des rayons PLS et FLEG.</t>
  </si>
  <si>
    <t>Présence de givre au niveau du meuble froid d'exposition des glaces.</t>
  </si>
  <si>
    <t>Procéder au dégivrage.</t>
  </si>
  <si>
    <t>Armoire froide de stockage:
T affichée: 16,4°C
T mesurée: 14,4°C</t>
  </si>
  <si>
    <t>La température des produits stockés était élevée T= 14°C</t>
  </si>
  <si>
    <t>Veuillez maintenir les produits à une température &lt; 10°C.</t>
  </si>
  <si>
    <t>Vérifier le fonctionnement du meuble.</t>
  </si>
  <si>
    <t>La porte de la réception manquait d'étanchéité.</t>
  </si>
  <si>
    <t>Améliorer l'étanchéité de la porte.</t>
  </si>
  <si>
    <t>La pédale poubelle des vestiaires hommes était rompue.</t>
  </si>
  <si>
    <t>Présence de deux lots de chocolat "loacker chocolat crème et loacker dark crème" dont la DLC 10/2019 (voir photo). Nous rappelons que la date de retrait est de DLC-7 donc ces produit devraient être retirer de la vente le 23/09/19.</t>
  </si>
  <si>
    <t>Présence de 2 pots de yaourts "still banane" périmés depuis la veille de l'audit 01/10/19.
Une pot de yaourt "vitalait" périmé depuis le 28/09/19.
Un sachet de fromage râpé "fromy mozzarella" périmé depuis le 15/09/19.</t>
  </si>
  <si>
    <t>Veuillez imprimer le document et l'affichée.</t>
  </si>
  <si>
    <t>Protéger le quai et renforcer l'étanchéité de la porte.</t>
  </si>
  <si>
    <t>La température mesurée sur les produits stockés était de l'ordre de 14°C.</t>
  </si>
  <si>
    <t>La fraicheur des pommes et des tomates n'était pas satisfaisante (pommes pourries).</t>
  </si>
  <si>
    <t>Les framboises exposées dans le meuble froid 4éme gamme étaient moisis.</t>
  </si>
  <si>
    <t>Veuillez retirer les paquets de framboises moisies.</t>
  </si>
  <si>
    <t>Le quai de réception n'était pas protégé.
La porte de la réception manquait d'étanchéité.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</si>
</sst>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73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33" fillId="0" borderId="1" xfId="0" applyFont="1" applyBorder="1" applyAlignment="1" applyProtection="1">
      <alignment horizontal="left" vertical="top" wrapText="1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0" fontId="6" fillId="0" borderId="1" xfId="0" applyFont="1" applyBorder="1" applyAlignment="1" applyProtection="1">
      <alignment wrapText="1"/>
    </xf>
    <xf numFmtId="0" fontId="34" fillId="2" borderId="1" xfId="0" applyFont="1" applyFill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left" wrapText="1"/>
      <protection hidden="1"/>
    </xf>
    <xf numFmtId="0" fontId="35" fillId="2" borderId="1" xfId="0" applyFont="1" applyFill="1" applyBorder="1" applyAlignment="1" applyProtection="1">
      <alignment vertical="top" wrapText="1"/>
      <protection locked="0"/>
    </xf>
    <xf numFmtId="0" fontId="34" fillId="0" borderId="1" xfId="1" applyNumberFormat="1" applyFont="1" applyBorder="1" applyAlignment="1" applyProtection="1">
      <alignment wrapText="1"/>
      <protection hidden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65" fontId="27" fillId="3" borderId="6" xfId="2" applyNumberFormat="1" applyFont="1" applyFill="1" applyBorder="1" applyAlignment="1" applyProtection="1">
      <alignment horizontal="center" vertical="center" wrapText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0.73529411764705888</c:v>
                </c:pt>
                <c:pt idx="1">
                  <c:v>0.66666666666666663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43116224"/>
        <c:axId val="1347574224"/>
      </c:barChart>
      <c:catAx>
        <c:axId val="134311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47574224"/>
        <c:crosses val="autoZero"/>
        <c:auto val="1"/>
        <c:lblAlgn val="ctr"/>
        <c:lblOffset val="100"/>
        <c:noMultiLvlLbl val="0"/>
      </c:catAx>
      <c:valAx>
        <c:axId val="134757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43116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36308368"/>
        <c:axId val="1336302928"/>
      </c:barChart>
      <c:catAx>
        <c:axId val="133630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302928"/>
        <c:crosses val="autoZero"/>
        <c:auto val="1"/>
        <c:lblAlgn val="ctr"/>
        <c:lblOffset val="100"/>
        <c:noMultiLvlLbl val="0"/>
      </c:catAx>
      <c:valAx>
        <c:axId val="133630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3630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0.69047619047619047</c:v>
                </c:pt>
                <c:pt idx="1">
                  <c:v>0.9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36306192"/>
        <c:axId val="1336299664"/>
      </c:barChart>
      <c:catAx>
        <c:axId val="133630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299664"/>
        <c:crosses val="autoZero"/>
        <c:auto val="1"/>
        <c:lblAlgn val="ctr"/>
        <c:lblOffset val="100"/>
        <c:noMultiLvlLbl val="0"/>
      </c:catAx>
      <c:valAx>
        <c:axId val="1336299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3630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0.68421052631578949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36308912"/>
        <c:axId val="1336310000"/>
      </c:barChart>
      <c:catAx>
        <c:axId val="133630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310000"/>
        <c:crosses val="autoZero"/>
        <c:auto val="1"/>
        <c:lblAlgn val="ctr"/>
        <c:lblOffset val="100"/>
        <c:noMultiLvlLbl val="0"/>
      </c:catAx>
      <c:valAx>
        <c:axId val="1336310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36308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0.80769230769230771</c:v>
                </c:pt>
                <c:pt idx="1">
                  <c:v>0.8571428571428571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4216848"/>
        <c:axId val="1484221744"/>
      </c:barChart>
      <c:catAx>
        <c:axId val="1484216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4221744"/>
        <c:crosses val="autoZero"/>
        <c:auto val="1"/>
        <c:lblAlgn val="ctr"/>
        <c:lblOffset val="100"/>
        <c:noMultiLvlLbl val="0"/>
      </c:catAx>
      <c:valAx>
        <c:axId val="148422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4216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0.7857142857142857</c:v>
                </c:pt>
                <c:pt idx="1">
                  <c:v>0.83333333333333337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4222288"/>
        <c:axId val="1484220656"/>
      </c:barChart>
      <c:catAx>
        <c:axId val="148422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4220656"/>
        <c:crosses val="autoZero"/>
        <c:auto val="1"/>
        <c:lblAlgn val="ctr"/>
        <c:lblOffset val="100"/>
        <c:noMultiLvlLbl val="0"/>
      </c:catAx>
      <c:valAx>
        <c:axId val="1484220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422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0.89534883720930236</c:v>
                </c:pt>
                <c:pt idx="1">
                  <c:v>0.87209302325581395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4210864"/>
        <c:axId val="1484214672"/>
      </c:barChart>
      <c:catAx>
        <c:axId val="148421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4214672"/>
        <c:crosses val="autoZero"/>
        <c:auto val="1"/>
        <c:lblAlgn val="ctr"/>
        <c:lblOffset val="100"/>
        <c:noMultiLvlLbl val="0"/>
      </c:catAx>
      <c:valAx>
        <c:axId val="1484214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421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0.81932773109243695</c:v>
                </c:pt>
                <c:pt idx="1">
                  <c:v>0.78688524590163933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4222832"/>
        <c:axId val="1484217392"/>
      </c:barChart>
      <c:catAx>
        <c:axId val="148422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4217392"/>
        <c:crosses val="autoZero"/>
        <c:auto val="1"/>
        <c:lblAlgn val="ctr"/>
        <c:lblOffset val="100"/>
        <c:noMultiLvlLbl val="0"/>
      </c:catAx>
      <c:valAx>
        <c:axId val="1484217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422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0.85733828415086966</c:v>
                </c:pt>
                <c:pt idx="1">
                  <c:v>0.82948913457872664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484212496"/>
        <c:axId val="1484213040"/>
        <c:extLst xmlns:c16r2="http://schemas.microsoft.com/office/drawing/2015/06/chart"/>
      </c:barChart>
      <c:catAx>
        <c:axId val="14842124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4213040"/>
        <c:crosses val="autoZero"/>
        <c:auto val="1"/>
        <c:lblAlgn val="ctr"/>
        <c:lblOffset val="100"/>
        <c:noMultiLvlLbl val="0"/>
      </c:catAx>
      <c:valAx>
        <c:axId val="148421304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4212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0.25141666666666673</c:v>
                </c:pt>
                <c:pt idx="1">
                  <c:v>0.35303030303030303</c:v>
                </c:pt>
                <c:pt idx="2">
                  <c:v>0.73137626262626254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484224464"/>
        <c:axId val="1484225008"/>
        <c:extLst xmlns:c16r2="http://schemas.microsoft.com/office/drawing/2015/06/chart"/>
      </c:barChart>
      <c:catAx>
        <c:axId val="148422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4225008"/>
        <c:crosses val="autoZero"/>
        <c:auto val="1"/>
        <c:lblAlgn val="ctr"/>
        <c:lblOffset val="100"/>
        <c:noMultiLvlLbl val="0"/>
      </c:catAx>
      <c:valAx>
        <c:axId val="1484225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422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47580208"/>
        <c:axId val="1347572048"/>
      </c:barChart>
      <c:catAx>
        <c:axId val="134758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47572048"/>
        <c:crosses val="autoZero"/>
        <c:auto val="1"/>
        <c:lblAlgn val="ctr"/>
        <c:lblOffset val="100"/>
        <c:noMultiLvlLbl val="0"/>
      </c:catAx>
      <c:valAx>
        <c:axId val="1347572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47580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47584560"/>
        <c:axId val="1347572592"/>
      </c:barChart>
      <c:catAx>
        <c:axId val="134758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47572592"/>
        <c:crosses val="autoZero"/>
        <c:auto val="1"/>
        <c:lblAlgn val="ctr"/>
        <c:lblOffset val="100"/>
        <c:noMultiLvlLbl val="0"/>
      </c:catAx>
      <c:valAx>
        <c:axId val="1347572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47584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46186448"/>
        <c:axId val="1346190256"/>
      </c:barChart>
      <c:catAx>
        <c:axId val="134618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46190256"/>
        <c:crosses val="autoZero"/>
        <c:auto val="1"/>
        <c:lblAlgn val="ctr"/>
        <c:lblOffset val="100"/>
        <c:noMultiLvlLbl val="0"/>
      </c:catAx>
      <c:valAx>
        <c:axId val="1346190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46186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46188624"/>
        <c:axId val="704471280"/>
      </c:barChart>
      <c:catAx>
        <c:axId val="134618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4471280"/>
        <c:crosses val="autoZero"/>
        <c:auto val="1"/>
        <c:lblAlgn val="ctr"/>
        <c:lblOffset val="100"/>
        <c:noMultiLvlLbl val="0"/>
      </c:catAx>
      <c:valAx>
        <c:axId val="704471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4618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36301840"/>
        <c:axId val="1336302384"/>
      </c:barChart>
      <c:catAx>
        <c:axId val="133630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302384"/>
        <c:crosses val="autoZero"/>
        <c:auto val="1"/>
        <c:lblAlgn val="ctr"/>
        <c:lblOffset val="100"/>
        <c:noMultiLvlLbl val="0"/>
      </c:catAx>
      <c:valAx>
        <c:axId val="1336302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3630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36300752"/>
        <c:axId val="1336300208"/>
      </c:barChart>
      <c:catAx>
        <c:axId val="133630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300208"/>
        <c:crosses val="autoZero"/>
        <c:auto val="1"/>
        <c:lblAlgn val="ctr"/>
        <c:lblOffset val="100"/>
        <c:noMultiLvlLbl val="0"/>
      </c:catAx>
      <c:valAx>
        <c:axId val="1336300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36300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</c:v>
                </c:pt>
                <c:pt idx="1">
                  <c:v>0.88461538461538458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36313808"/>
        <c:axId val="1336314896"/>
      </c:barChart>
      <c:catAx>
        <c:axId val="1336313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314896"/>
        <c:crosses val="autoZero"/>
        <c:auto val="1"/>
        <c:lblAlgn val="ctr"/>
        <c:lblOffset val="100"/>
        <c:noMultiLvlLbl val="0"/>
      </c:catAx>
      <c:valAx>
        <c:axId val="1336314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36313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36306736"/>
        <c:axId val="1336311088"/>
      </c:barChart>
      <c:catAx>
        <c:axId val="1336306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311088"/>
        <c:crosses val="autoZero"/>
        <c:auto val="1"/>
        <c:lblAlgn val="ctr"/>
        <c:lblOffset val="100"/>
        <c:noMultiLvlLbl val="0"/>
      </c:catAx>
      <c:valAx>
        <c:axId val="1336311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36306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24" zoomScaleSheetLayoutView="100" workbookViewId="0">
      <selection activeCell="D35" sqref="D35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1" t="s">
        <v>474</v>
      </c>
      <c r="B18" s="351"/>
      <c r="C18" s="351"/>
      <c r="D18" s="352" t="s">
        <v>475</v>
      </c>
      <c r="E18" s="352"/>
      <c r="F18" s="352"/>
      <c r="G18" s="352"/>
      <c r="H18" s="352"/>
      <c r="I18" s="352"/>
      <c r="J18" s="352"/>
      <c r="K18" s="352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53" t="s">
        <v>277</v>
      </c>
      <c r="B21" s="353"/>
      <c r="C21" s="353"/>
      <c r="D21" s="353"/>
      <c r="E21" s="353"/>
      <c r="F21" s="353"/>
      <c r="G21" s="353"/>
      <c r="H21" s="353"/>
      <c r="I21" s="353"/>
      <c r="J21" s="353"/>
      <c r="K21" s="353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7" t="s">
        <v>279</v>
      </c>
      <c r="C23" s="347"/>
      <c r="D23" s="31"/>
      <c r="E23" s="31"/>
      <c r="F23" s="31"/>
      <c r="G23" s="31"/>
      <c r="H23" s="31"/>
      <c r="I23" s="31"/>
      <c r="J23" t="str">
        <f>D18</f>
        <v>Ain Zaghouan 1</v>
      </c>
    </row>
    <row r="24" spans="1:11" ht="33" customHeight="1" x14ac:dyDescent="0.25">
      <c r="A24" s="277" t="s">
        <v>280</v>
      </c>
      <c r="B24" s="354">
        <f>AVERAGE('A1 Exploitation'!D730,'A1 Technique'!D199)</f>
        <v>0.85733828415086966</v>
      </c>
      <c r="C24" s="354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54">
        <f>AVERAGE('A2 Exploitation'!D730,'A2 Technique'!D199)</f>
        <v>0.82948913457872664</v>
      </c>
      <c r="C25" s="354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6" t="e">
        <f>AVERAGE('A3 Exploitation'!D730,'A3 Technique'!D199)</f>
        <v>#DIV/0!</v>
      </c>
      <c r="C26" s="346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6" t="e">
        <f>AVERAGE('A4 Exploitation'!D730,'A4 Technique'!D199)</f>
        <v>#DIV/0!</v>
      </c>
      <c r="C27" s="346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6"/>
      <c r="C28" s="346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6"/>
      <c r="C29" s="346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7" t="s">
        <v>286</v>
      </c>
      <c r="C33" s="347"/>
      <c r="D33" s="31"/>
      <c r="E33" s="31"/>
      <c r="F33" s="31"/>
      <c r="G33" s="31"/>
      <c r="H33" s="31"/>
      <c r="I33" s="31"/>
      <c r="J33" t="str">
        <f>D18</f>
        <v>Ain Zaghouan 1</v>
      </c>
    </row>
    <row r="34" spans="1:10" ht="33" customHeight="1" x14ac:dyDescent="0.25">
      <c r="A34" s="277" t="s">
        <v>280</v>
      </c>
      <c r="B34" s="346">
        <f>'A1 Exploitation'!D730</f>
        <v>0.81932773109243695</v>
      </c>
      <c r="C34" s="346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6">
        <f>'A2 Exploitation'!D730</f>
        <v>0.78688524590163933</v>
      </c>
      <c r="C35" s="346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6">
        <f>'A3 Exploitation'!D730</f>
        <v>0.66666666666666663</v>
      </c>
      <c r="C36" s="346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6" t="e">
        <f>'A4 Exploitation'!D730</f>
        <v>#DIV/0!</v>
      </c>
      <c r="C37" s="346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6"/>
      <c r="C38" s="346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6"/>
      <c r="C39" s="346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50" t="s">
        <v>287</v>
      </c>
      <c r="C42" s="350"/>
      <c r="D42" s="31"/>
      <c r="E42" s="31"/>
      <c r="F42" s="31"/>
      <c r="G42" s="31"/>
      <c r="H42" s="31"/>
      <c r="I42" s="31"/>
      <c r="J42" t="str">
        <f>D18</f>
        <v>Ain Zaghouan 1</v>
      </c>
    </row>
    <row r="43" spans="1:10" ht="33" customHeight="1" x14ac:dyDescent="0.25">
      <c r="A43" s="277" t="s">
        <v>280</v>
      </c>
      <c r="B43" s="346">
        <f>AVERAGE('A1 Exploitation'!D728, 'A1 Technique'!D197)</f>
        <v>0.25141666666666673</v>
      </c>
      <c r="C43" s="346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6">
        <f>AVERAGE('A2 Exploitation'!D728, 'A2 Technique'!D197)</f>
        <v>0.35303030303030303</v>
      </c>
      <c r="C44" s="346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6">
        <f>AVERAGE('A3 Exploitation'!D728, 'A3 Technique'!D197)</f>
        <v>0.73137626262626254</v>
      </c>
      <c r="C45" s="346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6" t="e">
        <f>AVERAGE('A4 Exploitation'!D728, 'A4 Technique'!D197)</f>
        <v>#DIV/0!</v>
      </c>
      <c r="C46" s="346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6"/>
      <c r="C47" s="346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6"/>
      <c r="C48" s="346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7" t="s">
        <v>288</v>
      </c>
      <c r="C51" s="347"/>
      <c r="D51" s="31"/>
      <c r="E51" s="31"/>
      <c r="F51" s="31"/>
      <c r="G51" s="31"/>
      <c r="H51" s="31"/>
      <c r="I51" s="31"/>
      <c r="J51" t="str">
        <f>D18</f>
        <v>Ain Zaghouan 1</v>
      </c>
    </row>
    <row r="52" spans="1:10" ht="33" customHeight="1" x14ac:dyDescent="0.25">
      <c r="A52" s="277" t="s">
        <v>280</v>
      </c>
      <c r="B52" s="349">
        <f>'A1 Exploitation'!D48</f>
        <v>0.73529411764705888</v>
      </c>
      <c r="C52" s="349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9">
        <f>'A2 Exploitation'!D48</f>
        <v>0.66666666666666663</v>
      </c>
      <c r="C53" s="349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9">
        <f>'A3 Exploitation'!D48</f>
        <v>0.5</v>
      </c>
      <c r="C54" s="349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9" t="e">
        <f>'A4 Exploitation'!D48</f>
        <v>#DIV/0!</v>
      </c>
      <c r="C55" s="349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9"/>
      <c r="C56" s="349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9"/>
      <c r="C57" s="349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7" t="s">
        <v>289</v>
      </c>
      <c r="C60" s="347"/>
      <c r="D60" s="31"/>
      <c r="E60" s="31"/>
      <c r="F60" s="31"/>
      <c r="G60" s="31"/>
      <c r="H60" s="31"/>
      <c r="I60" s="31"/>
      <c r="J60" t="str">
        <f>D18</f>
        <v>Ain Zaghouan 1</v>
      </c>
    </row>
    <row r="61" spans="1:10" ht="33" customHeight="1" x14ac:dyDescent="0.25">
      <c r="A61" s="277" t="s">
        <v>280</v>
      </c>
      <c r="B61" s="346" t="e">
        <f>'A1 Exploitation'!D131</f>
        <v>#DIV/0!</v>
      </c>
      <c r="C61" s="346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6" t="e">
        <f>'A2 Exploitation'!D131</f>
        <v>#DIV/0!</v>
      </c>
      <c r="C62" s="346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6" t="e">
        <f>'A3 Exploitation'!D131</f>
        <v>#DIV/0!</v>
      </c>
      <c r="C63" s="346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6" t="e">
        <f>'A4 Exploitation'!D131</f>
        <v>#DIV/0!</v>
      </c>
      <c r="C64" s="346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6"/>
      <c r="C65" s="346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6"/>
      <c r="C66" s="346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7" t="s">
        <v>464</v>
      </c>
      <c r="C69" s="347"/>
      <c r="D69" s="31"/>
      <c r="E69" s="31"/>
      <c r="F69" s="31"/>
      <c r="G69" s="31"/>
      <c r="H69" s="31"/>
      <c r="I69" s="31"/>
      <c r="J69" t="str">
        <f>D18</f>
        <v>Ain Zaghouan 1</v>
      </c>
    </row>
    <row r="70" spans="1:10" ht="33" customHeight="1" x14ac:dyDescent="0.25">
      <c r="A70" s="277" t="s">
        <v>280</v>
      </c>
      <c r="B70" s="346" t="e">
        <f>'A1 Exploitation'!D187</f>
        <v>#DIV/0!</v>
      </c>
      <c r="C70" s="346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6" t="e">
        <f>'A2 Exploitation'!D187</f>
        <v>#DIV/0!</v>
      </c>
      <c r="C71" s="346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6" t="e">
        <f>'A3 Exploitation'!D187</f>
        <v>#DIV/0!</v>
      </c>
      <c r="C72" s="346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6" t="e">
        <f>'A4 Exploitation'!D187</f>
        <v>#DIV/0!</v>
      </c>
      <c r="C73" s="346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6"/>
      <c r="C74" s="346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6"/>
      <c r="C75" s="346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7" t="s">
        <v>465</v>
      </c>
      <c r="C78" s="347"/>
      <c r="D78" s="31"/>
      <c r="E78" s="31"/>
      <c r="F78" s="31"/>
      <c r="G78" s="31"/>
      <c r="H78" s="31"/>
      <c r="I78" s="31"/>
      <c r="J78" t="str">
        <f>D18</f>
        <v>Ain Zaghouan 1</v>
      </c>
    </row>
    <row r="79" spans="1:10" ht="33" customHeight="1" x14ac:dyDescent="0.25">
      <c r="A79" s="277" t="s">
        <v>280</v>
      </c>
      <c r="B79" s="346" t="e">
        <f>'A1 Exploitation'!D249</f>
        <v>#DIV/0!</v>
      </c>
      <c r="C79" s="346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6" t="e">
        <f>'A2 Exploitation'!D249</f>
        <v>#DIV/0!</v>
      </c>
      <c r="C80" s="346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6" t="e">
        <f>'A3 Exploitation'!D249</f>
        <v>#DIV/0!</v>
      </c>
      <c r="C81" s="346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6" t="e">
        <f>'A4 Exploitation'!D249</f>
        <v>#DIV/0!</v>
      </c>
      <c r="C82" s="346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6"/>
      <c r="C83" s="346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6"/>
      <c r="C84" s="346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7" t="s">
        <v>466</v>
      </c>
      <c r="C87" s="347"/>
      <c r="D87" s="31"/>
      <c r="E87" s="31"/>
      <c r="F87" s="31"/>
      <c r="G87" s="31"/>
      <c r="H87" s="31"/>
      <c r="I87" s="31"/>
      <c r="J87" t="str">
        <f>D18</f>
        <v>Ain Zaghouan 1</v>
      </c>
    </row>
    <row r="88" spans="1:10" ht="33" customHeight="1" x14ac:dyDescent="0.25">
      <c r="A88" s="277" t="s">
        <v>280</v>
      </c>
      <c r="B88" s="346" t="e">
        <f>'A1 Exploitation'!D304</f>
        <v>#DIV/0!</v>
      </c>
      <c r="C88" s="346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6" t="e">
        <f>'A2 Exploitation'!D304</f>
        <v>#DIV/0!</v>
      </c>
      <c r="C89" s="346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6" t="e">
        <f>'A3 Exploitation'!D304</f>
        <v>#DIV/0!</v>
      </c>
      <c r="C90" s="346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6" t="e">
        <f>'A4 Exploitation'!D304</f>
        <v>#DIV/0!</v>
      </c>
      <c r="C91" s="346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6"/>
      <c r="C92" s="346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6"/>
      <c r="C93" s="346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7" t="s">
        <v>467</v>
      </c>
      <c r="C96" s="347"/>
      <c r="D96" s="31"/>
      <c r="E96" s="31"/>
      <c r="F96" s="31"/>
      <c r="G96" s="31"/>
      <c r="H96" s="31"/>
      <c r="I96" s="31"/>
      <c r="J96" t="str">
        <f>D18</f>
        <v>Ain Zaghouan 1</v>
      </c>
    </row>
    <row r="97" spans="1:10" ht="33" customHeight="1" x14ac:dyDescent="0.25">
      <c r="A97" s="277" t="s">
        <v>280</v>
      </c>
      <c r="B97" s="346" t="e">
        <f>'A1 Exploitation'!D371</f>
        <v>#DIV/0!</v>
      </c>
      <c r="C97" s="346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6" t="e">
        <f>'A2 Exploitation'!D371</f>
        <v>#DIV/0!</v>
      </c>
      <c r="C98" s="346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6" t="e">
        <f>'A3 Exploitation'!D371</f>
        <v>#DIV/0!</v>
      </c>
      <c r="C99" s="346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6" t="e">
        <f>'A4 Exploitation'!D371</f>
        <v>#DIV/0!</v>
      </c>
      <c r="C100" s="346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6"/>
      <c r="C101" s="346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6"/>
      <c r="C102" s="346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7" t="s">
        <v>468</v>
      </c>
      <c r="C105" s="347"/>
      <c r="D105" s="31"/>
      <c r="E105" s="31"/>
      <c r="F105" s="31"/>
      <c r="G105" s="31"/>
      <c r="H105" s="31"/>
      <c r="I105" s="31"/>
      <c r="J105" t="str">
        <f>D18</f>
        <v>Ain Zaghouan 1</v>
      </c>
    </row>
    <row r="106" spans="1:10" ht="33" customHeight="1" x14ac:dyDescent="0.25">
      <c r="A106" s="277" t="s">
        <v>280</v>
      </c>
      <c r="B106" s="346" t="e">
        <f>'A1 Exploitation'!D429</f>
        <v>#DIV/0!</v>
      </c>
      <c r="C106" s="346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6" t="e">
        <f>'A2 Exploitation'!D429</f>
        <v>#DIV/0!</v>
      </c>
      <c r="C107" s="346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6" t="e">
        <f>'A3 Exploitation'!D429</f>
        <v>#DIV/0!</v>
      </c>
      <c r="C108" s="346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6" t="e">
        <f>'A4 Exploitation'!D429</f>
        <v>#DIV/0!</v>
      </c>
      <c r="C109" s="346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6"/>
      <c r="C110" s="346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6"/>
      <c r="C111" s="346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7" t="s">
        <v>469</v>
      </c>
      <c r="C114" s="347"/>
      <c r="D114" s="31"/>
      <c r="E114" s="31"/>
      <c r="F114" s="31"/>
      <c r="G114" s="31"/>
      <c r="H114" s="31"/>
      <c r="I114" s="31"/>
      <c r="J114" t="str">
        <f>D18</f>
        <v>Ain Zaghouan 1</v>
      </c>
    </row>
    <row r="115" spans="1:10" ht="33" customHeight="1" x14ac:dyDescent="0.25">
      <c r="A115" s="277" t="s">
        <v>280</v>
      </c>
      <c r="B115" s="346">
        <f>'A1 Exploitation'!D476</f>
        <v>0.9</v>
      </c>
      <c r="C115" s="346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6">
        <f>'A2 Exploitation'!D476</f>
        <v>0.88461538461538458</v>
      </c>
      <c r="C116" s="346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6">
        <f>'A3 Exploitation'!D476</f>
        <v>0.5</v>
      </c>
      <c r="C117" s="346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6" t="e">
        <f>'A4 Exploitation'!D476</f>
        <v>#DIV/0!</v>
      </c>
      <c r="C118" s="346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6"/>
      <c r="C119" s="346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6"/>
      <c r="C120" s="346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7" t="s">
        <v>470</v>
      </c>
      <c r="C123" s="347"/>
      <c r="D123" s="31"/>
      <c r="E123" s="31"/>
      <c r="F123" s="31"/>
      <c r="G123" s="31"/>
      <c r="H123" s="31"/>
      <c r="I123" s="31"/>
      <c r="J123" t="str">
        <f>D18</f>
        <v>Ain Zaghouan 1</v>
      </c>
    </row>
    <row r="124" spans="1:10" ht="33" customHeight="1" x14ac:dyDescent="0.25">
      <c r="A124" s="277" t="s">
        <v>280</v>
      </c>
      <c r="B124" s="346" t="e">
        <f>'A1 Exploitation'!D527</f>
        <v>#DIV/0!</v>
      </c>
      <c r="C124" s="346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6" t="e">
        <f>'A2 Exploitation'!D527</f>
        <v>#DIV/0!</v>
      </c>
      <c r="C125" s="346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6" t="e">
        <f>'A3 Exploitation'!D527</f>
        <v>#DIV/0!</v>
      </c>
      <c r="C126" s="346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6" t="e">
        <f>'A4 Exploitation'!D527</f>
        <v>#DIV/0!</v>
      </c>
      <c r="C127" s="346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6"/>
      <c r="C128" s="346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6"/>
      <c r="C129" s="346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7" t="s">
        <v>471</v>
      </c>
      <c r="C132" s="347"/>
      <c r="D132" s="31"/>
      <c r="E132" s="31"/>
      <c r="F132" s="31"/>
      <c r="G132" s="31"/>
      <c r="H132" s="31"/>
      <c r="I132" s="31"/>
      <c r="J132" t="str">
        <f>D18</f>
        <v>Ain Zaghouan 1</v>
      </c>
    </row>
    <row r="133" spans="1:10" ht="33" customHeight="1" x14ac:dyDescent="0.25">
      <c r="A133" s="277" t="s">
        <v>280</v>
      </c>
      <c r="B133" s="346" t="e">
        <f>'A1 Exploitation'!D570</f>
        <v>#DIV/0!</v>
      </c>
      <c r="C133" s="346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6" t="e">
        <f>'A2 Exploitation'!D570</f>
        <v>#DIV/0!</v>
      </c>
      <c r="C134" s="346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6" t="e">
        <f>'A3 Exploitation'!D570</f>
        <v>#DIV/0!</v>
      </c>
      <c r="C135" s="346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6" t="e">
        <f>'A4 Exploitation'!D570</f>
        <v>#DIV/0!</v>
      </c>
      <c r="C136" s="346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6"/>
      <c r="C137" s="346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6"/>
      <c r="C138" s="346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7" t="s">
        <v>290</v>
      </c>
      <c r="C141" s="347"/>
      <c r="D141" s="31"/>
      <c r="E141" s="31"/>
      <c r="F141" s="31"/>
      <c r="G141" s="31"/>
      <c r="H141" s="31"/>
      <c r="I141" s="31"/>
      <c r="J141" t="str">
        <f>D18</f>
        <v>Ain Zaghouan 1</v>
      </c>
    </row>
    <row r="142" spans="1:10" ht="33" customHeight="1" x14ac:dyDescent="0.25">
      <c r="A142" s="277" t="s">
        <v>280</v>
      </c>
      <c r="B142" s="346">
        <f>'A1 Exploitation'!D610</f>
        <v>0.69047619047619047</v>
      </c>
      <c r="C142" s="346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6">
        <f>'A2 Exploitation'!D610</f>
        <v>0.9</v>
      </c>
      <c r="C143" s="346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6">
        <f>'A3 Exploitation'!D610</f>
        <v>1</v>
      </c>
      <c r="C144" s="346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6" t="e">
        <f>'A4 Exploitation'!D610</f>
        <v>#DIV/0!</v>
      </c>
      <c r="C145" s="346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6"/>
      <c r="C146" s="346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6"/>
      <c r="C147" s="346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7" t="s">
        <v>291</v>
      </c>
      <c r="C150" s="347"/>
      <c r="D150" s="31"/>
      <c r="E150" s="31"/>
      <c r="F150" s="31"/>
      <c r="G150" s="31"/>
      <c r="H150" s="31"/>
      <c r="I150" s="31"/>
      <c r="J150" t="str">
        <f>D18</f>
        <v>Ain Zaghouan 1</v>
      </c>
    </row>
    <row r="151" spans="1:10" ht="33" customHeight="1" x14ac:dyDescent="0.25">
      <c r="A151" s="277" t="s">
        <v>280</v>
      </c>
      <c r="B151" s="346">
        <f>'A1 Exploitation'!D673</f>
        <v>0.88888888888888884</v>
      </c>
      <c r="C151" s="346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6">
        <f>'A2 Exploitation'!D673</f>
        <v>0.68421052631578949</v>
      </c>
      <c r="C152" s="346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6">
        <f>'A3 Exploitation'!D673</f>
        <v>0.5</v>
      </c>
      <c r="C153" s="346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6" t="e">
        <f>'A4 Exploitation'!D673</f>
        <v>#DIV/0!</v>
      </c>
      <c r="C154" s="346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6"/>
      <c r="C155" s="346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6"/>
      <c r="C156" s="346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8"/>
      <c r="C159" s="348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7" t="s">
        <v>472</v>
      </c>
      <c r="C160" s="347"/>
      <c r="D160" s="31"/>
      <c r="E160" s="31"/>
      <c r="F160" s="31"/>
      <c r="G160" s="31"/>
      <c r="H160" s="31"/>
      <c r="I160" s="31"/>
      <c r="J160" t="str">
        <f>D18</f>
        <v>Ain Zaghouan 1</v>
      </c>
    </row>
    <row r="161" spans="1:10" ht="33" customHeight="1" x14ac:dyDescent="0.25">
      <c r="A161" s="277" t="s">
        <v>280</v>
      </c>
      <c r="B161" s="346">
        <f>'A1 Exploitation'!D702</f>
        <v>0.80769230769230771</v>
      </c>
      <c r="C161" s="346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6">
        <f>'A2 Exploitation'!D702</f>
        <v>0.8571428571428571</v>
      </c>
      <c r="C162" s="346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6">
        <f>'A3 Exploitation'!D702</f>
        <v>0.5</v>
      </c>
      <c r="C163" s="346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6" t="e">
        <f>'A4 Exploitation'!D702</f>
        <v>#DIV/0!</v>
      </c>
      <c r="C164" s="346"/>
    </row>
    <row r="165" spans="1:10" ht="33" customHeight="1" x14ac:dyDescent="0.25">
      <c r="A165" s="276" t="s">
        <v>284</v>
      </c>
      <c r="B165" s="346"/>
      <c r="C165" s="346"/>
    </row>
    <row r="166" spans="1:10" ht="18" x14ac:dyDescent="0.25">
      <c r="A166" s="276" t="s">
        <v>285</v>
      </c>
      <c r="B166" s="346"/>
      <c r="C166" s="346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7" t="s">
        <v>473</v>
      </c>
      <c r="C169" s="347"/>
      <c r="J169" t="str">
        <f>D18</f>
        <v>Ain Zaghouan 1</v>
      </c>
    </row>
    <row r="170" spans="1:10" ht="33" customHeight="1" x14ac:dyDescent="0.25">
      <c r="A170" s="277" t="s">
        <v>280</v>
      </c>
      <c r="B170" s="346">
        <f>'A1 Exploitation'!D726</f>
        <v>0.7857142857142857</v>
      </c>
      <c r="C170" s="346"/>
    </row>
    <row r="171" spans="1:10" ht="33" customHeight="1" x14ac:dyDescent="0.25">
      <c r="A171" s="276" t="s">
        <v>281</v>
      </c>
      <c r="B171" s="346">
        <f>'A2 Exploitation'!D726</f>
        <v>0.83333333333333337</v>
      </c>
      <c r="C171" s="346"/>
    </row>
    <row r="172" spans="1:10" ht="33" customHeight="1" x14ac:dyDescent="0.25">
      <c r="A172" s="277" t="s">
        <v>282</v>
      </c>
      <c r="B172" s="346">
        <f>'A3 Exploitation'!D726</f>
        <v>1</v>
      </c>
      <c r="C172" s="346"/>
    </row>
    <row r="173" spans="1:10" ht="33" customHeight="1" x14ac:dyDescent="0.25">
      <c r="A173" s="277" t="s">
        <v>283</v>
      </c>
      <c r="B173" s="346" t="e">
        <f>'A4 Exploitation'!D726</f>
        <v>#DIV/0!</v>
      </c>
      <c r="C173" s="346"/>
    </row>
    <row r="174" spans="1:10" ht="33" customHeight="1" x14ac:dyDescent="0.25">
      <c r="A174" s="276" t="s">
        <v>284</v>
      </c>
      <c r="B174" s="346"/>
      <c r="C174" s="346"/>
    </row>
    <row r="175" spans="1:10" ht="18" x14ac:dyDescent="0.25">
      <c r="A175" s="276" t="s">
        <v>285</v>
      </c>
      <c r="B175" s="346"/>
      <c r="C175" s="346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7" t="s">
        <v>292</v>
      </c>
      <c r="C178" s="347"/>
      <c r="J178" t="str">
        <f>D18</f>
        <v>Ain Zaghouan 1</v>
      </c>
    </row>
    <row r="179" spans="1:10" ht="33" customHeight="1" x14ac:dyDescent="0.25">
      <c r="A179" s="277" t="s">
        <v>280</v>
      </c>
      <c r="B179" s="346">
        <f>'A1 Technique'!D199</f>
        <v>0.89534883720930236</v>
      </c>
      <c r="C179" s="346"/>
    </row>
    <row r="180" spans="1:10" ht="33" customHeight="1" x14ac:dyDescent="0.25">
      <c r="A180" s="276" t="s">
        <v>281</v>
      </c>
      <c r="B180" s="346">
        <f>'A2 Technique'!D199</f>
        <v>0.87209302325581395</v>
      </c>
      <c r="C180" s="346"/>
    </row>
    <row r="181" spans="1:10" ht="33" customHeight="1" x14ac:dyDescent="0.25">
      <c r="A181" s="277" t="s">
        <v>282</v>
      </c>
      <c r="B181" s="346" t="e">
        <f>'A3 Technique'!D199</f>
        <v>#DIV/0!</v>
      </c>
      <c r="C181" s="346"/>
    </row>
    <row r="182" spans="1:10" ht="33" customHeight="1" x14ac:dyDescent="0.25">
      <c r="A182" s="277" t="s">
        <v>283</v>
      </c>
      <c r="B182" s="346" t="e">
        <f>'A4 Technique'!D199</f>
        <v>#DIV/0!</v>
      </c>
      <c r="C182" s="346"/>
    </row>
    <row r="183" spans="1:10" ht="33" customHeight="1" x14ac:dyDescent="0.25">
      <c r="A183" s="276" t="s">
        <v>284</v>
      </c>
      <c r="B183" s="346"/>
      <c r="C183" s="346"/>
    </row>
    <row r="184" spans="1:10" ht="18" x14ac:dyDescent="0.25">
      <c r="A184" s="276" t="s">
        <v>285</v>
      </c>
      <c r="B184" s="346"/>
      <c r="C184" s="34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conditionalFormatting sqref="A23:C29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586" zoomScale="64" zoomScaleNormal="100" zoomScaleSheetLayoutView="64" workbookViewId="0">
      <selection activeCell="B9" sqref="B9:F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5"/>
      <c r="E1" s="425"/>
      <c r="F1" s="425"/>
      <c r="G1" s="42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6" t="s">
        <v>151</v>
      </c>
      <c r="B7" s="426"/>
      <c r="C7" s="426"/>
      <c r="D7" s="426"/>
      <c r="E7" s="426"/>
      <c r="F7" s="426"/>
      <c r="G7" s="82"/>
    </row>
    <row r="8" spans="1:7" ht="22.5" x14ac:dyDescent="0.45">
      <c r="A8" s="427" t="str">
        <f>'Page de garde'!D18</f>
        <v>Ain Zaghouan 1</v>
      </c>
      <c r="B8" s="427"/>
      <c r="C8" s="427"/>
      <c r="D8" s="427"/>
      <c r="E8" s="427"/>
      <c r="F8" s="427"/>
      <c r="G8" s="82"/>
    </row>
    <row r="9" spans="1:7" ht="22.5" x14ac:dyDescent="0.45">
      <c r="A9" s="278" t="s">
        <v>39</v>
      </c>
      <c r="B9" s="428" t="s">
        <v>476</v>
      </c>
      <c r="C9" s="428"/>
      <c r="D9" s="428"/>
      <c r="E9" s="428"/>
      <c r="F9" s="428"/>
      <c r="G9" s="82"/>
    </row>
    <row r="10" spans="1:7" ht="22.5" x14ac:dyDescent="0.45">
      <c r="A10" s="279" t="s">
        <v>41</v>
      </c>
      <c r="B10" s="429" t="s">
        <v>477</v>
      </c>
      <c r="C10" s="429"/>
      <c r="D10" s="429"/>
      <c r="E10" s="429"/>
      <c r="F10" s="429"/>
      <c r="G10" s="82"/>
    </row>
    <row r="11" spans="1:7" ht="22.5" x14ac:dyDescent="0.45">
      <c r="A11" s="278" t="s">
        <v>40</v>
      </c>
      <c r="B11" s="424">
        <v>43556</v>
      </c>
      <c r="C11" s="424"/>
      <c r="D11" s="424"/>
      <c r="E11" s="424"/>
      <c r="F11" s="424"/>
      <c r="G11" s="82"/>
    </row>
    <row r="12" spans="1:7" ht="22.5" x14ac:dyDescent="0.45">
      <c r="A12" s="278" t="s">
        <v>200</v>
      </c>
      <c r="B12" s="430">
        <f>D730</f>
        <v>0.81932773109243695</v>
      </c>
      <c r="C12" s="430"/>
      <c r="D12" s="430"/>
      <c r="E12" s="430"/>
      <c r="F12" s="430"/>
      <c r="G12" s="82"/>
    </row>
    <row r="13" spans="1:7" ht="22.5" x14ac:dyDescent="0.45">
      <c r="A13" s="81"/>
      <c r="B13" s="79"/>
      <c r="C13" s="79"/>
      <c r="D13" s="425"/>
      <c r="E13" s="425"/>
      <c r="F13" s="425"/>
      <c r="G13" s="42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43556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6" t="s">
        <v>28</v>
      </c>
      <c r="B17" s="367" t="s">
        <v>29</v>
      </c>
      <c r="C17" s="367"/>
      <c r="D17" s="367" t="s">
        <v>42</v>
      </c>
      <c r="E17" s="368" t="s">
        <v>266</v>
      </c>
      <c r="F17" s="368" t="s">
        <v>299</v>
      </c>
      <c r="G17" s="83"/>
    </row>
    <row r="18" spans="1:8" ht="16.5" customHeight="1" x14ac:dyDescent="0.4">
      <c r="A18" s="366"/>
      <c r="B18" s="283" t="s">
        <v>32</v>
      </c>
      <c r="C18" s="283" t="s">
        <v>31</v>
      </c>
      <c r="D18" s="367"/>
      <c r="E18" s="368"/>
      <c r="F18" s="36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113.25" customHeight="1" x14ac:dyDescent="0.4">
      <c r="A21" s="88" t="s">
        <v>9</v>
      </c>
      <c r="B21" s="89">
        <v>1</v>
      </c>
      <c r="C21" s="89"/>
      <c r="D21" s="117" t="s">
        <v>533</v>
      </c>
      <c r="E21" s="117" t="s">
        <v>540</v>
      </c>
      <c r="F21" s="90" t="s">
        <v>298</v>
      </c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7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0.875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126" x14ac:dyDescent="0.4">
      <c r="A30" s="88" t="s">
        <v>2</v>
      </c>
      <c r="B30" s="89">
        <v>1</v>
      </c>
      <c r="C30" s="89"/>
      <c r="D30" s="117" t="s">
        <v>478</v>
      </c>
      <c r="E30" s="90" t="s">
        <v>541</v>
      </c>
      <c r="F30" s="90" t="s">
        <v>297</v>
      </c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117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84" x14ac:dyDescent="0.4">
      <c r="A33" s="88" t="s">
        <v>47</v>
      </c>
      <c r="B33" s="89">
        <v>1</v>
      </c>
      <c r="C33" s="89"/>
      <c r="D33" s="96" t="s">
        <v>479</v>
      </c>
      <c r="E33" s="90" t="s">
        <v>480</v>
      </c>
      <c r="F33" s="90" t="s">
        <v>298</v>
      </c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63" x14ac:dyDescent="0.4">
      <c r="A39" s="92" t="s">
        <v>328</v>
      </c>
      <c r="B39" s="89">
        <v>0</v>
      </c>
      <c r="C39" s="89"/>
      <c r="D39" s="117" t="s">
        <v>542</v>
      </c>
      <c r="E39" s="90" t="s">
        <v>536</v>
      </c>
      <c r="F39" s="90" t="s">
        <v>297</v>
      </c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129" customHeight="1" x14ac:dyDescent="0.4">
      <c r="A41" s="88" t="s">
        <v>312</v>
      </c>
      <c r="B41" s="89">
        <v>0</v>
      </c>
      <c r="C41" s="89"/>
      <c r="D41" s="117" t="s">
        <v>481</v>
      </c>
      <c r="E41" s="117" t="s">
        <v>482</v>
      </c>
      <c r="F41" s="90" t="s">
        <v>297</v>
      </c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0</v>
      </c>
      <c r="C43" s="89"/>
      <c r="D43" s="271">
        <v>0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18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0.69230769230769229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25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0.73529411764705888</v>
      </c>
      <c r="E48" s="79"/>
      <c r="F48" s="83"/>
      <c r="G48" s="83"/>
    </row>
    <row r="49" spans="1:7" ht="21" x14ac:dyDescent="0.3">
      <c r="A49" s="357"/>
      <c r="B49" s="357"/>
      <c r="C49" s="357"/>
      <c r="D49" s="357"/>
      <c r="E49" s="357"/>
      <c r="F49" s="357"/>
      <c r="G49" s="35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43556</v>
      </c>
      <c r="B51" s="83"/>
      <c r="C51" s="83"/>
      <c r="D51" s="83"/>
      <c r="E51" s="79"/>
      <c r="F51" s="83"/>
      <c r="G51" s="83"/>
    </row>
    <row r="52" spans="1:7" ht="21" x14ac:dyDescent="0.4">
      <c r="A52" s="366" t="s">
        <v>28</v>
      </c>
      <c r="B52" s="367" t="s">
        <v>29</v>
      </c>
      <c r="C52" s="367"/>
      <c r="D52" s="367" t="s">
        <v>42</v>
      </c>
      <c r="E52" s="368" t="s">
        <v>266</v>
      </c>
      <c r="F52" s="368" t="s">
        <v>301</v>
      </c>
      <c r="G52" s="83"/>
    </row>
    <row r="53" spans="1:7" ht="21" x14ac:dyDescent="0.4">
      <c r="A53" s="366"/>
      <c r="B53" s="283" t="s">
        <v>32</v>
      </c>
      <c r="C53" s="283" t="s">
        <v>31</v>
      </c>
      <c r="D53" s="367"/>
      <c r="E53" s="368"/>
      <c r="F53" s="36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5"/>
      <c r="B64" s="356"/>
      <c r="C64" s="356"/>
      <c r="D64" s="356"/>
      <c r="E64" s="356"/>
      <c r="F64" s="356"/>
      <c r="G64" s="356"/>
    </row>
    <row r="65" spans="1:7" ht="43.5" customHeight="1" x14ac:dyDescent="0.4">
      <c r="A65" s="435" t="s">
        <v>350</v>
      </c>
      <c r="B65" s="435"/>
      <c r="C65" s="435"/>
      <c r="D65" s="435"/>
      <c r="E65" s="435"/>
      <c r="F65" s="43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4"/>
      <c r="B83" s="364"/>
      <c r="C83" s="364"/>
      <c r="D83" s="364"/>
      <c r="E83" s="364"/>
      <c r="F83" s="364"/>
      <c r="G83" s="364"/>
    </row>
    <row r="84" spans="1:7" ht="45" customHeight="1" x14ac:dyDescent="0.45">
      <c r="A84" s="436" t="s">
        <v>351</v>
      </c>
      <c r="B84" s="436"/>
      <c r="C84" s="436"/>
      <c r="D84" s="436"/>
      <c r="E84" s="436"/>
      <c r="F84" s="43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60"/>
      <c r="B103" s="358"/>
      <c r="C103" s="358"/>
      <c r="D103" s="358"/>
      <c r="E103" s="358"/>
      <c r="F103" s="365"/>
      <c r="G103" s="83"/>
    </row>
    <row r="104" spans="1:7" ht="46.5" customHeight="1" x14ac:dyDescent="0.4">
      <c r="A104" s="435" t="s">
        <v>352</v>
      </c>
      <c r="B104" s="435"/>
      <c r="C104" s="435"/>
      <c r="D104" s="435"/>
      <c r="E104" s="435"/>
      <c r="F104" s="43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60"/>
      <c r="B111" s="358"/>
      <c r="C111" s="358"/>
      <c r="D111" s="358"/>
      <c r="E111" s="358"/>
      <c r="F111" s="365"/>
      <c r="G111" s="83"/>
    </row>
    <row r="112" spans="1:7" ht="39.75" customHeight="1" x14ac:dyDescent="0.4">
      <c r="A112" s="435" t="s">
        <v>390</v>
      </c>
      <c r="B112" s="435"/>
      <c r="C112" s="435"/>
      <c r="D112" s="435"/>
      <c r="E112" s="435"/>
      <c r="F112" s="43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8"/>
      <c r="B120" s="358"/>
      <c r="C120" s="358"/>
      <c r="D120" s="358"/>
      <c r="E120" s="358"/>
      <c r="F120" s="358"/>
      <c r="G120" s="83"/>
    </row>
    <row r="121" spans="1:7" ht="22.5" x14ac:dyDescent="0.4">
      <c r="A121" s="435" t="s">
        <v>310</v>
      </c>
      <c r="B121" s="435"/>
      <c r="C121" s="435"/>
      <c r="D121" s="435"/>
      <c r="E121" s="435"/>
      <c r="F121" s="43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9"/>
      <c r="B132" s="359"/>
      <c r="C132" s="359"/>
      <c r="D132" s="359"/>
      <c r="E132" s="359"/>
      <c r="F132" s="359"/>
      <c r="G132" s="83"/>
    </row>
    <row r="133" spans="1:16384" ht="22.5" customHeight="1" x14ac:dyDescent="0.4">
      <c r="A133" s="437" t="s">
        <v>424</v>
      </c>
      <c r="B133" s="437"/>
      <c r="C133" s="437"/>
      <c r="D133" s="437"/>
      <c r="E133" s="437"/>
      <c r="F133" s="437"/>
      <c r="G133" s="83"/>
    </row>
    <row r="134" spans="1:16384" ht="22.5" customHeight="1" x14ac:dyDescent="0.4">
      <c r="A134" s="438"/>
      <c r="B134" s="438"/>
      <c r="C134" s="438"/>
      <c r="D134" s="438"/>
      <c r="E134" s="438"/>
      <c r="F134" s="438"/>
      <c r="G134" s="83"/>
    </row>
    <row r="135" spans="1:16384" s="216" customFormat="1" ht="22.5" customHeight="1" x14ac:dyDescent="0.25">
      <c r="A135" s="366" t="s">
        <v>28</v>
      </c>
      <c r="B135" s="367" t="s">
        <v>29</v>
      </c>
      <c r="C135" s="367"/>
      <c r="D135" s="367" t="s">
        <v>42</v>
      </c>
      <c r="E135" s="368" t="s">
        <v>266</v>
      </c>
      <c r="F135" s="368" t="s">
        <v>301</v>
      </c>
    </row>
    <row r="136" spans="1:16384" s="216" customFormat="1" ht="22.5" customHeight="1" x14ac:dyDescent="0.25">
      <c r="A136" s="366"/>
      <c r="B136" s="283" t="s">
        <v>32</v>
      </c>
      <c r="C136" s="283" t="s">
        <v>31</v>
      </c>
      <c r="D136" s="367"/>
      <c r="E136" s="368"/>
      <c r="F136" s="36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9" t="s">
        <v>461</v>
      </c>
      <c r="B139" s="439"/>
      <c r="C139" s="439"/>
      <c r="D139" s="439"/>
      <c r="E139" s="439"/>
      <c r="F139" s="43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7" t="s">
        <v>349</v>
      </c>
      <c r="B147" s="397"/>
      <c r="C147" s="397"/>
      <c r="D147" s="397"/>
      <c r="E147" s="397"/>
      <c r="F147" s="39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60"/>
      <c r="B165" s="358"/>
      <c r="C165" s="358"/>
      <c r="D165" s="358"/>
      <c r="E165" s="358"/>
      <c r="F165" s="358"/>
      <c r="G165" s="83"/>
    </row>
    <row r="166" spans="1:7" ht="32.25" customHeight="1" x14ac:dyDescent="0.4">
      <c r="A166" s="439" t="s">
        <v>462</v>
      </c>
      <c r="B166" s="439"/>
      <c r="C166" s="439"/>
      <c r="D166" s="439"/>
      <c r="E166" s="439"/>
      <c r="F166" s="43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61"/>
      <c r="B176" s="362"/>
      <c r="C176" s="362"/>
      <c r="D176" s="362"/>
      <c r="E176" s="362"/>
      <c r="F176" s="362"/>
      <c r="G176" s="83"/>
    </row>
    <row r="177" spans="1:7" ht="32.25" customHeight="1" x14ac:dyDescent="0.4">
      <c r="A177" s="439" t="s">
        <v>310</v>
      </c>
      <c r="B177" s="439"/>
      <c r="C177" s="439"/>
      <c r="D177" s="439"/>
      <c r="E177" s="439"/>
      <c r="F177" s="43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8"/>
      <c r="C186" s="39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3"/>
      <c r="B188" s="363"/>
      <c r="C188" s="363"/>
      <c r="D188" s="363"/>
      <c r="E188" s="363"/>
      <c r="F188" s="36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43556</v>
      </c>
      <c r="B190" s="83"/>
      <c r="C190" s="83"/>
      <c r="D190" s="83"/>
      <c r="E190" s="79"/>
      <c r="F190" s="83"/>
      <c r="G190" s="83"/>
    </row>
    <row r="191" spans="1:7" ht="21" x14ac:dyDescent="0.4">
      <c r="A191" s="366" t="s">
        <v>28</v>
      </c>
      <c r="B191" s="367" t="s">
        <v>29</v>
      </c>
      <c r="C191" s="367"/>
      <c r="D191" s="367" t="s">
        <v>42</v>
      </c>
      <c r="E191" s="368" t="s">
        <v>266</v>
      </c>
      <c r="F191" s="368" t="s">
        <v>301</v>
      </c>
      <c r="G191" s="83"/>
    </row>
    <row r="192" spans="1:7" ht="21" x14ac:dyDescent="0.4">
      <c r="A192" s="366"/>
      <c r="B192" s="283" t="s">
        <v>32</v>
      </c>
      <c r="C192" s="283" t="s">
        <v>31</v>
      </c>
      <c r="D192" s="367"/>
      <c r="E192" s="368"/>
      <c r="F192" s="36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4" t="s">
        <v>34</v>
      </c>
      <c r="B203" s="395"/>
      <c r="C203" s="39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7"/>
      <c r="B205" s="357"/>
      <c r="C205" s="357"/>
      <c r="D205" s="357"/>
      <c r="E205" s="357"/>
      <c r="F205" s="35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4" t="s">
        <v>34</v>
      </c>
      <c r="B227" s="395"/>
      <c r="C227" s="39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7"/>
      <c r="B229" s="357"/>
      <c r="C229" s="357"/>
      <c r="D229" s="357"/>
      <c r="E229" s="357"/>
      <c r="F229" s="35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31" t="s">
        <v>310</v>
      </c>
      <c r="B236" s="432"/>
      <c r="C236" s="432"/>
      <c r="D236" s="43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94" t="s">
        <v>34</v>
      </c>
      <c r="B245" s="395"/>
      <c r="C245" s="39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7"/>
      <c r="B250" s="357"/>
      <c r="C250" s="357"/>
      <c r="D250" s="357"/>
      <c r="E250" s="357"/>
      <c r="F250" s="35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43556</v>
      </c>
      <c r="B252" s="83"/>
      <c r="C252" s="83"/>
      <c r="D252" s="83"/>
      <c r="E252" s="79"/>
      <c r="F252" s="83"/>
      <c r="G252" s="83"/>
    </row>
    <row r="253" spans="1:7" ht="21" x14ac:dyDescent="0.4">
      <c r="A253" s="366" t="s">
        <v>28</v>
      </c>
      <c r="B253" s="367" t="s">
        <v>29</v>
      </c>
      <c r="C253" s="367"/>
      <c r="D253" s="367" t="s">
        <v>42</v>
      </c>
      <c r="E253" s="368" t="s">
        <v>266</v>
      </c>
      <c r="F253" s="368" t="s">
        <v>301</v>
      </c>
      <c r="G253" s="83"/>
    </row>
    <row r="254" spans="1:7" ht="21" x14ac:dyDescent="0.4">
      <c r="A254" s="366"/>
      <c r="B254" s="283" t="s">
        <v>32</v>
      </c>
      <c r="C254" s="283" t="s">
        <v>31</v>
      </c>
      <c r="D254" s="367"/>
      <c r="E254" s="368"/>
      <c r="F254" s="36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4" t="s">
        <v>34</v>
      </c>
      <c r="B265" s="395"/>
      <c r="C265" s="39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7"/>
      <c r="B290" s="387"/>
      <c r="C290" s="387"/>
      <c r="D290" s="387"/>
      <c r="E290" s="387"/>
      <c r="F290" s="387"/>
      <c r="G290" s="83"/>
    </row>
    <row r="291" spans="1:7" ht="31.5" customHeight="1" x14ac:dyDescent="0.4">
      <c r="A291" s="434" t="s">
        <v>310</v>
      </c>
      <c r="B291" s="434"/>
      <c r="C291" s="434"/>
      <c r="D291" s="434"/>
      <c r="E291" s="434"/>
      <c r="F291" s="43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43556</v>
      </c>
      <c r="B307" s="83"/>
      <c r="C307" s="83"/>
      <c r="D307" s="83"/>
      <c r="E307" s="79"/>
      <c r="F307" s="83"/>
      <c r="G307" s="83"/>
    </row>
    <row r="308" spans="1:7" ht="21" x14ac:dyDescent="0.4">
      <c r="A308" s="366" t="s">
        <v>28</v>
      </c>
      <c r="B308" s="367" t="s">
        <v>29</v>
      </c>
      <c r="C308" s="367"/>
      <c r="D308" s="367" t="s">
        <v>42</v>
      </c>
      <c r="E308" s="368" t="s">
        <v>266</v>
      </c>
      <c r="F308" s="368" t="s">
        <v>301</v>
      </c>
      <c r="G308" s="83"/>
    </row>
    <row r="309" spans="1:7" ht="21" x14ac:dyDescent="0.4">
      <c r="A309" s="366"/>
      <c r="B309" s="283" t="s">
        <v>32</v>
      </c>
      <c r="C309" s="283" t="s">
        <v>31</v>
      </c>
      <c r="D309" s="367"/>
      <c r="E309" s="368"/>
      <c r="F309" s="36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9"/>
      <c r="B357" s="379"/>
      <c r="C357" s="379"/>
      <c r="D357" s="379"/>
      <c r="E357" s="379"/>
      <c r="F357" s="379"/>
      <c r="G357" s="379"/>
    </row>
    <row r="358" spans="1:7" ht="32.25" customHeight="1" x14ac:dyDescent="0.4">
      <c r="A358" s="443" t="s">
        <v>310</v>
      </c>
      <c r="B358" s="443"/>
      <c r="C358" s="443"/>
      <c r="D358" s="443"/>
      <c r="E358" s="443"/>
      <c r="F358" s="44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43556</v>
      </c>
      <c r="B374" s="83"/>
      <c r="C374" s="83"/>
      <c r="D374" s="83"/>
      <c r="E374" s="79"/>
      <c r="F374" s="83"/>
      <c r="G374" s="83"/>
    </row>
    <row r="375" spans="1:7" ht="21" x14ac:dyDescent="0.4">
      <c r="A375" s="366" t="s">
        <v>28</v>
      </c>
      <c r="B375" s="367" t="s">
        <v>29</v>
      </c>
      <c r="C375" s="367"/>
      <c r="D375" s="367" t="s">
        <v>42</v>
      </c>
      <c r="E375" s="368" t="s">
        <v>266</v>
      </c>
      <c r="F375" s="368" t="s">
        <v>301</v>
      </c>
      <c r="G375" s="83"/>
    </row>
    <row r="376" spans="1:7" ht="21" x14ac:dyDescent="0.4">
      <c r="A376" s="366"/>
      <c r="B376" s="283" t="s">
        <v>32</v>
      </c>
      <c r="C376" s="283" t="s">
        <v>31</v>
      </c>
      <c r="D376" s="367"/>
      <c r="E376" s="368"/>
      <c r="F376" s="36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12"/>
      <c r="B415" s="364"/>
      <c r="C415" s="364"/>
      <c r="D415" s="364"/>
      <c r="E415" s="364"/>
      <c r="F415" s="364"/>
      <c r="G415" s="364"/>
    </row>
    <row r="416" spans="1:7" ht="24.75" x14ac:dyDescent="0.4">
      <c r="A416" s="442" t="s">
        <v>319</v>
      </c>
      <c r="B416" s="442"/>
      <c r="C416" s="442"/>
      <c r="D416" s="442"/>
      <c r="E416" s="442"/>
      <c r="F416" s="44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43556</v>
      </c>
      <c r="B432" s="83"/>
      <c r="C432" s="83"/>
      <c r="D432" s="83"/>
      <c r="E432" s="79"/>
      <c r="F432" s="83"/>
      <c r="G432" s="83"/>
    </row>
    <row r="433" spans="1:7" ht="21" x14ac:dyDescent="0.4">
      <c r="A433" s="366" t="s">
        <v>28</v>
      </c>
      <c r="B433" s="367" t="s">
        <v>29</v>
      </c>
      <c r="C433" s="367"/>
      <c r="D433" s="367" t="s">
        <v>42</v>
      </c>
      <c r="E433" s="368" t="s">
        <v>266</v>
      </c>
      <c r="F433" s="368" t="s">
        <v>301</v>
      </c>
      <c r="G433" s="83"/>
    </row>
    <row r="434" spans="1:7" ht="21" x14ac:dyDescent="0.4">
      <c r="A434" s="366"/>
      <c r="B434" s="283" t="s">
        <v>32</v>
      </c>
      <c r="C434" s="283" t="s">
        <v>31</v>
      </c>
      <c r="D434" s="367"/>
      <c r="E434" s="368"/>
      <c r="F434" s="36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63" x14ac:dyDescent="0.4">
      <c r="A437" s="163" t="s">
        <v>6</v>
      </c>
      <c r="B437" s="89">
        <v>2</v>
      </c>
      <c r="C437" s="89"/>
      <c r="D437" s="90" t="s">
        <v>483</v>
      </c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42.7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 t="s">
        <v>484</v>
      </c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12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84" x14ac:dyDescent="0.4">
      <c r="A452" s="149" t="s">
        <v>360</v>
      </c>
      <c r="B452" s="89">
        <v>1</v>
      </c>
      <c r="C452" s="99" t="str">
        <f>IF(B452=0, -5, "0")</f>
        <v>0</v>
      </c>
      <c r="D452" s="111" t="s">
        <v>485</v>
      </c>
      <c r="E452" s="117" t="s">
        <v>486</v>
      </c>
      <c r="F452" s="90" t="s">
        <v>298</v>
      </c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42" x14ac:dyDescent="0.4">
      <c r="A461" s="136" t="s">
        <v>417</v>
      </c>
      <c r="B461" s="89" t="s">
        <v>30</v>
      </c>
      <c r="C461" s="89"/>
      <c r="D461" s="136" t="s">
        <v>487</v>
      </c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42" t="s">
        <v>310</v>
      </c>
      <c r="B464" s="442"/>
      <c r="C464" s="442"/>
      <c r="D464" s="442"/>
      <c r="E464" s="442"/>
      <c r="F464" s="442"/>
      <c r="G464" s="83"/>
    </row>
    <row r="465" spans="1:7" ht="42" x14ac:dyDescent="0.4">
      <c r="A465" s="88" t="s">
        <v>328</v>
      </c>
      <c r="B465" s="89">
        <v>0</v>
      </c>
      <c r="C465" s="151"/>
      <c r="D465" s="107" t="s">
        <v>543</v>
      </c>
      <c r="E465" s="107" t="s">
        <v>544</v>
      </c>
      <c r="F465" s="90" t="s">
        <v>297</v>
      </c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105" x14ac:dyDescent="0.4">
      <c r="A468" s="128" t="s">
        <v>317</v>
      </c>
      <c r="B468" s="89">
        <v>1</v>
      </c>
      <c r="C468" s="89"/>
      <c r="D468" s="117" t="s">
        <v>488</v>
      </c>
      <c r="E468" s="90" t="s">
        <v>489</v>
      </c>
      <c r="F468" s="90" t="s">
        <v>297</v>
      </c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0.66700000000000004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33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0.86842105263157898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45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6" t="s">
        <v>425</v>
      </c>
      <c r="B478" s="446"/>
      <c r="C478" s="446"/>
      <c r="D478" s="446"/>
      <c r="E478" s="446"/>
      <c r="F478" s="446"/>
      <c r="G478" s="83"/>
    </row>
    <row r="479" spans="1:7" ht="21" customHeight="1" x14ac:dyDescent="0.4">
      <c r="A479" s="162">
        <f>B11</f>
        <v>43556</v>
      </c>
      <c r="F479" s="2"/>
      <c r="G479" s="83"/>
    </row>
    <row r="480" spans="1:7" ht="21" x14ac:dyDescent="0.4">
      <c r="A480" s="415" t="s">
        <v>28</v>
      </c>
      <c r="B480" s="416" t="s">
        <v>29</v>
      </c>
      <c r="C480" s="416"/>
      <c r="D480" s="416" t="s">
        <v>42</v>
      </c>
      <c r="E480" s="408" t="s">
        <v>266</v>
      </c>
      <c r="F480" s="408" t="s">
        <v>301</v>
      </c>
      <c r="G480" s="83"/>
    </row>
    <row r="481" spans="1:7" ht="21" x14ac:dyDescent="0.4">
      <c r="A481" s="415"/>
      <c r="B481" s="291" t="s">
        <v>32</v>
      </c>
      <c r="C481" s="291" t="s">
        <v>31</v>
      </c>
      <c r="D481" s="416"/>
      <c r="E481" s="408"/>
      <c r="F481" s="40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3" t="s">
        <v>52</v>
      </c>
      <c r="B483" s="423"/>
      <c r="C483" s="423"/>
      <c r="D483" s="423"/>
      <c r="E483" s="423"/>
      <c r="F483" s="42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6" t="s">
        <v>463</v>
      </c>
      <c r="B491" s="407"/>
      <c r="C491" s="407"/>
      <c r="D491" s="407"/>
      <c r="E491" s="407"/>
      <c r="F491" s="40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7" t="s">
        <v>23</v>
      </c>
      <c r="B505" s="418"/>
      <c r="C505" s="418"/>
      <c r="D505" s="418"/>
      <c r="E505" s="418"/>
      <c r="F505" s="41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9"/>
      <c r="B517" s="389"/>
      <c r="C517" s="389"/>
      <c r="D517" s="389"/>
      <c r="E517" s="389"/>
      <c r="F517" s="389"/>
      <c r="G517" s="389"/>
    </row>
    <row r="518" spans="1:7" ht="26.25" customHeight="1" x14ac:dyDescent="0.5">
      <c r="A518" s="244" t="s">
        <v>310</v>
      </c>
      <c r="B518" s="414"/>
      <c r="C518" s="414"/>
      <c r="D518" s="414"/>
      <c r="E518" s="414"/>
      <c r="F518" s="41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7" t="s">
        <v>97</v>
      </c>
      <c r="B530" s="447"/>
      <c r="C530" s="447"/>
      <c r="D530" s="447"/>
      <c r="E530" s="447"/>
      <c r="F530" s="447"/>
      <c r="G530" s="83"/>
    </row>
    <row r="531" spans="1:7" ht="22.5" customHeight="1" x14ac:dyDescent="0.4">
      <c r="A531" s="162">
        <f>B11</f>
        <v>43556</v>
      </c>
      <c r="B531" s="83"/>
      <c r="C531" s="83"/>
      <c r="D531" s="95"/>
      <c r="E531" s="95"/>
      <c r="F531" s="95"/>
      <c r="G531" s="83"/>
    </row>
    <row r="532" spans="1:7" ht="21" x14ac:dyDescent="0.4">
      <c r="A532" s="420" t="s">
        <v>28</v>
      </c>
      <c r="B532" s="393" t="s">
        <v>29</v>
      </c>
      <c r="C532" s="422"/>
      <c r="D532" s="367" t="s">
        <v>42</v>
      </c>
      <c r="E532" s="368" t="s">
        <v>266</v>
      </c>
      <c r="F532" s="368" t="s">
        <v>301</v>
      </c>
      <c r="G532" s="83"/>
    </row>
    <row r="533" spans="1:7" ht="21" x14ac:dyDescent="0.4">
      <c r="A533" s="421"/>
      <c r="B533" s="292" t="s">
        <v>32</v>
      </c>
      <c r="C533" s="293" t="s">
        <v>31</v>
      </c>
      <c r="D533" s="367"/>
      <c r="E533" s="368"/>
      <c r="F533" s="36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4"/>
      <c r="D535" s="444"/>
      <c r="E535" s="444"/>
      <c r="F535" s="44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4" t="s">
        <v>34</v>
      </c>
      <c r="B542" s="395"/>
      <c r="C542" s="39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4" t="s">
        <v>33</v>
      </c>
      <c r="B543" s="395"/>
      <c r="C543" s="39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7"/>
      <c r="B544" s="357"/>
      <c r="C544" s="357"/>
      <c r="D544" s="357"/>
      <c r="E544" s="357"/>
      <c r="F544" s="35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3"/>
      <c r="B556" s="379"/>
      <c r="C556" s="379"/>
      <c r="D556" s="379"/>
      <c r="E556" s="379"/>
      <c r="F556" s="379"/>
      <c r="G556" s="379"/>
    </row>
    <row r="557" spans="1:7" ht="35.25" customHeight="1" x14ac:dyDescent="0.4">
      <c r="A557" s="246" t="s">
        <v>310</v>
      </c>
      <c r="B557" s="222"/>
      <c r="C557" s="377"/>
      <c r="D557" s="377"/>
      <c r="E557" s="377"/>
      <c r="F557" s="37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72" t="s">
        <v>34</v>
      </c>
      <c r="B566" s="372"/>
      <c r="C566" s="373"/>
      <c r="D566" s="296">
        <f>SUM(B558:C565,B546:C555)</f>
        <v>0</v>
      </c>
      <c r="E566" s="79"/>
      <c r="F566" s="83"/>
      <c r="G566" s="83"/>
    </row>
    <row r="567" spans="1:7" ht="21" x14ac:dyDescent="0.4">
      <c r="A567" s="372" t="s">
        <v>33</v>
      </c>
      <c r="B567" s="372"/>
      <c r="C567" s="37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7"/>
      <c r="B572" s="357"/>
      <c r="C572" s="357"/>
      <c r="D572" s="357"/>
      <c r="E572" s="357"/>
      <c r="F572" s="357"/>
      <c r="G572" s="83"/>
    </row>
    <row r="573" spans="1:7" ht="22.5" x14ac:dyDescent="0.45">
      <c r="A573" s="380" t="s">
        <v>19</v>
      </c>
      <c r="B573" s="380"/>
      <c r="C573" s="380"/>
      <c r="D573" s="380"/>
      <c r="E573" s="380"/>
      <c r="F573" s="380"/>
      <c r="G573" s="83"/>
    </row>
    <row r="574" spans="1:7" ht="22.5" x14ac:dyDescent="0.4">
      <c r="A574" s="169">
        <f>B11</f>
        <v>43556</v>
      </c>
      <c r="B574" s="83"/>
      <c r="C574" s="83"/>
      <c r="D574" s="238"/>
      <c r="E574" s="238"/>
      <c r="F574" s="238"/>
      <c r="G574" s="83"/>
    </row>
    <row r="575" spans="1:7" ht="21" x14ac:dyDescent="0.4">
      <c r="A575" s="415" t="s">
        <v>28</v>
      </c>
      <c r="B575" s="416" t="s">
        <v>29</v>
      </c>
      <c r="C575" s="416"/>
      <c r="D575" s="416" t="s">
        <v>42</v>
      </c>
      <c r="E575" s="408" t="s">
        <v>266</v>
      </c>
      <c r="F575" s="408" t="s">
        <v>301</v>
      </c>
      <c r="G575" s="83"/>
    </row>
    <row r="576" spans="1:7" ht="21" x14ac:dyDescent="0.4">
      <c r="A576" s="415"/>
      <c r="B576" s="291" t="s">
        <v>32</v>
      </c>
      <c r="C576" s="291" t="s">
        <v>31</v>
      </c>
      <c r="D576" s="416"/>
      <c r="E576" s="408"/>
      <c r="F576" s="40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0" t="s">
        <v>10</v>
      </c>
      <c r="B578" s="401"/>
      <c r="C578" s="401"/>
      <c r="D578" s="401"/>
      <c r="E578" s="401"/>
      <c r="F578" s="402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72" t="s">
        <v>34</v>
      </c>
      <c r="B588" s="372"/>
      <c r="C588" s="373"/>
      <c r="D588" s="296">
        <f>SUM(B579:C587)</f>
        <v>16</v>
      </c>
      <c r="E588" s="79"/>
      <c r="F588" s="83"/>
      <c r="G588" s="83"/>
    </row>
    <row r="589" spans="1:7" ht="21" x14ac:dyDescent="0.4">
      <c r="A589" s="372" t="s">
        <v>33</v>
      </c>
      <c r="B589" s="372"/>
      <c r="C589" s="372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3" t="s">
        <v>23</v>
      </c>
      <c r="B591" s="404"/>
      <c r="C591" s="404"/>
      <c r="D591" s="404"/>
      <c r="E591" s="404"/>
      <c r="F591" s="405"/>
      <c r="G591" s="83"/>
    </row>
    <row r="592" spans="1:7" ht="84" x14ac:dyDescent="0.4">
      <c r="A592" s="88" t="s">
        <v>87</v>
      </c>
      <c r="B592" s="89">
        <v>1</v>
      </c>
      <c r="C592" s="89"/>
      <c r="D592" s="117" t="s">
        <v>545</v>
      </c>
      <c r="E592" s="90" t="s">
        <v>490</v>
      </c>
      <c r="F592" s="90" t="s">
        <v>298</v>
      </c>
      <c r="G592" s="83"/>
    </row>
    <row r="593" spans="1:7" ht="84" customHeight="1" x14ac:dyDescent="0.45">
      <c r="A593" s="155" t="s">
        <v>7</v>
      </c>
      <c r="B593" s="89">
        <v>1</v>
      </c>
      <c r="C593" s="99">
        <f>IF(B593=0, -10, IF(B593=1, -5, "0"))</f>
        <v>-5</v>
      </c>
      <c r="D593" s="117" t="s">
        <v>491</v>
      </c>
      <c r="E593" s="91"/>
      <c r="F593" s="90" t="s">
        <v>297</v>
      </c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134.25" customHeight="1" x14ac:dyDescent="0.4">
      <c r="A595" s="88" t="s">
        <v>186</v>
      </c>
      <c r="B595" s="89">
        <v>1</v>
      </c>
      <c r="C595" s="89"/>
      <c r="D595" s="337" t="s">
        <v>492</v>
      </c>
      <c r="E595" s="205" t="s">
        <v>531</v>
      </c>
      <c r="F595" s="90" t="s">
        <v>298</v>
      </c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40" t="s">
        <v>383</v>
      </c>
      <c r="B598" s="441"/>
      <c r="C598" s="441"/>
      <c r="D598" s="441"/>
      <c r="E598" s="441"/>
      <c r="F598" s="441"/>
      <c r="G598" s="441"/>
    </row>
    <row r="599" spans="1:7" ht="48.75" customHeight="1" x14ac:dyDescent="0.4">
      <c r="A599" s="92" t="s">
        <v>328</v>
      </c>
      <c r="B599" s="89">
        <v>0</v>
      </c>
      <c r="C599" s="181"/>
      <c r="D599" s="117" t="s">
        <v>546</v>
      </c>
      <c r="E599" s="90" t="s">
        <v>544</v>
      </c>
      <c r="F599" s="90" t="s">
        <v>297</v>
      </c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0.8</v>
      </c>
      <c r="E605" s="91"/>
      <c r="F605" s="90"/>
      <c r="G605" s="83"/>
    </row>
    <row r="606" spans="1:7" ht="21" x14ac:dyDescent="0.4">
      <c r="A606" s="372" t="s">
        <v>34</v>
      </c>
      <c r="B606" s="372"/>
      <c r="C606" s="373"/>
      <c r="D606" s="296">
        <f>SUM(B592:C605)</f>
        <v>13</v>
      </c>
      <c r="E606" s="79"/>
      <c r="F606" s="83"/>
      <c r="G606" s="83"/>
    </row>
    <row r="607" spans="1:7" ht="21" x14ac:dyDescent="0.4">
      <c r="A607" s="372" t="s">
        <v>33</v>
      </c>
      <c r="B607" s="372"/>
      <c r="C607" s="372"/>
      <c r="D607" s="295">
        <f>D606/(COUNT(B592:C597,B599:C605)*2)</f>
        <v>0.5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29</v>
      </c>
      <c r="E609" s="203"/>
      <c r="F609" s="203"/>
      <c r="G609" s="83"/>
    </row>
    <row r="610" spans="1:7" ht="22.5" x14ac:dyDescent="0.45">
      <c r="A610" s="374" t="s">
        <v>170</v>
      </c>
      <c r="B610" s="375"/>
      <c r="C610" s="376"/>
      <c r="D610" s="305">
        <f>D609/(COUNT(B579:C587,B592:C605)*2)</f>
        <v>0.69047619047619047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0" t="s">
        <v>8</v>
      </c>
      <c r="B612" s="380"/>
      <c r="C612" s="380"/>
      <c r="D612" s="380"/>
      <c r="E612" s="380"/>
      <c r="F612" s="380"/>
      <c r="G612" s="83"/>
    </row>
    <row r="613" spans="1:7" ht="22.5" x14ac:dyDescent="0.4">
      <c r="A613" s="105">
        <f>B11</f>
        <v>43556</v>
      </c>
      <c r="B613" s="83"/>
      <c r="C613" s="83"/>
      <c r="D613" s="95"/>
      <c r="E613" s="95"/>
      <c r="F613" s="95"/>
      <c r="G613" s="83"/>
    </row>
    <row r="614" spans="1:7" ht="21" x14ac:dyDescent="0.4">
      <c r="A614" s="366" t="s">
        <v>28</v>
      </c>
      <c r="B614" s="367" t="s">
        <v>29</v>
      </c>
      <c r="C614" s="367"/>
      <c r="D614" s="367" t="s">
        <v>42</v>
      </c>
      <c r="E614" s="368" t="s">
        <v>266</v>
      </c>
      <c r="F614" s="368" t="s">
        <v>301</v>
      </c>
      <c r="G614" s="83"/>
    </row>
    <row r="615" spans="1:7" ht="18.75" customHeight="1" x14ac:dyDescent="0.4">
      <c r="A615" s="366"/>
      <c r="B615" s="283" t="s">
        <v>32</v>
      </c>
      <c r="C615" s="283" t="s">
        <v>31</v>
      </c>
      <c r="D615" s="367"/>
      <c r="E615" s="368"/>
      <c r="F615" s="36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90"/>
      <c r="D617" s="390"/>
      <c r="E617" s="390"/>
      <c r="F617" s="391"/>
      <c r="G617" s="83"/>
    </row>
    <row r="618" spans="1:7" ht="42" x14ac:dyDescent="0.4">
      <c r="A618" s="108" t="s">
        <v>89</v>
      </c>
      <c r="B618" s="89">
        <v>2</v>
      </c>
      <c r="C618" s="89"/>
      <c r="D618" s="90" t="s">
        <v>493</v>
      </c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126" x14ac:dyDescent="0.4">
      <c r="A620" s="106" t="s">
        <v>25</v>
      </c>
      <c r="B620" s="89">
        <v>1</v>
      </c>
      <c r="C620" s="89"/>
      <c r="D620" s="90" t="s">
        <v>534</v>
      </c>
      <c r="E620" s="117" t="s">
        <v>547</v>
      </c>
      <c r="F620" s="90" t="s">
        <v>298</v>
      </c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72" t="s">
        <v>34</v>
      </c>
      <c r="B627" s="372"/>
      <c r="C627" s="372"/>
      <c r="D627" s="296">
        <f>SUM(B618:C626)</f>
        <v>15</v>
      </c>
      <c r="E627" s="386"/>
      <c r="F627" s="387"/>
      <c r="G627" s="83"/>
    </row>
    <row r="628" spans="1:7" ht="21" x14ac:dyDescent="0.4">
      <c r="A628" s="372" t="s">
        <v>33</v>
      </c>
      <c r="B628" s="372"/>
      <c r="C628" s="372"/>
      <c r="D628" s="295">
        <f>D627/(COUNT(B618:C626)*2)</f>
        <v>0.9375</v>
      </c>
      <c r="E628" s="388"/>
      <c r="F628" s="389"/>
      <c r="G628" s="83"/>
    </row>
    <row r="629" spans="1:7" ht="21" x14ac:dyDescent="0.4">
      <c r="A629" s="104"/>
      <c r="B629" s="83"/>
      <c r="C629" s="385"/>
      <c r="D629" s="385"/>
      <c r="E629" s="385"/>
      <c r="F629" s="38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105" x14ac:dyDescent="0.4">
      <c r="A631" s="88" t="s">
        <v>83</v>
      </c>
      <c r="B631" s="89">
        <v>1</v>
      </c>
      <c r="C631" s="89"/>
      <c r="D631" s="130" t="s">
        <v>495</v>
      </c>
      <c r="E631" s="117" t="s">
        <v>494</v>
      </c>
      <c r="F631" s="90" t="s">
        <v>298</v>
      </c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94" t="s">
        <v>34</v>
      </c>
      <c r="B639" s="395"/>
      <c r="C639" s="396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90"/>
      <c r="D642" s="390"/>
      <c r="E642" s="390"/>
      <c r="F642" s="391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94" t="s">
        <v>34</v>
      </c>
      <c r="B650" s="395"/>
      <c r="C650" s="396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82"/>
      <c r="B652" s="382"/>
      <c r="C652" s="382"/>
      <c r="D652" s="382"/>
      <c r="E652" s="382"/>
      <c r="F652" s="382"/>
      <c r="G652" s="382"/>
    </row>
    <row r="653" spans="1:16382" ht="24.75" x14ac:dyDescent="0.4">
      <c r="A653" s="241" t="s">
        <v>26</v>
      </c>
      <c r="B653" s="390"/>
      <c r="C653" s="390"/>
      <c r="D653" s="390"/>
      <c r="E653" s="390"/>
      <c r="F653" s="391"/>
      <c r="G653" s="79"/>
    </row>
    <row r="654" spans="1:16382" ht="95.25" customHeight="1" x14ac:dyDescent="0.4">
      <c r="A654" s="109" t="s">
        <v>223</v>
      </c>
      <c r="B654" s="89">
        <v>1</v>
      </c>
      <c r="C654" s="89"/>
      <c r="D654" s="96" t="s">
        <v>496</v>
      </c>
      <c r="E654" s="117" t="s">
        <v>497</v>
      </c>
      <c r="F654" s="90" t="s">
        <v>297</v>
      </c>
      <c r="G654" s="79"/>
    </row>
    <row r="655" spans="1:16382" ht="63" x14ac:dyDescent="0.4">
      <c r="A655" s="138" t="s">
        <v>419</v>
      </c>
      <c r="B655" s="89">
        <v>1</v>
      </c>
      <c r="C655" s="99"/>
      <c r="D655" s="96" t="s">
        <v>498</v>
      </c>
      <c r="E655" s="90" t="s">
        <v>499</v>
      </c>
      <c r="F655" s="90" t="s">
        <v>297</v>
      </c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9" t="s">
        <v>310</v>
      </c>
      <c r="B661" s="410"/>
      <c r="C661" s="410"/>
      <c r="D661" s="410"/>
      <c r="E661" s="410"/>
      <c r="F661" s="411"/>
      <c r="G661" s="79"/>
    </row>
    <row r="662" spans="1:7" ht="63" x14ac:dyDescent="0.4">
      <c r="A662" s="92" t="s">
        <v>328</v>
      </c>
      <c r="B662" s="89">
        <v>0</v>
      </c>
      <c r="C662" s="205"/>
      <c r="D662" s="96" t="s">
        <v>535</v>
      </c>
      <c r="E662" s="90" t="s">
        <v>536</v>
      </c>
      <c r="F662" s="90" t="s">
        <v>297</v>
      </c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105" x14ac:dyDescent="0.4">
      <c r="A665" s="266" t="s">
        <v>317</v>
      </c>
      <c r="B665" s="89">
        <v>1</v>
      </c>
      <c r="C665" s="99" t="str">
        <f>IF(B665=0, -5, "0")</f>
        <v>0</v>
      </c>
      <c r="D665" s="338" t="s">
        <v>537</v>
      </c>
      <c r="E665" s="339" t="s">
        <v>500</v>
      </c>
      <c r="F665" s="90" t="s">
        <v>298</v>
      </c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0.8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0.76923076923076927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0.88888888888888884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0" t="s">
        <v>355</v>
      </c>
      <c r="B676" s="380"/>
      <c r="C676" s="380"/>
      <c r="D676" s="380"/>
      <c r="E676" s="380"/>
      <c r="F676" s="380"/>
      <c r="G676" s="83"/>
    </row>
    <row r="677" spans="1:7" ht="21" x14ac:dyDescent="0.4">
      <c r="A677" s="169">
        <f>B11</f>
        <v>43556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6" t="s">
        <v>28</v>
      </c>
      <c r="B678" s="367" t="s">
        <v>29</v>
      </c>
      <c r="C678" s="367"/>
      <c r="D678" s="367" t="s">
        <v>42</v>
      </c>
      <c r="E678" s="368" t="s">
        <v>266</v>
      </c>
      <c r="F678" s="368" t="s">
        <v>301</v>
      </c>
      <c r="G678" s="83"/>
    </row>
    <row r="679" spans="1:7" ht="21" x14ac:dyDescent="0.4">
      <c r="A679" s="366"/>
      <c r="B679" s="283" t="s">
        <v>32</v>
      </c>
      <c r="C679" s="283" t="s">
        <v>31</v>
      </c>
      <c r="D679" s="367"/>
      <c r="E679" s="368"/>
      <c r="F679" s="36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8"/>
      <c r="E689" s="135"/>
      <c r="F689" s="90"/>
      <c r="G689" s="83"/>
    </row>
    <row r="690" spans="1:7" ht="63" x14ac:dyDescent="0.4">
      <c r="A690" s="92" t="s">
        <v>398</v>
      </c>
      <c r="B690" s="89">
        <v>2</v>
      </c>
      <c r="C690" s="133"/>
      <c r="D690" s="188" t="s">
        <v>501</v>
      </c>
      <c r="E690" s="135" t="s">
        <v>502</v>
      </c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1</v>
      </c>
      <c r="C692" s="185"/>
      <c r="D692" s="176" t="s">
        <v>503</v>
      </c>
      <c r="E692" s="90" t="s">
        <v>504</v>
      </c>
      <c r="F692" s="90" t="s">
        <v>297</v>
      </c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 t="s">
        <v>30</v>
      </c>
      <c r="C696" s="99"/>
      <c r="D696" s="338" t="s">
        <v>505</v>
      </c>
      <c r="E696" s="103"/>
      <c r="F696" s="90"/>
      <c r="G696" s="83"/>
    </row>
    <row r="697" spans="1:7" ht="84" x14ac:dyDescent="0.4">
      <c r="A697" s="177" t="s">
        <v>318</v>
      </c>
      <c r="B697" s="89">
        <v>1</v>
      </c>
      <c r="C697" s="99"/>
      <c r="D697" s="88" t="s">
        <v>506</v>
      </c>
      <c r="E697" s="90" t="s">
        <v>507</v>
      </c>
      <c r="F697" s="90" t="s">
        <v>298</v>
      </c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126" x14ac:dyDescent="0.4">
      <c r="A699" s="177" t="s">
        <v>420</v>
      </c>
      <c r="B699" s="89">
        <v>1</v>
      </c>
      <c r="C699" s="99"/>
      <c r="D699" s="340" t="s">
        <v>538</v>
      </c>
      <c r="E699" s="117" t="s">
        <v>508</v>
      </c>
      <c r="F699" s="90" t="s">
        <v>298</v>
      </c>
      <c r="G699" s="83"/>
    </row>
    <row r="700" spans="1:7" ht="89.25" customHeight="1" x14ac:dyDescent="0.45">
      <c r="A700" s="92" t="s">
        <v>422</v>
      </c>
      <c r="B700" s="89">
        <v>0</v>
      </c>
      <c r="C700" s="89"/>
      <c r="D700" s="271">
        <v>0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21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0.80769230769230771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1" t="s">
        <v>459</v>
      </c>
      <c r="B704" s="381"/>
      <c r="C704" s="381"/>
      <c r="D704" s="381"/>
      <c r="E704" s="381"/>
      <c r="F704" s="381"/>
      <c r="G704" s="184"/>
    </row>
    <row r="705" spans="1:7" ht="21" customHeight="1" x14ac:dyDescent="0.4">
      <c r="A705" s="169">
        <f>B11</f>
        <v>43556</v>
      </c>
      <c r="B705" s="83"/>
      <c r="C705" s="83"/>
      <c r="D705" s="183"/>
      <c r="E705" s="183"/>
      <c r="F705" s="183"/>
      <c r="G705" s="184"/>
    </row>
    <row r="706" spans="1:7" ht="21" x14ac:dyDescent="0.4">
      <c r="A706" s="392" t="s">
        <v>28</v>
      </c>
      <c r="B706" s="393" t="s">
        <v>29</v>
      </c>
      <c r="C706" s="393"/>
      <c r="D706" s="367" t="s">
        <v>42</v>
      </c>
      <c r="E706" s="368" t="s">
        <v>266</v>
      </c>
      <c r="F706" s="368" t="s">
        <v>301</v>
      </c>
      <c r="G706" s="184"/>
    </row>
    <row r="707" spans="1:7" ht="21" x14ac:dyDescent="0.4">
      <c r="A707" s="366"/>
      <c r="B707" s="283" t="s">
        <v>32</v>
      </c>
      <c r="C707" s="283" t="s">
        <v>31</v>
      </c>
      <c r="D707" s="367"/>
      <c r="E707" s="368"/>
      <c r="F707" s="36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9" t="s">
        <v>305</v>
      </c>
      <c r="B709" s="370"/>
      <c r="C709" s="370"/>
      <c r="D709" s="370"/>
      <c r="E709" s="370"/>
      <c r="F709" s="371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84" x14ac:dyDescent="0.4">
      <c r="A714" s="182" t="s">
        <v>321</v>
      </c>
      <c r="B714" s="185">
        <v>1</v>
      </c>
      <c r="C714" s="185"/>
      <c r="D714" s="109" t="s">
        <v>509</v>
      </c>
      <c r="E714" s="109" t="s">
        <v>510</v>
      </c>
      <c r="F714" s="135" t="s">
        <v>298</v>
      </c>
      <c r="G714" s="184"/>
    </row>
    <row r="715" spans="1:7" ht="21" x14ac:dyDescent="0.4">
      <c r="A715" s="284" t="s">
        <v>34</v>
      </c>
      <c r="B715" s="383"/>
      <c r="C715" s="384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383"/>
      <c r="C716" s="384"/>
      <c r="D716" s="298">
        <f>D715/(COUNT(B710:C714)*2)</f>
        <v>0.875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9" t="s">
        <v>306</v>
      </c>
      <c r="B718" s="370"/>
      <c r="C718" s="370"/>
      <c r="D718" s="370"/>
      <c r="E718" s="370"/>
      <c r="F718" s="371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42" x14ac:dyDescent="0.4">
      <c r="A720" s="186" t="s">
        <v>27</v>
      </c>
      <c r="B720" s="185">
        <v>2</v>
      </c>
      <c r="C720" s="185"/>
      <c r="D720" s="109" t="s">
        <v>539</v>
      </c>
      <c r="E720" s="91"/>
      <c r="F720" s="135"/>
    </row>
    <row r="721" spans="1:7" ht="72.75" customHeight="1" x14ac:dyDescent="0.4">
      <c r="A721" s="174" t="s">
        <v>422</v>
      </c>
      <c r="B721" s="89">
        <v>0</v>
      </c>
      <c r="C721" s="89"/>
      <c r="D721" s="271">
        <v>0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4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0.66666666666666663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11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0.7857142857142857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0.37783333333333341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195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0.81932773109243695</v>
      </c>
      <c r="E730" s="3"/>
      <c r="F730" s="3"/>
    </row>
  </sheetData>
  <sheetProtection algorithmName="SHA-512" hashValue="MVNFTKKaRnwFMl1u2CBiHdV9HPDm8dTumHZhK3Vtw7zyloaB8jVygMIjiaXiSWeRegpyylab7zLTBcCzd+wm4Q==" saltValue="5cxKuD+vm4TvloTG2gPUAw==" spinCount="100000" sheet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599:B605 B30:B37 B592:B597 B643:B649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2" zoomScale="82" zoomScaleNormal="90" zoomScaleSheetLayoutView="82" workbookViewId="0">
      <selection activeCell="F183" sqref="F18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6"/>
      <c r="E1" s="466"/>
      <c r="F1" s="466"/>
      <c r="G1" s="466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7" t="s">
        <v>46</v>
      </c>
      <c r="B6" s="467"/>
      <c r="C6" s="467"/>
      <c r="D6" s="467"/>
      <c r="E6" s="467"/>
      <c r="F6" s="467"/>
      <c r="G6" s="66"/>
    </row>
    <row r="7" spans="1:7" s="2" customFormat="1" ht="21.75" customHeight="1" x14ac:dyDescent="0.45">
      <c r="A7" s="468" t="str">
        <f>'Page de garde'!D18</f>
        <v>Ain Zaghouan 1</v>
      </c>
      <c r="B7" s="468"/>
      <c r="C7" s="468"/>
      <c r="D7" s="468"/>
      <c r="E7" s="468"/>
      <c r="F7" s="468"/>
      <c r="G7" s="66"/>
    </row>
    <row r="8" spans="1:7" s="2" customFormat="1" ht="24" x14ac:dyDescent="0.45">
      <c r="A8" s="329" t="s">
        <v>39</v>
      </c>
      <c r="B8" s="469" t="str">
        <f>'A1 Exploitation'!B9:F9</f>
        <v>Dr Raja Bouhalfaya</v>
      </c>
      <c r="C8" s="469"/>
      <c r="D8" s="469"/>
      <c r="E8" s="469"/>
      <c r="F8" s="469"/>
      <c r="G8" s="66"/>
    </row>
    <row r="9" spans="1:7" s="2" customFormat="1" ht="24" x14ac:dyDescent="0.45">
      <c r="A9" s="330" t="s">
        <v>41</v>
      </c>
      <c r="B9" s="470" t="str">
        <f>'A1 Exploitation'!B10:F10</f>
        <v>Directeur du magasin et chefs rayons</v>
      </c>
      <c r="C9" s="470"/>
      <c r="D9" s="470"/>
      <c r="E9" s="470"/>
      <c r="F9" s="470"/>
      <c r="G9" s="66"/>
    </row>
    <row r="10" spans="1:7" s="2" customFormat="1" ht="24" x14ac:dyDescent="0.45">
      <c r="A10" s="329" t="s">
        <v>40</v>
      </c>
      <c r="B10" s="465">
        <f>'A1 Exploitation'!B11:F11</f>
        <v>43556</v>
      </c>
      <c r="C10" s="465"/>
      <c r="D10" s="465"/>
      <c r="E10" s="465"/>
      <c r="F10" s="465"/>
      <c r="G10" s="66"/>
    </row>
    <row r="11" spans="1:7" s="2" customFormat="1" ht="24" x14ac:dyDescent="0.45">
      <c r="A11" s="329" t="s">
        <v>250</v>
      </c>
      <c r="B11" s="462">
        <f>D199</f>
        <v>0.89534883720930236</v>
      </c>
      <c r="C11" s="462"/>
      <c r="D11" s="462"/>
      <c r="E11" s="462"/>
      <c r="F11" s="462"/>
      <c r="G11" s="66"/>
    </row>
    <row r="12" spans="1:7" s="2" customFormat="1" ht="22.5" x14ac:dyDescent="0.45">
      <c r="A12" s="1"/>
      <c r="D12" s="425"/>
      <c r="E12" s="425"/>
      <c r="F12" s="425"/>
      <c r="G12" s="425"/>
    </row>
    <row r="13" spans="1:7" s="2" customFormat="1" ht="11.25" customHeight="1" x14ac:dyDescent="0.3">
      <c r="A13" s="463" t="s">
        <v>28</v>
      </c>
      <c r="B13" s="464" t="s">
        <v>29</v>
      </c>
      <c r="C13" s="464"/>
      <c r="D13" s="464" t="s">
        <v>42</v>
      </c>
      <c r="E13" s="464" t="s">
        <v>160</v>
      </c>
      <c r="F13" s="464" t="s">
        <v>161</v>
      </c>
    </row>
    <row r="14" spans="1:7" s="2" customFormat="1" ht="12.75" customHeight="1" x14ac:dyDescent="0.3">
      <c r="A14" s="463"/>
      <c r="B14" s="336" t="s">
        <v>32</v>
      </c>
      <c r="C14" s="336" t="s">
        <v>31</v>
      </c>
      <c r="D14" s="464"/>
      <c r="E14" s="464"/>
      <c r="F14" s="464"/>
      <c r="G14" s="65"/>
    </row>
    <row r="15" spans="1:7" x14ac:dyDescent="0.3">
      <c r="A15" s="455"/>
      <c r="B15" s="456"/>
      <c r="C15" s="456"/>
      <c r="D15" s="456"/>
      <c r="E15" s="456"/>
      <c r="F15" s="456"/>
    </row>
    <row r="16" spans="1:7" ht="19.5" x14ac:dyDescent="0.4">
      <c r="A16" s="459" t="s">
        <v>0</v>
      </c>
      <c r="B16" s="460"/>
      <c r="C16" s="460"/>
      <c r="D16" s="460"/>
      <c r="E16" s="460"/>
      <c r="F16" s="460"/>
      <c r="G16" s="67" t="s">
        <v>297</v>
      </c>
    </row>
    <row r="17" spans="1:7" ht="99" x14ac:dyDescent="0.3">
      <c r="A17" s="4" t="s">
        <v>225</v>
      </c>
      <c r="B17" s="42">
        <v>1</v>
      </c>
      <c r="C17" s="42"/>
      <c r="D17" s="58" t="s">
        <v>511</v>
      </c>
      <c r="E17" s="43" t="s">
        <v>512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513</v>
      </c>
      <c r="E19" s="43" t="s">
        <v>514</v>
      </c>
      <c r="F19" s="42" t="s">
        <v>298</v>
      </c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1" t="s">
        <v>34</v>
      </c>
      <c r="B22" s="457"/>
      <c r="C22" s="458"/>
      <c r="D22" s="334">
        <f>SUM(B17:C21)</f>
        <v>6</v>
      </c>
    </row>
    <row r="23" spans="1:7" x14ac:dyDescent="0.3">
      <c r="A23" s="448" t="s">
        <v>251</v>
      </c>
      <c r="B23" s="449"/>
      <c r="C23" s="450"/>
      <c r="D23" s="332">
        <f>D22/(COUNT(B17:C21)*2)</f>
        <v>0.75</v>
      </c>
    </row>
    <row r="24" spans="1:7" x14ac:dyDescent="0.3">
      <c r="A24" s="8"/>
      <c r="B24" s="9"/>
      <c r="C24" s="9"/>
      <c r="D24" s="10"/>
    </row>
    <row r="25" spans="1:7" ht="19.5" x14ac:dyDescent="0.4">
      <c r="A25" s="453" t="s">
        <v>4</v>
      </c>
      <c r="B25" s="454"/>
      <c r="C25" s="454"/>
      <c r="D25" s="454"/>
      <c r="E25" s="454"/>
      <c r="F25" s="454"/>
    </row>
    <row r="26" spans="1:7" ht="33.75" x14ac:dyDescent="0.35">
      <c r="A26" s="14" t="s">
        <v>84</v>
      </c>
      <c r="B26" s="42">
        <v>2</v>
      </c>
      <c r="C26" s="4" t="str">
        <f>IF(B26=0, -5, "0")</f>
        <v>0</v>
      </c>
      <c r="D26" s="43" t="s">
        <v>515</v>
      </c>
      <c r="E26" s="43"/>
      <c r="F26" s="42" t="s">
        <v>297</v>
      </c>
    </row>
    <row r="27" spans="1:7" ht="33" x14ac:dyDescent="0.3">
      <c r="A27" s="4" t="s">
        <v>77</v>
      </c>
      <c r="B27" s="42">
        <v>2</v>
      </c>
      <c r="C27" s="42"/>
      <c r="D27" s="43" t="s">
        <v>516</v>
      </c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8" t="s">
        <v>34</v>
      </c>
      <c r="B33" s="449"/>
      <c r="C33" s="450"/>
      <c r="D33" s="331">
        <f>SUM(B26:C32)</f>
        <v>14</v>
      </c>
    </row>
    <row r="34" spans="1:6" x14ac:dyDescent="0.3">
      <c r="A34" s="448" t="s">
        <v>251</v>
      </c>
      <c r="B34" s="449"/>
      <c r="C34" s="450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53" t="s">
        <v>180</v>
      </c>
      <c r="B36" s="454"/>
      <c r="C36" s="454"/>
      <c r="D36" s="454"/>
      <c r="E36" s="454"/>
      <c r="F36" s="45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8" t="s">
        <v>34</v>
      </c>
      <c r="B42" s="449"/>
      <c r="C42" s="450"/>
      <c r="D42" s="331">
        <f>SUM(B37:C41)</f>
        <v>0</v>
      </c>
    </row>
    <row r="43" spans="1:6" x14ac:dyDescent="0.3">
      <c r="A43" s="448" t="s">
        <v>251</v>
      </c>
      <c r="B43" s="449"/>
      <c r="C43" s="45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x14ac:dyDescent="0.3">
      <c r="A45" s="341" t="s">
        <v>19</v>
      </c>
      <c r="B45" s="341"/>
      <c r="C45" s="341"/>
      <c r="D45" s="341"/>
      <c r="E45" s="341"/>
      <c r="F45" s="341"/>
    </row>
    <row r="46" spans="1:6" ht="33" x14ac:dyDescent="0.3">
      <c r="A46" s="4" t="s">
        <v>226</v>
      </c>
      <c r="B46" s="42">
        <v>1</v>
      </c>
      <c r="C46" s="42"/>
      <c r="D46" s="43" t="s">
        <v>517</v>
      </c>
      <c r="E46" s="43" t="s">
        <v>514</v>
      </c>
      <c r="F46" s="42" t="s">
        <v>298</v>
      </c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43" t="s">
        <v>519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8" t="s">
        <v>34</v>
      </c>
      <c r="B52" s="449"/>
      <c r="C52" s="450"/>
      <c r="D52" s="331">
        <f>SUM(B46:C51)</f>
        <v>9</v>
      </c>
    </row>
    <row r="53" spans="1:6" x14ac:dyDescent="0.3">
      <c r="A53" s="448" t="s">
        <v>251</v>
      </c>
      <c r="B53" s="449"/>
      <c r="C53" s="450"/>
      <c r="D53" s="332">
        <f>D52/(COUNT(B46:C51)*2)</f>
        <v>0.9</v>
      </c>
    </row>
    <row r="54" spans="1:6" x14ac:dyDescent="0.3">
      <c r="A54" s="8"/>
      <c r="B54" s="9"/>
      <c r="C54" s="9"/>
      <c r="D54" s="10"/>
    </row>
    <row r="55" spans="1:6" ht="19.5" x14ac:dyDescent="0.4">
      <c r="A55" s="453" t="s">
        <v>8</v>
      </c>
      <c r="B55" s="454"/>
      <c r="C55" s="454"/>
      <c r="D55" s="454"/>
      <c r="E55" s="454"/>
      <c r="F55" s="454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3" t="s">
        <v>518</v>
      </c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1</v>
      </c>
      <c r="C58" s="42"/>
      <c r="D58" s="58" t="s">
        <v>520</v>
      </c>
      <c r="E58" s="43" t="s">
        <v>521</v>
      </c>
      <c r="F58" s="42" t="s">
        <v>297</v>
      </c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99.75" x14ac:dyDescent="0.35">
      <c r="A60" s="15" t="s">
        <v>182</v>
      </c>
      <c r="B60" s="42">
        <v>2</v>
      </c>
      <c r="C60" s="4" t="str">
        <f>IF(B60=0, -5, "0")</f>
        <v>0</v>
      </c>
      <c r="D60" s="43" t="s">
        <v>522</v>
      </c>
      <c r="E60" s="42"/>
      <c r="F60" s="42" t="s">
        <v>298</v>
      </c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8" t="s">
        <v>34</v>
      </c>
      <c r="B63" s="449"/>
      <c r="C63" s="450"/>
      <c r="D63" s="331">
        <f>SUM(B56:C62)</f>
        <v>13</v>
      </c>
    </row>
    <row r="64" spans="1:6" x14ac:dyDescent="0.3">
      <c r="A64" s="448" t="s">
        <v>251</v>
      </c>
      <c r="B64" s="449"/>
      <c r="C64" s="450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53" t="s">
        <v>111</v>
      </c>
      <c r="B66" s="454"/>
      <c r="C66" s="454"/>
      <c r="D66" s="454"/>
      <c r="E66" s="454"/>
      <c r="F66" s="45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8" t="s">
        <v>34</v>
      </c>
      <c r="B84" s="449"/>
      <c r="C84" s="450"/>
      <c r="D84" s="331">
        <f>SUM(B67:C83)</f>
        <v>0</v>
      </c>
    </row>
    <row r="85" spans="1:6" x14ac:dyDescent="0.3">
      <c r="A85" s="448" t="s">
        <v>251</v>
      </c>
      <c r="B85" s="449"/>
      <c r="C85" s="45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3" t="s">
        <v>172</v>
      </c>
      <c r="B87" s="454"/>
      <c r="C87" s="454"/>
      <c r="D87" s="454"/>
      <c r="E87" s="454"/>
      <c r="F87" s="45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8" t="s">
        <v>34</v>
      </c>
      <c r="B102" s="449"/>
      <c r="C102" s="450"/>
      <c r="D102" s="331">
        <f>SUM(B88:C101)</f>
        <v>0</v>
      </c>
    </row>
    <row r="103" spans="1:6" x14ac:dyDescent="0.3">
      <c r="A103" s="448" t="s">
        <v>251</v>
      </c>
      <c r="B103" s="449"/>
      <c r="C103" s="45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3" t="s">
        <v>173</v>
      </c>
      <c r="B106" s="454"/>
      <c r="C106" s="454"/>
      <c r="D106" s="454"/>
      <c r="E106" s="454"/>
      <c r="F106" s="45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8" t="s">
        <v>34</v>
      </c>
      <c r="B118" s="449"/>
      <c r="C118" s="450"/>
      <c r="D118" s="331">
        <f>SUM(B107:C117)</f>
        <v>0</v>
      </c>
    </row>
    <row r="119" spans="1:6" x14ac:dyDescent="0.3">
      <c r="A119" s="448" t="s">
        <v>251</v>
      </c>
      <c r="B119" s="449"/>
      <c r="C119" s="45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3" t="s">
        <v>156</v>
      </c>
      <c r="B121" s="454"/>
      <c r="C121" s="454"/>
      <c r="D121" s="454"/>
      <c r="E121" s="454"/>
      <c r="F121" s="45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8" t="s">
        <v>34</v>
      </c>
      <c r="B133" s="449"/>
      <c r="C133" s="450"/>
      <c r="D133" s="331">
        <f>SUM(B122:C132)</f>
        <v>0</v>
      </c>
    </row>
    <row r="134" spans="1:6" x14ac:dyDescent="0.3">
      <c r="A134" s="448" t="s">
        <v>251</v>
      </c>
      <c r="B134" s="449"/>
      <c r="C134" s="45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3" t="s">
        <v>61</v>
      </c>
      <c r="B136" s="454"/>
      <c r="C136" s="454"/>
      <c r="D136" s="454"/>
      <c r="E136" s="454"/>
      <c r="F136" s="45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8" t="s">
        <v>34</v>
      </c>
      <c r="B149" s="449"/>
      <c r="C149" s="450"/>
      <c r="D149" s="331">
        <f>SUM(B137:C148)</f>
        <v>0</v>
      </c>
    </row>
    <row r="150" spans="1:6" x14ac:dyDescent="0.3">
      <c r="A150" s="448" t="s">
        <v>251</v>
      </c>
      <c r="B150" s="449"/>
      <c r="C150" s="45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3" t="s">
        <v>178</v>
      </c>
      <c r="B152" s="454"/>
      <c r="C152" s="454"/>
      <c r="D152" s="454"/>
      <c r="E152" s="454"/>
      <c r="F152" s="454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38.25" customHeight="1" x14ac:dyDescent="0.35">
      <c r="A155" s="14" t="s">
        <v>262</v>
      </c>
      <c r="B155" s="42">
        <v>1</v>
      </c>
      <c r="C155" s="4" t="str">
        <f>IF(B155=0, -5, "0")</f>
        <v>0</v>
      </c>
      <c r="D155" s="58" t="s">
        <v>532</v>
      </c>
      <c r="E155" s="43" t="s">
        <v>523</v>
      </c>
      <c r="F155" s="42" t="s">
        <v>298</v>
      </c>
    </row>
    <row r="156" spans="1:6" ht="33.75" x14ac:dyDescent="0.35">
      <c r="A156" s="14" t="s">
        <v>263</v>
      </c>
      <c r="B156" s="42">
        <v>2</v>
      </c>
      <c r="C156" s="4" t="str">
        <f>IF(B156=0, -5, "0")</f>
        <v>0</v>
      </c>
      <c r="D156" s="43" t="s">
        <v>524</v>
      </c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1</v>
      </c>
      <c r="C158" s="42"/>
      <c r="D158" s="68" t="s">
        <v>525</v>
      </c>
      <c r="E158" s="43" t="s">
        <v>526</v>
      </c>
      <c r="F158" s="42" t="s">
        <v>298</v>
      </c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8" t="s">
        <v>34</v>
      </c>
      <c r="B161" s="457"/>
      <c r="C161" s="458"/>
      <c r="D161" s="334">
        <f>SUM(B153:C160)</f>
        <v>14</v>
      </c>
    </row>
    <row r="162" spans="1:6" x14ac:dyDescent="0.3">
      <c r="A162" s="448" t="s">
        <v>251</v>
      </c>
      <c r="B162" s="449"/>
      <c r="C162" s="450"/>
      <c r="D162" s="332">
        <f>D161/(COUNT(B153:C160)*2)</f>
        <v>0.875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3" t="s">
        <v>64</v>
      </c>
      <c r="B164" s="454"/>
      <c r="C164" s="454"/>
      <c r="D164" s="454"/>
      <c r="E164" s="454"/>
      <c r="F164" s="45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8" t="s">
        <v>34</v>
      </c>
      <c r="B169" s="449"/>
      <c r="C169" s="450"/>
      <c r="D169" s="331">
        <f>SUM(B165:C168)</f>
        <v>4</v>
      </c>
    </row>
    <row r="170" spans="1:6" x14ac:dyDescent="0.3">
      <c r="A170" s="448" t="s">
        <v>251</v>
      </c>
      <c r="B170" s="449"/>
      <c r="C170" s="450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51" t="s">
        <v>15</v>
      </c>
      <c r="B172" s="452"/>
      <c r="C172" s="452"/>
      <c r="D172" s="452"/>
      <c r="E172" s="452"/>
      <c r="F172" s="452"/>
    </row>
    <row r="173" spans="1:6" ht="49.5" x14ac:dyDescent="0.3">
      <c r="A173" s="4" t="s">
        <v>152</v>
      </c>
      <c r="B173" s="42">
        <v>1</v>
      </c>
      <c r="C173" s="42"/>
      <c r="D173" s="43" t="s">
        <v>527</v>
      </c>
      <c r="E173" s="43" t="s">
        <v>528</v>
      </c>
      <c r="F173" s="42" t="s">
        <v>297</v>
      </c>
    </row>
    <row r="174" spans="1:6" ht="49.5" x14ac:dyDescent="0.3">
      <c r="A174" s="4" t="s">
        <v>74</v>
      </c>
      <c r="B174" s="42">
        <v>1</v>
      </c>
      <c r="C174" s="42"/>
      <c r="D174" s="43" t="s">
        <v>529</v>
      </c>
      <c r="E174" s="58" t="s">
        <v>548</v>
      </c>
      <c r="F174" s="42" t="s">
        <v>298</v>
      </c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8" t="s">
        <v>34</v>
      </c>
      <c r="B177" s="449"/>
      <c r="C177" s="450"/>
      <c r="D177" s="331">
        <f>SUM(B173:C176)</f>
        <v>6</v>
      </c>
    </row>
    <row r="178" spans="1:7" x14ac:dyDescent="0.3">
      <c r="A178" s="448" t="s">
        <v>251</v>
      </c>
      <c r="B178" s="449"/>
      <c r="C178" s="450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3" t="s">
        <v>65</v>
      </c>
      <c r="B180" s="454"/>
      <c r="C180" s="454"/>
      <c r="D180" s="454"/>
      <c r="E180" s="454"/>
      <c r="F180" s="454"/>
    </row>
    <row r="181" spans="1:7" ht="33" x14ac:dyDescent="0.3">
      <c r="A181" s="16" t="s">
        <v>270</v>
      </c>
      <c r="B181" s="42" t="s">
        <v>30</v>
      </c>
      <c r="C181" s="42"/>
      <c r="D181" s="43" t="s">
        <v>505</v>
      </c>
      <c r="E181" s="43"/>
      <c r="F181" s="42"/>
    </row>
    <row r="182" spans="1:7" ht="49.5" x14ac:dyDescent="0.3">
      <c r="A182" s="16" t="s">
        <v>181</v>
      </c>
      <c r="B182" s="42">
        <v>1</v>
      </c>
      <c r="C182" s="42"/>
      <c r="D182" s="43" t="s">
        <v>549</v>
      </c>
      <c r="E182" s="43" t="s">
        <v>530</v>
      </c>
      <c r="F182" s="42" t="s">
        <v>298</v>
      </c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8" t="s">
        <v>34</v>
      </c>
      <c r="B186" s="449"/>
      <c r="C186" s="450"/>
      <c r="D186" s="331">
        <f>SUM(B181:C185)</f>
        <v>7</v>
      </c>
    </row>
    <row r="187" spans="1:7" x14ac:dyDescent="0.3">
      <c r="A187" s="448" t="s">
        <v>251</v>
      </c>
      <c r="B187" s="449"/>
      <c r="C187" s="450"/>
      <c r="D187" s="332">
        <f>D186/(COUNT(B181:C185)*2)</f>
        <v>0.875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3" t="s">
        <v>177</v>
      </c>
      <c r="B189" s="454"/>
      <c r="C189" s="454"/>
      <c r="D189" s="454"/>
      <c r="E189" s="454"/>
      <c r="F189" s="454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8" t="s">
        <v>34</v>
      </c>
      <c r="B194" s="449"/>
      <c r="C194" s="450"/>
      <c r="D194" s="335">
        <f>SUM(B190:C193)</f>
        <v>4</v>
      </c>
    </row>
    <row r="195" spans="1:6" x14ac:dyDescent="0.3">
      <c r="A195" s="448" t="s">
        <v>251</v>
      </c>
      <c r="B195" s="449"/>
      <c r="C195" s="450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v>0.125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77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0.89534883720930236</v>
      </c>
    </row>
  </sheetData>
  <sheetProtection algorithmName="SHA-512" hashValue="M9SR906iBLVxmYcAkK164ZDjphR1f55iixrTd+uWK+2Gy50qCAwRjb5thTxnVwUEFsE1AnpSS6KtaAFaW9sW9w==" saltValue="l4FitEhJrxLDoV6QHAB9aQ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20" zoomScale="65" zoomScaleNormal="100" zoomScaleSheetLayoutView="65" workbookViewId="0">
      <selection activeCell="F716" sqref="F71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5"/>
      <c r="E1" s="425"/>
      <c r="F1" s="425"/>
      <c r="G1" s="42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6" t="s">
        <v>151</v>
      </c>
      <c r="B7" s="426"/>
      <c r="C7" s="426"/>
      <c r="D7" s="426"/>
      <c r="E7" s="426"/>
      <c r="F7" s="426"/>
      <c r="G7" s="82"/>
    </row>
    <row r="8" spans="1:7" ht="22.5" x14ac:dyDescent="0.45">
      <c r="A8" s="427" t="str">
        <f>'Page de garde'!D18</f>
        <v>Ain Zaghouan 1</v>
      </c>
      <c r="B8" s="427"/>
      <c r="C8" s="427"/>
      <c r="D8" s="427"/>
      <c r="E8" s="427"/>
      <c r="F8" s="427"/>
      <c r="G8" s="82"/>
    </row>
    <row r="9" spans="1:7" ht="22.5" x14ac:dyDescent="0.45">
      <c r="A9" s="278" t="s">
        <v>39</v>
      </c>
      <c r="B9" s="428" t="s">
        <v>588</v>
      </c>
      <c r="C9" s="428"/>
      <c r="D9" s="428"/>
      <c r="E9" s="428"/>
      <c r="F9" s="428"/>
      <c r="G9" s="82"/>
    </row>
    <row r="10" spans="1:7" ht="22.5" x14ac:dyDescent="0.45">
      <c r="A10" s="279" t="s">
        <v>41</v>
      </c>
      <c r="B10" s="429" t="s">
        <v>589</v>
      </c>
      <c r="C10" s="429"/>
      <c r="D10" s="429"/>
      <c r="E10" s="429"/>
      <c r="F10" s="429"/>
      <c r="G10" s="82"/>
    </row>
    <row r="11" spans="1:7" ht="22.5" x14ac:dyDescent="0.45">
      <c r="A11" s="278" t="s">
        <v>40</v>
      </c>
      <c r="B11" s="424">
        <v>43740</v>
      </c>
      <c r="C11" s="424"/>
      <c r="D11" s="424"/>
      <c r="E11" s="424"/>
      <c r="F11" s="424"/>
      <c r="G11" s="82"/>
    </row>
    <row r="12" spans="1:7" ht="22.5" x14ac:dyDescent="0.45">
      <c r="A12" s="278" t="s">
        <v>200</v>
      </c>
      <c r="B12" s="430">
        <f>D730</f>
        <v>0.78688524590163933</v>
      </c>
      <c r="C12" s="430"/>
      <c r="D12" s="430"/>
      <c r="E12" s="430"/>
      <c r="F12" s="430"/>
      <c r="G12" s="82"/>
    </row>
    <row r="13" spans="1:7" ht="22.5" x14ac:dyDescent="0.45">
      <c r="A13" s="81"/>
      <c r="B13" s="79"/>
      <c r="C13" s="79"/>
      <c r="D13" s="425"/>
      <c r="E13" s="425"/>
      <c r="F13" s="425"/>
      <c r="G13" s="42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43740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6" t="s">
        <v>28</v>
      </c>
      <c r="B17" s="367" t="s">
        <v>29</v>
      </c>
      <c r="C17" s="367"/>
      <c r="D17" s="367" t="s">
        <v>42</v>
      </c>
      <c r="E17" s="368" t="s">
        <v>266</v>
      </c>
      <c r="F17" s="368" t="s">
        <v>299</v>
      </c>
      <c r="G17" s="83"/>
    </row>
    <row r="18" spans="1:8" ht="16.5" customHeight="1" x14ac:dyDescent="0.4">
      <c r="A18" s="366"/>
      <c r="B18" s="283" t="s">
        <v>32</v>
      </c>
      <c r="C18" s="283" t="s">
        <v>31</v>
      </c>
      <c r="D18" s="367"/>
      <c r="E18" s="368"/>
      <c r="F18" s="36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84" x14ac:dyDescent="0.4">
      <c r="A21" s="88" t="s">
        <v>9</v>
      </c>
      <c r="B21" s="89">
        <v>1</v>
      </c>
      <c r="C21" s="89"/>
      <c r="D21" s="90" t="s">
        <v>550</v>
      </c>
      <c r="E21" s="90" t="s">
        <v>540</v>
      </c>
      <c r="F21" s="90" t="s">
        <v>298</v>
      </c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7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0.875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133.5" customHeight="1" x14ac:dyDescent="0.4">
      <c r="A33" s="88" t="s">
        <v>47</v>
      </c>
      <c r="B33" s="89">
        <v>1</v>
      </c>
      <c r="C33" s="89"/>
      <c r="D33" s="96" t="s">
        <v>551</v>
      </c>
      <c r="E33" s="117" t="s">
        <v>552</v>
      </c>
      <c r="F33" s="90" t="s">
        <v>297</v>
      </c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63" x14ac:dyDescent="0.4">
      <c r="A35" s="97" t="s">
        <v>400</v>
      </c>
      <c r="B35" s="89">
        <v>0</v>
      </c>
      <c r="C35" s="98">
        <f>IF(B35=0, -5, "0")</f>
        <v>-5</v>
      </c>
      <c r="D35" s="90" t="s">
        <v>553</v>
      </c>
      <c r="E35" s="90" t="s">
        <v>554</v>
      </c>
      <c r="F35" s="90" t="s">
        <v>297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64.5" customHeight="1" x14ac:dyDescent="0.4">
      <c r="A40" s="88" t="s">
        <v>302</v>
      </c>
      <c r="B40" s="89">
        <v>2</v>
      </c>
      <c r="C40" s="89"/>
      <c r="D40" s="117" t="s">
        <v>555</v>
      </c>
      <c r="E40" s="90" t="s">
        <v>556</v>
      </c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1</v>
      </c>
      <c r="C43" s="89"/>
      <c r="D43" s="271">
        <f>IFERROR(E43/F43,"N.A")</f>
        <v>0.6</v>
      </c>
      <c r="E43" s="103">
        <f>COUNTIF('A1 Exploitation'!F21:F42,"ok")</f>
        <v>3</v>
      </c>
      <c r="F43" s="272">
        <f>COUNTA('A1 Exploitation'!F21:F42)</f>
        <v>5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17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0.6071428571428571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24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0.66666666666666663</v>
      </c>
      <c r="E48" s="79"/>
      <c r="F48" s="83"/>
      <c r="G48" s="83"/>
    </row>
    <row r="49" spans="1:7" ht="21" x14ac:dyDescent="0.3">
      <c r="A49" s="357"/>
      <c r="B49" s="357"/>
      <c r="C49" s="357"/>
      <c r="D49" s="357"/>
      <c r="E49" s="357"/>
      <c r="F49" s="357"/>
      <c r="G49" s="35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43740</v>
      </c>
      <c r="B51" s="83"/>
      <c r="C51" s="83"/>
      <c r="D51" s="83"/>
      <c r="E51" s="79"/>
      <c r="F51" s="83"/>
      <c r="G51" s="83"/>
    </row>
    <row r="52" spans="1:7" ht="21" x14ac:dyDescent="0.4">
      <c r="A52" s="366" t="s">
        <v>28</v>
      </c>
      <c r="B52" s="367" t="s">
        <v>29</v>
      </c>
      <c r="C52" s="367"/>
      <c r="D52" s="367" t="s">
        <v>42</v>
      </c>
      <c r="E52" s="368" t="s">
        <v>266</v>
      </c>
      <c r="F52" s="368" t="s">
        <v>301</v>
      </c>
      <c r="G52" s="83"/>
    </row>
    <row r="53" spans="1:7" ht="21" x14ac:dyDescent="0.4">
      <c r="A53" s="366"/>
      <c r="B53" s="283" t="s">
        <v>32</v>
      </c>
      <c r="C53" s="283" t="s">
        <v>31</v>
      </c>
      <c r="D53" s="367"/>
      <c r="E53" s="368"/>
      <c r="F53" s="36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5"/>
      <c r="B64" s="356"/>
      <c r="C64" s="356"/>
      <c r="D64" s="356"/>
      <c r="E64" s="356"/>
      <c r="F64" s="356"/>
      <c r="G64" s="356"/>
    </row>
    <row r="65" spans="1:7" ht="43.5" customHeight="1" x14ac:dyDescent="0.4">
      <c r="A65" s="435" t="s">
        <v>350</v>
      </c>
      <c r="B65" s="435"/>
      <c r="C65" s="435"/>
      <c r="D65" s="435"/>
      <c r="E65" s="435"/>
      <c r="F65" s="43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4"/>
      <c r="B83" s="364"/>
      <c r="C83" s="364"/>
      <c r="D83" s="364"/>
      <c r="E83" s="364"/>
      <c r="F83" s="364"/>
      <c r="G83" s="364"/>
    </row>
    <row r="84" spans="1:7" ht="45" customHeight="1" x14ac:dyDescent="0.45">
      <c r="A84" s="436" t="s">
        <v>351</v>
      </c>
      <c r="B84" s="436"/>
      <c r="C84" s="436"/>
      <c r="D84" s="436"/>
      <c r="E84" s="436"/>
      <c r="F84" s="43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60"/>
      <c r="B103" s="358"/>
      <c r="C103" s="358"/>
      <c r="D103" s="358"/>
      <c r="E103" s="358"/>
      <c r="F103" s="365"/>
      <c r="G103" s="83"/>
    </row>
    <row r="104" spans="1:7" ht="46.5" customHeight="1" x14ac:dyDescent="0.4">
      <c r="A104" s="435" t="s">
        <v>352</v>
      </c>
      <c r="B104" s="435"/>
      <c r="C104" s="435"/>
      <c r="D104" s="435"/>
      <c r="E104" s="435"/>
      <c r="F104" s="43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60"/>
      <c r="B111" s="358"/>
      <c r="C111" s="358"/>
      <c r="D111" s="358"/>
      <c r="E111" s="358"/>
      <c r="F111" s="365"/>
      <c r="G111" s="83"/>
    </row>
    <row r="112" spans="1:7" ht="39.75" customHeight="1" x14ac:dyDescent="0.4">
      <c r="A112" s="435" t="s">
        <v>390</v>
      </c>
      <c r="B112" s="435"/>
      <c r="C112" s="435"/>
      <c r="D112" s="435"/>
      <c r="E112" s="435"/>
      <c r="F112" s="43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8"/>
      <c r="B120" s="358"/>
      <c r="C120" s="358"/>
      <c r="D120" s="358"/>
      <c r="E120" s="358"/>
      <c r="F120" s="358"/>
      <c r="G120" s="83"/>
    </row>
    <row r="121" spans="1:7" ht="22.5" x14ac:dyDescent="0.4">
      <c r="A121" s="435" t="s">
        <v>310</v>
      </c>
      <c r="B121" s="435"/>
      <c r="C121" s="435"/>
      <c r="D121" s="435"/>
      <c r="E121" s="435"/>
      <c r="F121" s="43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9"/>
      <c r="B132" s="359"/>
      <c r="C132" s="359"/>
      <c r="D132" s="359"/>
      <c r="E132" s="359"/>
      <c r="F132" s="359"/>
      <c r="G132" s="83"/>
    </row>
    <row r="133" spans="1:16384" ht="22.5" customHeight="1" x14ac:dyDescent="0.4">
      <c r="A133" s="437" t="s">
        <v>424</v>
      </c>
      <c r="B133" s="437"/>
      <c r="C133" s="437"/>
      <c r="D133" s="437"/>
      <c r="E133" s="437"/>
      <c r="F133" s="437"/>
      <c r="G133" s="83"/>
    </row>
    <row r="134" spans="1:16384" ht="22.5" customHeight="1" x14ac:dyDescent="0.4">
      <c r="A134" s="438"/>
      <c r="B134" s="438"/>
      <c r="C134" s="438"/>
      <c r="D134" s="438"/>
      <c r="E134" s="438"/>
      <c r="F134" s="438"/>
      <c r="G134" s="83"/>
    </row>
    <row r="135" spans="1:16384" s="216" customFormat="1" ht="22.5" customHeight="1" x14ac:dyDescent="0.25">
      <c r="A135" s="366" t="s">
        <v>28</v>
      </c>
      <c r="B135" s="367" t="s">
        <v>29</v>
      </c>
      <c r="C135" s="367"/>
      <c r="D135" s="367" t="s">
        <v>42</v>
      </c>
      <c r="E135" s="368" t="s">
        <v>266</v>
      </c>
      <c r="F135" s="368" t="s">
        <v>301</v>
      </c>
    </row>
    <row r="136" spans="1:16384" s="216" customFormat="1" ht="22.5" customHeight="1" x14ac:dyDescent="0.25">
      <c r="A136" s="366"/>
      <c r="B136" s="283" t="s">
        <v>32</v>
      </c>
      <c r="C136" s="283" t="s">
        <v>31</v>
      </c>
      <c r="D136" s="367"/>
      <c r="E136" s="368"/>
      <c r="F136" s="36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9" t="s">
        <v>461</v>
      </c>
      <c r="B139" s="439"/>
      <c r="C139" s="439"/>
      <c r="D139" s="439"/>
      <c r="E139" s="439"/>
      <c r="F139" s="43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7" t="s">
        <v>349</v>
      </c>
      <c r="B147" s="397"/>
      <c r="C147" s="397"/>
      <c r="D147" s="397"/>
      <c r="E147" s="397"/>
      <c r="F147" s="39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60"/>
      <c r="B165" s="358"/>
      <c r="C165" s="358"/>
      <c r="D165" s="358"/>
      <c r="E165" s="358"/>
      <c r="F165" s="358"/>
      <c r="G165" s="83"/>
    </row>
    <row r="166" spans="1:7" ht="32.25" customHeight="1" x14ac:dyDescent="0.4">
      <c r="A166" s="439" t="s">
        <v>462</v>
      </c>
      <c r="B166" s="439"/>
      <c r="C166" s="439"/>
      <c r="D166" s="439"/>
      <c r="E166" s="439"/>
      <c r="F166" s="43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61"/>
      <c r="B176" s="362"/>
      <c r="C176" s="362"/>
      <c r="D176" s="362"/>
      <c r="E176" s="362"/>
      <c r="F176" s="362"/>
      <c r="G176" s="83"/>
    </row>
    <row r="177" spans="1:7" ht="32.25" customHeight="1" x14ac:dyDescent="0.4">
      <c r="A177" s="439" t="s">
        <v>310</v>
      </c>
      <c r="B177" s="439"/>
      <c r="C177" s="439"/>
      <c r="D177" s="439"/>
      <c r="E177" s="439"/>
      <c r="F177" s="43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8"/>
      <c r="C186" s="39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3"/>
      <c r="B188" s="363"/>
      <c r="C188" s="363"/>
      <c r="D188" s="363"/>
      <c r="E188" s="363"/>
      <c r="F188" s="36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43740</v>
      </c>
      <c r="B190" s="83"/>
      <c r="C190" s="83"/>
      <c r="D190" s="83"/>
      <c r="E190" s="79"/>
      <c r="F190" s="83"/>
      <c r="G190" s="83"/>
    </row>
    <row r="191" spans="1:7" ht="21" x14ac:dyDescent="0.4">
      <c r="A191" s="366" t="s">
        <v>28</v>
      </c>
      <c r="B191" s="367" t="s">
        <v>29</v>
      </c>
      <c r="C191" s="367"/>
      <c r="D191" s="367" t="s">
        <v>42</v>
      </c>
      <c r="E191" s="368" t="s">
        <v>266</v>
      </c>
      <c r="F191" s="368" t="s">
        <v>301</v>
      </c>
      <c r="G191" s="83"/>
    </row>
    <row r="192" spans="1:7" ht="21" x14ac:dyDescent="0.4">
      <c r="A192" s="366"/>
      <c r="B192" s="283" t="s">
        <v>32</v>
      </c>
      <c r="C192" s="283" t="s">
        <v>31</v>
      </c>
      <c r="D192" s="367"/>
      <c r="E192" s="368"/>
      <c r="F192" s="36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4" t="s">
        <v>34</v>
      </c>
      <c r="B203" s="395"/>
      <c r="C203" s="39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7"/>
      <c r="B205" s="357"/>
      <c r="C205" s="357"/>
      <c r="D205" s="357"/>
      <c r="E205" s="357"/>
      <c r="F205" s="35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4" t="s">
        <v>34</v>
      </c>
      <c r="B227" s="395"/>
      <c r="C227" s="39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7"/>
      <c r="B229" s="357"/>
      <c r="C229" s="357"/>
      <c r="D229" s="357"/>
      <c r="E229" s="357"/>
      <c r="F229" s="35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31" t="s">
        <v>310</v>
      </c>
      <c r="B236" s="432"/>
      <c r="C236" s="432"/>
      <c r="D236" s="43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94" t="s">
        <v>34</v>
      </c>
      <c r="B245" s="395"/>
      <c r="C245" s="39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7"/>
      <c r="B250" s="357"/>
      <c r="C250" s="357"/>
      <c r="D250" s="357"/>
      <c r="E250" s="357"/>
      <c r="F250" s="35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43740</v>
      </c>
      <c r="B252" s="83"/>
      <c r="C252" s="83"/>
      <c r="D252" s="83"/>
      <c r="E252" s="79"/>
      <c r="F252" s="83"/>
      <c r="G252" s="83"/>
    </row>
    <row r="253" spans="1:7" ht="21" x14ac:dyDescent="0.4">
      <c r="A253" s="366" t="s">
        <v>28</v>
      </c>
      <c r="B253" s="367" t="s">
        <v>29</v>
      </c>
      <c r="C253" s="367"/>
      <c r="D253" s="367" t="s">
        <v>42</v>
      </c>
      <c r="E253" s="368" t="s">
        <v>266</v>
      </c>
      <c r="F253" s="368" t="s">
        <v>301</v>
      </c>
      <c r="G253" s="83"/>
    </row>
    <row r="254" spans="1:7" ht="21" x14ac:dyDescent="0.4">
      <c r="A254" s="366"/>
      <c r="B254" s="283" t="s">
        <v>32</v>
      </c>
      <c r="C254" s="283" t="s">
        <v>31</v>
      </c>
      <c r="D254" s="367"/>
      <c r="E254" s="368"/>
      <c r="F254" s="36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4" t="s">
        <v>34</v>
      </c>
      <c r="B265" s="395"/>
      <c r="C265" s="39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7"/>
      <c r="B290" s="387"/>
      <c r="C290" s="387"/>
      <c r="D290" s="387"/>
      <c r="E290" s="387"/>
      <c r="F290" s="387"/>
      <c r="G290" s="83"/>
    </row>
    <row r="291" spans="1:7" ht="31.5" customHeight="1" x14ac:dyDescent="0.4">
      <c r="A291" s="434" t="s">
        <v>310</v>
      </c>
      <c r="B291" s="434"/>
      <c r="C291" s="434"/>
      <c r="D291" s="434"/>
      <c r="E291" s="434"/>
      <c r="F291" s="43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43740</v>
      </c>
      <c r="B307" s="83"/>
      <c r="C307" s="83"/>
      <c r="D307" s="83"/>
      <c r="E307" s="79"/>
      <c r="F307" s="83"/>
      <c r="G307" s="83"/>
    </row>
    <row r="308" spans="1:7" ht="21" x14ac:dyDescent="0.4">
      <c r="A308" s="366" t="s">
        <v>28</v>
      </c>
      <c r="B308" s="367" t="s">
        <v>29</v>
      </c>
      <c r="C308" s="367"/>
      <c r="D308" s="367" t="s">
        <v>42</v>
      </c>
      <c r="E308" s="368" t="s">
        <v>266</v>
      </c>
      <c r="F308" s="368" t="s">
        <v>301</v>
      </c>
      <c r="G308" s="83"/>
    </row>
    <row r="309" spans="1:7" ht="21" x14ac:dyDescent="0.4">
      <c r="A309" s="366"/>
      <c r="B309" s="283" t="s">
        <v>32</v>
      </c>
      <c r="C309" s="283" t="s">
        <v>31</v>
      </c>
      <c r="D309" s="367"/>
      <c r="E309" s="368"/>
      <c r="F309" s="36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9"/>
      <c r="B357" s="379"/>
      <c r="C357" s="379"/>
      <c r="D357" s="379"/>
      <c r="E357" s="379"/>
      <c r="F357" s="379"/>
      <c r="G357" s="379"/>
    </row>
    <row r="358" spans="1:7" ht="32.25" customHeight="1" x14ac:dyDescent="0.4">
      <c r="A358" s="443" t="s">
        <v>310</v>
      </c>
      <c r="B358" s="443"/>
      <c r="C358" s="443"/>
      <c r="D358" s="443"/>
      <c r="E358" s="443"/>
      <c r="F358" s="44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43740</v>
      </c>
      <c r="B374" s="83"/>
      <c r="C374" s="83"/>
      <c r="D374" s="83"/>
      <c r="E374" s="79"/>
      <c r="F374" s="83"/>
      <c r="G374" s="83"/>
    </row>
    <row r="375" spans="1:7" ht="21" x14ac:dyDescent="0.4">
      <c r="A375" s="366" t="s">
        <v>28</v>
      </c>
      <c r="B375" s="367" t="s">
        <v>29</v>
      </c>
      <c r="C375" s="367"/>
      <c r="D375" s="367" t="s">
        <v>42</v>
      </c>
      <c r="E375" s="368" t="s">
        <v>266</v>
      </c>
      <c r="F375" s="368" t="s">
        <v>301</v>
      </c>
      <c r="G375" s="83"/>
    </row>
    <row r="376" spans="1:7" ht="21" x14ac:dyDescent="0.4">
      <c r="A376" s="366"/>
      <c r="B376" s="283" t="s">
        <v>32</v>
      </c>
      <c r="C376" s="283" t="s">
        <v>31</v>
      </c>
      <c r="D376" s="367"/>
      <c r="E376" s="368"/>
      <c r="F376" s="36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12"/>
      <c r="B415" s="364"/>
      <c r="C415" s="364"/>
      <c r="D415" s="364"/>
      <c r="E415" s="364"/>
      <c r="F415" s="364"/>
      <c r="G415" s="364"/>
    </row>
    <row r="416" spans="1:7" ht="24.75" x14ac:dyDescent="0.4">
      <c r="A416" s="442" t="s">
        <v>319</v>
      </c>
      <c r="B416" s="442"/>
      <c r="C416" s="442"/>
      <c r="D416" s="442"/>
      <c r="E416" s="442"/>
      <c r="F416" s="44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43740</v>
      </c>
      <c r="B432" s="83"/>
      <c r="C432" s="83"/>
      <c r="D432" s="83"/>
      <c r="E432" s="79"/>
      <c r="F432" s="83"/>
      <c r="G432" s="83"/>
    </row>
    <row r="433" spans="1:7" ht="21" x14ac:dyDescent="0.4">
      <c r="A433" s="366" t="s">
        <v>28</v>
      </c>
      <c r="B433" s="367" t="s">
        <v>29</v>
      </c>
      <c r="C433" s="367"/>
      <c r="D433" s="367" t="s">
        <v>42</v>
      </c>
      <c r="E433" s="368" t="s">
        <v>266</v>
      </c>
      <c r="F433" s="368" t="s">
        <v>301</v>
      </c>
      <c r="G433" s="83"/>
    </row>
    <row r="434" spans="1:7" ht="21" x14ac:dyDescent="0.4">
      <c r="A434" s="366"/>
      <c r="B434" s="283" t="s">
        <v>32</v>
      </c>
      <c r="C434" s="283" t="s">
        <v>31</v>
      </c>
      <c r="D434" s="367"/>
      <c r="E434" s="368"/>
      <c r="F434" s="36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63" x14ac:dyDescent="0.4">
      <c r="A437" s="163" t="s">
        <v>6</v>
      </c>
      <c r="B437" s="89">
        <v>2</v>
      </c>
      <c r="C437" s="89"/>
      <c r="D437" s="90" t="s">
        <v>483</v>
      </c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14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63" x14ac:dyDescent="0.4">
      <c r="A451" s="88" t="s">
        <v>5</v>
      </c>
      <c r="B451" s="89">
        <v>1</v>
      </c>
      <c r="C451" s="89"/>
      <c r="D451" s="111" t="s">
        <v>557</v>
      </c>
      <c r="E451" s="90" t="s">
        <v>558</v>
      </c>
      <c r="F451" s="90" t="s">
        <v>297</v>
      </c>
      <c r="G451" s="83"/>
    </row>
    <row r="452" spans="1:7" ht="63" x14ac:dyDescent="0.4">
      <c r="A452" s="149" t="s">
        <v>360</v>
      </c>
      <c r="B452" s="89">
        <v>1</v>
      </c>
      <c r="C452" s="99" t="str">
        <f>IF(B452=0, -5, "0")</f>
        <v>0</v>
      </c>
      <c r="D452" s="111" t="s">
        <v>609</v>
      </c>
      <c r="E452" s="91" t="s">
        <v>559</v>
      </c>
      <c r="F452" s="90" t="s">
        <v>298</v>
      </c>
      <c r="G452" s="83"/>
    </row>
    <row r="453" spans="1:7" ht="45" customHeight="1" x14ac:dyDescent="0.4">
      <c r="A453" s="149" t="s">
        <v>361</v>
      </c>
      <c r="B453" s="89">
        <v>2</v>
      </c>
      <c r="C453" s="116" t="str">
        <f>IF(B453=0, -5, "0")</f>
        <v>0</v>
      </c>
      <c r="D453" s="111"/>
      <c r="E453" s="90"/>
      <c r="F453" s="90"/>
      <c r="G453" s="83"/>
    </row>
    <row r="454" spans="1:7" ht="64.5" customHeight="1" x14ac:dyDescent="0.4">
      <c r="A454" s="88" t="s">
        <v>85</v>
      </c>
      <c r="B454" s="89">
        <v>0</v>
      </c>
      <c r="C454" s="89"/>
      <c r="D454" s="107" t="s">
        <v>610</v>
      </c>
      <c r="E454" s="90" t="s">
        <v>611</v>
      </c>
      <c r="F454" s="90" t="s">
        <v>297</v>
      </c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342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 t="s">
        <v>560</v>
      </c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42" t="s">
        <v>310</v>
      </c>
      <c r="B464" s="442"/>
      <c r="C464" s="442"/>
      <c r="D464" s="442"/>
      <c r="E464" s="442"/>
      <c r="F464" s="442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63" x14ac:dyDescent="0.4">
      <c r="A466" s="92" t="s">
        <v>302</v>
      </c>
      <c r="B466" s="89">
        <v>2</v>
      </c>
      <c r="C466" s="151"/>
      <c r="D466" s="136" t="s">
        <v>561</v>
      </c>
      <c r="E466" s="136" t="s">
        <v>562</v>
      </c>
      <c r="F466" s="90"/>
      <c r="G466" s="83"/>
    </row>
    <row r="467" spans="1:7" ht="105" x14ac:dyDescent="0.4">
      <c r="A467" s="128" t="s">
        <v>376</v>
      </c>
      <c r="B467" s="89">
        <v>1</v>
      </c>
      <c r="C467" s="99"/>
      <c r="D467" s="120" t="s">
        <v>563</v>
      </c>
      <c r="E467" s="90" t="s">
        <v>564</v>
      </c>
      <c r="F467" s="90" t="s">
        <v>297</v>
      </c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1</v>
      </c>
      <c r="C471" s="89"/>
      <c r="D471" s="271">
        <f>IFERROR(E471/F471,"N.A")</f>
        <v>0.66666666666666663</v>
      </c>
      <c r="E471" s="103">
        <f>COUNTIF('A1 Exploitation'!F437:F470,"ok")</f>
        <v>2</v>
      </c>
      <c r="F471" s="90">
        <f>COUNTA('A1 Exploitation'!F437:F470)</f>
        <v>3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32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0.84210526315789469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46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0.88461538461538458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6" t="s">
        <v>425</v>
      </c>
      <c r="B478" s="446"/>
      <c r="C478" s="446"/>
      <c r="D478" s="446"/>
      <c r="E478" s="446"/>
      <c r="F478" s="446"/>
      <c r="G478" s="83"/>
    </row>
    <row r="479" spans="1:7" ht="21" customHeight="1" x14ac:dyDescent="0.4">
      <c r="A479" s="162">
        <f>B11</f>
        <v>43740</v>
      </c>
      <c r="F479" s="2"/>
      <c r="G479" s="83"/>
    </row>
    <row r="480" spans="1:7" ht="21" x14ac:dyDescent="0.4">
      <c r="A480" s="415" t="s">
        <v>28</v>
      </c>
      <c r="B480" s="416" t="s">
        <v>29</v>
      </c>
      <c r="C480" s="416"/>
      <c r="D480" s="416" t="s">
        <v>42</v>
      </c>
      <c r="E480" s="408" t="s">
        <v>266</v>
      </c>
      <c r="F480" s="408" t="s">
        <v>301</v>
      </c>
      <c r="G480" s="83"/>
    </row>
    <row r="481" spans="1:7" ht="21" x14ac:dyDescent="0.4">
      <c r="A481" s="415"/>
      <c r="B481" s="291" t="s">
        <v>32</v>
      </c>
      <c r="C481" s="291" t="s">
        <v>31</v>
      </c>
      <c r="D481" s="416"/>
      <c r="E481" s="408"/>
      <c r="F481" s="40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3" t="s">
        <v>52</v>
      </c>
      <c r="B483" s="423"/>
      <c r="C483" s="423"/>
      <c r="D483" s="423"/>
      <c r="E483" s="423"/>
      <c r="F483" s="42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6" t="s">
        <v>463</v>
      </c>
      <c r="B491" s="407"/>
      <c r="C491" s="407"/>
      <c r="D491" s="407"/>
      <c r="E491" s="407"/>
      <c r="F491" s="40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7" t="s">
        <v>23</v>
      </c>
      <c r="B505" s="418"/>
      <c r="C505" s="418"/>
      <c r="D505" s="418"/>
      <c r="E505" s="418"/>
      <c r="F505" s="41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9"/>
      <c r="B517" s="389"/>
      <c r="C517" s="389"/>
      <c r="D517" s="389"/>
      <c r="E517" s="389"/>
      <c r="F517" s="389"/>
      <c r="G517" s="389"/>
    </row>
    <row r="518" spans="1:7" ht="26.25" customHeight="1" x14ac:dyDescent="0.5">
      <c r="A518" s="244" t="s">
        <v>310</v>
      </c>
      <c r="B518" s="414"/>
      <c r="C518" s="414"/>
      <c r="D518" s="414"/>
      <c r="E518" s="414"/>
      <c r="F518" s="41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7" t="s">
        <v>97</v>
      </c>
      <c r="B530" s="447"/>
      <c r="C530" s="447"/>
      <c r="D530" s="447"/>
      <c r="E530" s="447"/>
      <c r="F530" s="447"/>
      <c r="G530" s="83"/>
    </row>
    <row r="531" spans="1:7" ht="22.5" customHeight="1" x14ac:dyDescent="0.4">
      <c r="A531" s="162">
        <f>B11</f>
        <v>43740</v>
      </c>
      <c r="B531" s="83"/>
      <c r="C531" s="83"/>
      <c r="D531" s="95"/>
      <c r="E531" s="95"/>
      <c r="F531" s="95"/>
      <c r="G531" s="83"/>
    </row>
    <row r="532" spans="1:7" ht="21" x14ac:dyDescent="0.4">
      <c r="A532" s="420" t="s">
        <v>28</v>
      </c>
      <c r="B532" s="393" t="s">
        <v>29</v>
      </c>
      <c r="C532" s="422"/>
      <c r="D532" s="367" t="s">
        <v>42</v>
      </c>
      <c r="E532" s="368" t="s">
        <v>266</v>
      </c>
      <c r="F532" s="368" t="s">
        <v>301</v>
      </c>
      <c r="G532" s="83"/>
    </row>
    <row r="533" spans="1:7" ht="21" x14ac:dyDescent="0.4">
      <c r="A533" s="421"/>
      <c r="B533" s="292" t="s">
        <v>32</v>
      </c>
      <c r="C533" s="293" t="s">
        <v>31</v>
      </c>
      <c r="D533" s="367"/>
      <c r="E533" s="368"/>
      <c r="F533" s="36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4"/>
      <c r="D535" s="444"/>
      <c r="E535" s="444"/>
      <c r="F535" s="44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4" t="s">
        <v>34</v>
      </c>
      <c r="B542" s="395"/>
      <c r="C542" s="39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4" t="s">
        <v>33</v>
      </c>
      <c r="B543" s="395"/>
      <c r="C543" s="39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7"/>
      <c r="B544" s="357"/>
      <c r="C544" s="357"/>
      <c r="D544" s="357"/>
      <c r="E544" s="357"/>
      <c r="F544" s="35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3"/>
      <c r="B556" s="379"/>
      <c r="C556" s="379"/>
      <c r="D556" s="379"/>
      <c r="E556" s="379"/>
      <c r="F556" s="379"/>
      <c r="G556" s="379"/>
    </row>
    <row r="557" spans="1:7" ht="35.25" customHeight="1" x14ac:dyDescent="0.4">
      <c r="A557" s="246" t="s">
        <v>310</v>
      </c>
      <c r="B557" s="222"/>
      <c r="C557" s="377"/>
      <c r="D557" s="377"/>
      <c r="E557" s="377"/>
      <c r="F557" s="37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72" t="s">
        <v>34</v>
      </c>
      <c r="B566" s="372"/>
      <c r="C566" s="373"/>
      <c r="D566" s="296">
        <f>SUM(B558:C565,B546:C555)</f>
        <v>0</v>
      </c>
      <c r="E566" s="79"/>
      <c r="F566" s="83"/>
      <c r="G566" s="83"/>
    </row>
    <row r="567" spans="1:7" ht="21" x14ac:dyDescent="0.4">
      <c r="A567" s="372" t="s">
        <v>33</v>
      </c>
      <c r="B567" s="372"/>
      <c r="C567" s="37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7"/>
      <c r="B572" s="357"/>
      <c r="C572" s="357"/>
      <c r="D572" s="357"/>
      <c r="E572" s="357"/>
      <c r="F572" s="357"/>
      <c r="G572" s="83"/>
    </row>
    <row r="573" spans="1:7" ht="22.5" x14ac:dyDescent="0.45">
      <c r="A573" s="380" t="s">
        <v>19</v>
      </c>
      <c r="B573" s="380"/>
      <c r="C573" s="380"/>
      <c r="D573" s="380"/>
      <c r="E573" s="380"/>
      <c r="F573" s="380"/>
      <c r="G573" s="83"/>
    </row>
    <row r="574" spans="1:7" ht="22.5" x14ac:dyDescent="0.4">
      <c r="A574" s="169">
        <f>B11</f>
        <v>43740</v>
      </c>
      <c r="B574" s="83"/>
      <c r="C574" s="83"/>
      <c r="D574" s="238"/>
      <c r="E574" s="238"/>
      <c r="F574" s="238"/>
      <c r="G574" s="83"/>
    </row>
    <row r="575" spans="1:7" ht="21" x14ac:dyDescent="0.4">
      <c r="A575" s="415" t="s">
        <v>28</v>
      </c>
      <c r="B575" s="416" t="s">
        <v>29</v>
      </c>
      <c r="C575" s="416"/>
      <c r="D575" s="416" t="s">
        <v>42</v>
      </c>
      <c r="E575" s="408" t="s">
        <v>266</v>
      </c>
      <c r="F575" s="408" t="s">
        <v>301</v>
      </c>
      <c r="G575" s="83"/>
    </row>
    <row r="576" spans="1:7" ht="21" x14ac:dyDescent="0.4">
      <c r="A576" s="415"/>
      <c r="B576" s="291" t="s">
        <v>32</v>
      </c>
      <c r="C576" s="291" t="s">
        <v>31</v>
      </c>
      <c r="D576" s="416"/>
      <c r="E576" s="408"/>
      <c r="F576" s="40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0" t="s">
        <v>10</v>
      </c>
      <c r="B578" s="401"/>
      <c r="C578" s="401"/>
      <c r="D578" s="401"/>
      <c r="E578" s="401"/>
      <c r="F578" s="402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0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72" t="s">
        <v>34</v>
      </c>
      <c r="B588" s="372"/>
      <c r="C588" s="373"/>
      <c r="D588" s="296">
        <f>SUM(B579:C587)</f>
        <v>16</v>
      </c>
      <c r="E588" s="79"/>
      <c r="F588" s="83"/>
      <c r="G588" s="83"/>
    </row>
    <row r="589" spans="1:7" ht="21" x14ac:dyDescent="0.4">
      <c r="A589" s="372" t="s">
        <v>33</v>
      </c>
      <c r="B589" s="372"/>
      <c r="C589" s="372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3" t="s">
        <v>23</v>
      </c>
      <c r="B591" s="404"/>
      <c r="C591" s="404"/>
      <c r="D591" s="404"/>
      <c r="E591" s="404"/>
      <c r="F591" s="405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569</v>
      </c>
      <c r="E592" s="90" t="s">
        <v>570</v>
      </c>
      <c r="F592" s="90" t="s">
        <v>297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344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144.75" customHeight="1" x14ac:dyDescent="0.4">
      <c r="A595" s="88" t="s">
        <v>186</v>
      </c>
      <c r="B595" s="89">
        <v>0</v>
      </c>
      <c r="C595" s="89"/>
      <c r="D595" s="181" t="s">
        <v>604</v>
      </c>
      <c r="E595" s="343" t="s">
        <v>580</v>
      </c>
      <c r="F595" s="90" t="s">
        <v>297</v>
      </c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40" t="s">
        <v>383</v>
      </c>
      <c r="B598" s="441"/>
      <c r="C598" s="441"/>
      <c r="D598" s="441"/>
      <c r="E598" s="441"/>
      <c r="F598" s="441"/>
      <c r="G598" s="441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66" customHeight="1" x14ac:dyDescent="0.4">
      <c r="A601" s="88" t="s">
        <v>302</v>
      </c>
      <c r="B601" s="89">
        <v>2</v>
      </c>
      <c r="C601" s="89"/>
      <c r="D601" s="136" t="s">
        <v>561</v>
      </c>
      <c r="E601" s="136" t="s">
        <v>562</v>
      </c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0.5</v>
      </c>
      <c r="E605" s="91">
        <f>COUNTIF('A1 Exploitation'!F579:F604,"ok")</f>
        <v>2</v>
      </c>
      <c r="F605" s="90">
        <f>COUNTA('A1 Exploitation'!F579:F604)</f>
        <v>4</v>
      </c>
      <c r="G605" s="83"/>
    </row>
    <row r="606" spans="1:7" ht="21" x14ac:dyDescent="0.4">
      <c r="A606" s="372" t="s">
        <v>34</v>
      </c>
      <c r="B606" s="372"/>
      <c r="C606" s="373"/>
      <c r="D606" s="296">
        <f>SUM(B592:C605)</f>
        <v>20</v>
      </c>
      <c r="E606" s="79"/>
      <c r="F606" s="83"/>
      <c r="G606" s="83"/>
    </row>
    <row r="607" spans="1:7" ht="21" x14ac:dyDescent="0.4">
      <c r="A607" s="372" t="s">
        <v>33</v>
      </c>
      <c r="B607" s="372"/>
      <c r="C607" s="372"/>
      <c r="D607" s="295">
        <f>D606/(COUNT(B592:C605)*2)</f>
        <v>0.83333333333333337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36</v>
      </c>
      <c r="E609" s="203"/>
      <c r="F609" s="203"/>
      <c r="G609" s="83"/>
    </row>
    <row r="610" spans="1:7" ht="22.5" x14ac:dyDescent="0.45">
      <c r="A610" s="374" t="s">
        <v>170</v>
      </c>
      <c r="B610" s="375"/>
      <c r="C610" s="376"/>
      <c r="D610" s="305">
        <f>D609/(COUNT(B579:C587,B592:C597,B599:C605)*2)</f>
        <v>0.9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0" t="s">
        <v>8</v>
      </c>
      <c r="B612" s="380"/>
      <c r="C612" s="380"/>
      <c r="D612" s="380"/>
      <c r="E612" s="380"/>
      <c r="F612" s="380"/>
      <c r="G612" s="83"/>
    </row>
    <row r="613" spans="1:7" ht="22.5" x14ac:dyDescent="0.4">
      <c r="A613" s="105">
        <f>B11</f>
        <v>43740</v>
      </c>
      <c r="B613" s="83"/>
      <c r="C613" s="83"/>
      <c r="D613" s="95"/>
      <c r="E613" s="95"/>
      <c r="F613" s="95"/>
      <c r="G613" s="83"/>
    </row>
    <row r="614" spans="1:7" ht="21" x14ac:dyDescent="0.4">
      <c r="A614" s="366" t="s">
        <v>28</v>
      </c>
      <c r="B614" s="367" t="s">
        <v>29</v>
      </c>
      <c r="C614" s="367"/>
      <c r="D614" s="367" t="s">
        <v>42</v>
      </c>
      <c r="E614" s="368" t="s">
        <v>266</v>
      </c>
      <c r="F614" s="368" t="s">
        <v>301</v>
      </c>
      <c r="G614" s="83"/>
    </row>
    <row r="615" spans="1:7" ht="18.75" customHeight="1" x14ac:dyDescent="0.4">
      <c r="A615" s="366"/>
      <c r="B615" s="283" t="s">
        <v>32</v>
      </c>
      <c r="C615" s="283" t="s">
        <v>31</v>
      </c>
      <c r="D615" s="367"/>
      <c r="E615" s="368"/>
      <c r="F615" s="36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90"/>
      <c r="D617" s="390"/>
      <c r="E617" s="390"/>
      <c r="F617" s="391"/>
      <c r="G617" s="83"/>
    </row>
    <row r="618" spans="1:7" ht="42" x14ac:dyDescent="0.4">
      <c r="A618" s="108" t="s">
        <v>89</v>
      </c>
      <c r="B618" s="89">
        <v>2</v>
      </c>
      <c r="C618" s="89"/>
      <c r="D618" s="90" t="s">
        <v>571</v>
      </c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126" x14ac:dyDescent="0.4">
      <c r="A620" s="106" t="s">
        <v>25</v>
      </c>
      <c r="B620" s="89">
        <v>1</v>
      </c>
      <c r="C620" s="89"/>
      <c r="D620" s="90" t="s">
        <v>534</v>
      </c>
      <c r="E620" s="90" t="s">
        <v>547</v>
      </c>
      <c r="F620" s="90" t="s">
        <v>298</v>
      </c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572</v>
      </c>
      <c r="E624" s="90" t="s">
        <v>573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86.25" customHeight="1" x14ac:dyDescent="0.4">
      <c r="A626" s="170" t="s">
        <v>457</v>
      </c>
      <c r="B626" s="89">
        <v>1</v>
      </c>
      <c r="C626" s="99" t="str">
        <f>IF(B626=0, -10, "0")</f>
        <v>0</v>
      </c>
      <c r="D626" s="90" t="s">
        <v>574</v>
      </c>
      <c r="E626" s="90" t="s">
        <v>575</v>
      </c>
      <c r="F626" s="90" t="s">
        <v>297</v>
      </c>
      <c r="G626" s="83"/>
    </row>
    <row r="627" spans="1:7" ht="21" x14ac:dyDescent="0.4">
      <c r="A627" s="372" t="s">
        <v>34</v>
      </c>
      <c r="B627" s="372"/>
      <c r="C627" s="372"/>
      <c r="D627" s="296">
        <f>SUM(B618:C626)</f>
        <v>14</v>
      </c>
      <c r="E627" s="386"/>
      <c r="F627" s="387"/>
      <c r="G627" s="83"/>
    </row>
    <row r="628" spans="1:7" ht="21" x14ac:dyDescent="0.4">
      <c r="A628" s="372" t="s">
        <v>33</v>
      </c>
      <c r="B628" s="372"/>
      <c r="C628" s="372"/>
      <c r="D628" s="295">
        <f>D627/(COUNT(B618:C626)*2)</f>
        <v>0.77777777777777779</v>
      </c>
      <c r="E628" s="388"/>
      <c r="F628" s="389"/>
      <c r="G628" s="83"/>
    </row>
    <row r="629" spans="1:7" ht="21" x14ac:dyDescent="0.4">
      <c r="A629" s="104"/>
      <c r="B629" s="83"/>
      <c r="C629" s="385"/>
      <c r="D629" s="385"/>
      <c r="E629" s="385"/>
      <c r="F629" s="38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1</v>
      </c>
      <c r="C631" s="89"/>
      <c r="D631" s="130" t="s">
        <v>577</v>
      </c>
      <c r="E631" s="90" t="s">
        <v>570</v>
      </c>
      <c r="F631" s="90" t="s">
        <v>297</v>
      </c>
      <c r="G631" s="83"/>
    </row>
    <row r="632" spans="1:7" ht="159" customHeight="1" x14ac:dyDescent="0.45">
      <c r="A632" s="155" t="s">
        <v>50</v>
      </c>
      <c r="B632" s="89">
        <v>0</v>
      </c>
      <c r="C632" s="99">
        <f>IF(B632=0, -10, IF(B632=1, -5, "0"))</f>
        <v>-10</v>
      </c>
      <c r="D632" s="100" t="s">
        <v>605</v>
      </c>
      <c r="E632" s="90" t="s">
        <v>576</v>
      </c>
      <c r="F632" s="90" t="s">
        <v>297</v>
      </c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3"/>
      <c r="E635" s="90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86.25" customHeight="1" x14ac:dyDescent="0.4">
      <c r="A637" s="138" t="s">
        <v>418</v>
      </c>
      <c r="B637" s="89">
        <v>1</v>
      </c>
      <c r="C637" s="99"/>
      <c r="D637" s="130" t="s">
        <v>578</v>
      </c>
      <c r="E637" s="90" t="s">
        <v>579</v>
      </c>
      <c r="F637" s="90" t="s">
        <v>297</v>
      </c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94" t="s">
        <v>34</v>
      </c>
      <c r="B639" s="395"/>
      <c r="C639" s="396"/>
      <c r="D639" s="289">
        <f>SUM(B631:C638)</f>
        <v>2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0.1111111111111111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90"/>
      <c r="D642" s="390"/>
      <c r="E642" s="390"/>
      <c r="F642" s="391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94" t="s">
        <v>34</v>
      </c>
      <c r="B650" s="395"/>
      <c r="C650" s="396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82"/>
      <c r="B652" s="382"/>
      <c r="C652" s="382"/>
      <c r="D652" s="382"/>
      <c r="E652" s="382"/>
      <c r="F652" s="382"/>
      <c r="G652" s="382"/>
    </row>
    <row r="653" spans="1:16382" ht="24.75" x14ac:dyDescent="0.4">
      <c r="A653" s="241" t="s">
        <v>26</v>
      </c>
      <c r="B653" s="390"/>
      <c r="C653" s="390"/>
      <c r="D653" s="390"/>
      <c r="E653" s="390"/>
      <c r="F653" s="391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9" t="s">
        <v>310</v>
      </c>
      <c r="B661" s="410"/>
      <c r="C661" s="410"/>
      <c r="D661" s="410"/>
      <c r="E661" s="410"/>
      <c r="F661" s="411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63" x14ac:dyDescent="0.4">
      <c r="A663" s="88" t="s">
        <v>302</v>
      </c>
      <c r="B663" s="89">
        <v>1</v>
      </c>
      <c r="C663" s="89"/>
      <c r="D663" s="136" t="s">
        <v>561</v>
      </c>
      <c r="E663" s="136" t="s">
        <v>562</v>
      </c>
      <c r="F663" s="90" t="s">
        <v>297</v>
      </c>
      <c r="G663" s="79"/>
    </row>
    <row r="664" spans="1:7" ht="110.25" customHeight="1" x14ac:dyDescent="0.4">
      <c r="A664" s="106" t="s">
        <v>376</v>
      </c>
      <c r="B664" s="89">
        <v>1</v>
      </c>
      <c r="C664" s="89"/>
      <c r="D664" s="111" t="s">
        <v>581</v>
      </c>
      <c r="E664" s="90" t="s">
        <v>583</v>
      </c>
      <c r="F664" s="90" t="s">
        <v>297</v>
      </c>
      <c r="G664" s="83"/>
    </row>
    <row r="665" spans="1:7" ht="105" customHeight="1" x14ac:dyDescent="0.4">
      <c r="A665" s="266" t="s">
        <v>317</v>
      </c>
      <c r="B665" s="89">
        <v>1</v>
      </c>
      <c r="C665" s="99" t="str">
        <f>IF(B665=0, -5, "0")</f>
        <v>0</v>
      </c>
      <c r="D665" s="338" t="s">
        <v>582</v>
      </c>
      <c r="E665" s="339" t="s">
        <v>584</v>
      </c>
      <c r="F665" s="90" t="s">
        <v>297</v>
      </c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0.5</v>
      </c>
      <c r="E668" s="42">
        <f>COUNTIF('A1 Exploitation'!F618:F667,"ok")</f>
        <v>3</v>
      </c>
      <c r="F668" s="90">
        <f>COUNTA('A1 Exploitation'!F618:F667)</f>
        <v>6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22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0.84615384615384615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52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0.68421052631578949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0" t="s">
        <v>355</v>
      </c>
      <c r="B676" s="380"/>
      <c r="C676" s="380"/>
      <c r="D676" s="380"/>
      <c r="E676" s="380"/>
      <c r="F676" s="380"/>
      <c r="G676" s="83"/>
    </row>
    <row r="677" spans="1:7" ht="21" x14ac:dyDescent="0.4">
      <c r="A677" s="169">
        <f>B11</f>
        <v>43740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6" t="s">
        <v>28</v>
      </c>
      <c r="B678" s="367" t="s">
        <v>29</v>
      </c>
      <c r="C678" s="367"/>
      <c r="D678" s="367" t="s">
        <v>42</v>
      </c>
      <c r="E678" s="368" t="s">
        <v>266</v>
      </c>
      <c r="F678" s="368" t="s">
        <v>301</v>
      </c>
      <c r="G678" s="83"/>
    </row>
    <row r="679" spans="1:7" ht="21" x14ac:dyDescent="0.4">
      <c r="A679" s="366"/>
      <c r="B679" s="283" t="s">
        <v>32</v>
      </c>
      <c r="C679" s="283" t="s">
        <v>31</v>
      </c>
      <c r="D679" s="367"/>
      <c r="E679" s="368"/>
      <c r="F679" s="36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567</v>
      </c>
      <c r="E688" s="135" t="s">
        <v>568</v>
      </c>
      <c r="F688" s="90" t="s">
        <v>297</v>
      </c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338" t="s">
        <v>565</v>
      </c>
      <c r="E696" s="103"/>
      <c r="F696" s="90"/>
      <c r="G696" s="83"/>
    </row>
    <row r="697" spans="1:7" ht="63" x14ac:dyDescent="0.4">
      <c r="A697" s="177" t="s">
        <v>318</v>
      </c>
      <c r="B697" s="89">
        <v>1</v>
      </c>
      <c r="C697" s="99"/>
      <c r="D697" s="88" t="s">
        <v>506</v>
      </c>
      <c r="E697" s="90" t="s">
        <v>606</v>
      </c>
      <c r="F697" s="90" t="s">
        <v>298</v>
      </c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63" x14ac:dyDescent="0.4">
      <c r="A699" s="177" t="s">
        <v>420</v>
      </c>
      <c r="B699" s="89">
        <v>1</v>
      </c>
      <c r="C699" s="99"/>
      <c r="D699" s="340" t="s">
        <v>566</v>
      </c>
      <c r="E699" s="90" t="s">
        <v>591</v>
      </c>
      <c r="F699" s="90" t="s">
        <v>297</v>
      </c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0.33333333333333331</v>
      </c>
      <c r="E700" s="345">
        <f>COUNTIF('A1 Exploitation'!F681:F699,"ok")</f>
        <v>1</v>
      </c>
      <c r="F700" s="90">
        <f>COUNTA('A1 Exploitation'!F681:F699)</f>
        <v>3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24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0.8571428571428571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1" t="s">
        <v>459</v>
      </c>
      <c r="B704" s="381"/>
      <c r="C704" s="381"/>
      <c r="D704" s="381"/>
      <c r="E704" s="381"/>
      <c r="F704" s="381"/>
      <c r="G704" s="184"/>
    </row>
    <row r="705" spans="1:7" ht="21" customHeight="1" x14ac:dyDescent="0.4">
      <c r="A705" s="169">
        <f>B11</f>
        <v>43740</v>
      </c>
      <c r="B705" s="83"/>
      <c r="C705" s="83"/>
      <c r="D705" s="183"/>
      <c r="E705" s="183"/>
      <c r="F705" s="183"/>
      <c r="G705" s="184"/>
    </row>
    <row r="706" spans="1:7" ht="21" x14ac:dyDescent="0.4">
      <c r="A706" s="392" t="s">
        <v>28</v>
      </c>
      <c r="B706" s="393" t="s">
        <v>29</v>
      </c>
      <c r="C706" s="393"/>
      <c r="D706" s="367" t="s">
        <v>42</v>
      </c>
      <c r="E706" s="368" t="s">
        <v>266</v>
      </c>
      <c r="F706" s="368" t="s">
        <v>301</v>
      </c>
      <c r="G706" s="184"/>
    </row>
    <row r="707" spans="1:7" ht="21" x14ac:dyDescent="0.4">
      <c r="A707" s="366"/>
      <c r="B707" s="283" t="s">
        <v>32</v>
      </c>
      <c r="C707" s="283" t="s">
        <v>31</v>
      </c>
      <c r="D707" s="367"/>
      <c r="E707" s="368"/>
      <c r="F707" s="36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9" t="s">
        <v>305</v>
      </c>
      <c r="B709" s="370"/>
      <c r="C709" s="370"/>
      <c r="D709" s="370"/>
      <c r="E709" s="370"/>
      <c r="F709" s="371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42" x14ac:dyDescent="0.4">
      <c r="A714" s="182" t="s">
        <v>321</v>
      </c>
      <c r="B714" s="185">
        <v>0</v>
      </c>
      <c r="C714" s="185"/>
      <c r="D714" s="340" t="s">
        <v>585</v>
      </c>
      <c r="E714" s="340" t="s">
        <v>586</v>
      </c>
      <c r="F714" s="135" t="s">
        <v>297</v>
      </c>
      <c r="G714" s="184"/>
    </row>
    <row r="715" spans="1:7" ht="21" x14ac:dyDescent="0.4">
      <c r="A715" s="284" t="s">
        <v>34</v>
      </c>
      <c r="B715" s="383"/>
      <c r="C715" s="384"/>
      <c r="D715" s="289">
        <f>SUM(B710:C714)</f>
        <v>6</v>
      </c>
      <c r="E715" s="79"/>
      <c r="F715" s="83"/>
      <c r="G715" s="83"/>
    </row>
    <row r="716" spans="1:7" ht="21" x14ac:dyDescent="0.4">
      <c r="A716" s="284" t="s">
        <v>33</v>
      </c>
      <c r="B716" s="383"/>
      <c r="C716" s="384"/>
      <c r="D716" s="298">
        <f>D715/(COUNT(B710:C714)*2)</f>
        <v>0.75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9" t="s">
        <v>306</v>
      </c>
      <c r="B718" s="370"/>
      <c r="C718" s="370"/>
      <c r="D718" s="370"/>
      <c r="E718" s="370"/>
      <c r="F718" s="371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34.5" x14ac:dyDescent="0.4">
      <c r="A720" s="186" t="s">
        <v>27</v>
      </c>
      <c r="B720" s="185">
        <v>2</v>
      </c>
      <c r="C720" s="185"/>
      <c r="D720" s="43" t="s">
        <v>587</v>
      </c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0</v>
      </c>
      <c r="C721" s="89"/>
      <c r="D721" s="271">
        <f>IFERROR(E721/F721,"N.A")</f>
        <v>0</v>
      </c>
      <c r="E721" s="42">
        <f>COUNTIF('A1 Exploitation'!F710:F720,"ok")</f>
        <v>0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4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10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0.83333333333333337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0.43333333333333335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192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0.78688524590163933</v>
      </c>
      <c r="E730" s="3"/>
      <c r="F730" s="3"/>
    </row>
  </sheetData>
  <sheetProtection algorithmName="SHA-512" hashValue="3nNshVt0aC4O/2Tm5bKy76zbDRnRC5SJ8q7p/Cto1pRwwdIaUE7MLq+sAst/E7vVKZsDP2ct5Uk+ani2Xupk/g==" saltValue="8FF7pQVKrvCNAXTXrnf6qA==" spinCount="100000" sheet="1" objects="1" scenarios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9" zoomScale="80" zoomScaleNormal="90" zoomScaleSheetLayoutView="80" workbookViewId="0">
      <selection activeCell="F183" sqref="F18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6"/>
      <c r="E1" s="466"/>
      <c r="F1" s="466"/>
      <c r="G1" s="466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7" t="s">
        <v>46</v>
      </c>
      <c r="B6" s="467"/>
      <c r="C6" s="467"/>
      <c r="D6" s="467"/>
      <c r="E6" s="467"/>
      <c r="F6" s="467"/>
      <c r="G6" s="66"/>
    </row>
    <row r="7" spans="1:7" s="2" customFormat="1" ht="21.75" customHeight="1" x14ac:dyDescent="0.45">
      <c r="A7" s="468" t="str">
        <f>'Page de garde'!D18</f>
        <v>Ain Zaghouan 1</v>
      </c>
      <c r="B7" s="468"/>
      <c r="C7" s="468"/>
      <c r="D7" s="468"/>
      <c r="E7" s="468"/>
      <c r="F7" s="468"/>
      <c r="G7" s="66"/>
    </row>
    <row r="8" spans="1:7" s="2" customFormat="1" ht="24" x14ac:dyDescent="0.45">
      <c r="A8" s="329" t="s">
        <v>39</v>
      </c>
      <c r="B8" s="469" t="str">
        <f>'A2 Exploitation'!B9:F9</f>
        <v>M Souheil DRAOUI</v>
      </c>
      <c r="C8" s="469"/>
      <c r="D8" s="469"/>
      <c r="E8" s="469"/>
      <c r="F8" s="469"/>
      <c r="G8" s="66"/>
    </row>
    <row r="9" spans="1:7" s="2" customFormat="1" ht="24" x14ac:dyDescent="0.45">
      <c r="A9" s="330" t="s">
        <v>41</v>
      </c>
      <c r="B9" s="470" t="str">
        <f>'A2 Exploitation'!B10:F10</f>
        <v>Directeur du magasin</v>
      </c>
      <c r="C9" s="470"/>
      <c r="D9" s="470"/>
      <c r="E9" s="470"/>
      <c r="F9" s="470"/>
      <c r="G9" s="66"/>
    </row>
    <row r="10" spans="1:7" s="2" customFormat="1" ht="24" x14ac:dyDescent="0.45">
      <c r="A10" s="329" t="s">
        <v>40</v>
      </c>
      <c r="B10" s="465">
        <f>'A2 Exploitation'!B11:F11</f>
        <v>43740</v>
      </c>
      <c r="C10" s="465"/>
      <c r="D10" s="465"/>
      <c r="E10" s="465"/>
      <c r="F10" s="465"/>
      <c r="G10" s="66"/>
    </row>
    <row r="11" spans="1:7" s="2" customFormat="1" ht="24" x14ac:dyDescent="0.45">
      <c r="A11" s="329" t="s">
        <v>250</v>
      </c>
      <c r="B11" s="462">
        <f>D199</f>
        <v>0.87209302325581395</v>
      </c>
      <c r="C11" s="462"/>
      <c r="D11" s="462"/>
      <c r="E11" s="462"/>
      <c r="F11" s="462"/>
      <c r="G11" s="66"/>
    </row>
    <row r="12" spans="1:7" s="2" customFormat="1" ht="22.5" x14ac:dyDescent="0.45">
      <c r="A12" s="1"/>
      <c r="D12" s="425"/>
      <c r="E12" s="425"/>
      <c r="F12" s="425"/>
      <c r="G12" s="425"/>
    </row>
    <row r="13" spans="1:7" s="2" customFormat="1" ht="11.25" customHeight="1" x14ac:dyDescent="0.3">
      <c r="A13" s="463" t="s">
        <v>28</v>
      </c>
      <c r="B13" s="464" t="s">
        <v>29</v>
      </c>
      <c r="C13" s="464"/>
      <c r="D13" s="464" t="s">
        <v>42</v>
      </c>
      <c r="E13" s="464" t="s">
        <v>160</v>
      </c>
      <c r="F13" s="464" t="s">
        <v>161</v>
      </c>
    </row>
    <row r="14" spans="1:7" s="2" customFormat="1" ht="12.75" customHeight="1" x14ac:dyDescent="0.3">
      <c r="A14" s="463"/>
      <c r="B14" s="336" t="s">
        <v>32</v>
      </c>
      <c r="C14" s="336" t="s">
        <v>31</v>
      </c>
      <c r="D14" s="464"/>
      <c r="E14" s="464"/>
      <c r="F14" s="464"/>
      <c r="G14" s="65"/>
    </row>
    <row r="15" spans="1:7" x14ac:dyDescent="0.3">
      <c r="A15" s="455"/>
      <c r="B15" s="456"/>
      <c r="C15" s="456"/>
      <c r="D15" s="456"/>
      <c r="E15" s="456"/>
      <c r="F15" s="456"/>
    </row>
    <row r="16" spans="1:7" ht="19.5" x14ac:dyDescent="0.4">
      <c r="A16" s="459" t="s">
        <v>0</v>
      </c>
      <c r="B16" s="460"/>
      <c r="C16" s="460"/>
      <c r="D16" s="460"/>
      <c r="E16" s="460"/>
      <c r="F16" s="460"/>
      <c r="G16" s="67" t="s">
        <v>297</v>
      </c>
    </row>
    <row r="17" spans="1:7" ht="66" x14ac:dyDescent="0.3">
      <c r="A17" s="4" t="s">
        <v>225</v>
      </c>
      <c r="B17" s="42">
        <v>1</v>
      </c>
      <c r="C17" s="42"/>
      <c r="D17" s="43" t="s">
        <v>612</v>
      </c>
      <c r="E17" s="43" t="s">
        <v>607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ht="21" customHeight="1" x14ac:dyDescent="0.3">
      <c r="A19" s="4" t="s">
        <v>68</v>
      </c>
      <c r="B19" s="42">
        <v>1</v>
      </c>
      <c r="C19" s="42"/>
      <c r="D19" s="58" t="s">
        <v>590</v>
      </c>
      <c r="E19" s="58" t="s">
        <v>591</v>
      </c>
      <c r="F19" s="42" t="s">
        <v>298</v>
      </c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1" t="s">
        <v>34</v>
      </c>
      <c r="B22" s="457"/>
      <c r="C22" s="458"/>
      <c r="D22" s="334">
        <f>SUM(B17:C21)</f>
        <v>6</v>
      </c>
    </row>
    <row r="23" spans="1:7" x14ac:dyDescent="0.3">
      <c r="A23" s="448" t="s">
        <v>251</v>
      </c>
      <c r="B23" s="449"/>
      <c r="C23" s="450"/>
      <c r="D23" s="332">
        <f>D22/(COUNT(B17:C21)*2)</f>
        <v>0.75</v>
      </c>
    </row>
    <row r="24" spans="1:7" x14ac:dyDescent="0.3">
      <c r="A24" s="8"/>
      <c r="B24" s="9"/>
      <c r="C24" s="9"/>
      <c r="D24" s="10"/>
    </row>
    <row r="25" spans="1:7" ht="19.5" x14ac:dyDescent="0.4">
      <c r="A25" s="453" t="s">
        <v>4</v>
      </c>
      <c r="B25" s="454"/>
      <c r="C25" s="454"/>
      <c r="D25" s="454"/>
      <c r="E25" s="454"/>
      <c r="F25" s="454"/>
    </row>
    <row r="26" spans="1:7" ht="33.75" x14ac:dyDescent="0.35">
      <c r="A26" s="14" t="s">
        <v>84</v>
      </c>
      <c r="B26" s="42">
        <v>2</v>
      </c>
      <c r="C26" s="4" t="str">
        <f>IF(B26=0, -5, "0")</f>
        <v>0</v>
      </c>
      <c r="D26" s="43" t="s">
        <v>592</v>
      </c>
      <c r="E26" s="43"/>
      <c r="F26" s="42"/>
    </row>
    <row r="27" spans="1:7" ht="49.5" x14ac:dyDescent="0.3">
      <c r="A27" s="4" t="s">
        <v>77</v>
      </c>
      <c r="B27" s="42">
        <v>1</v>
      </c>
      <c r="C27" s="42"/>
      <c r="D27" s="43" t="s">
        <v>608</v>
      </c>
      <c r="E27" s="43" t="s">
        <v>593</v>
      </c>
      <c r="F27" s="42" t="s">
        <v>297</v>
      </c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8" t="s">
        <v>34</v>
      </c>
      <c r="B33" s="449"/>
      <c r="C33" s="450"/>
      <c r="D33" s="331">
        <f>SUM(B26:C32)</f>
        <v>13</v>
      </c>
    </row>
    <row r="34" spans="1:6" x14ac:dyDescent="0.3">
      <c r="A34" s="448" t="s">
        <v>251</v>
      </c>
      <c r="B34" s="449"/>
      <c r="C34" s="450"/>
      <c r="D34" s="332">
        <f>D33/(COUNT(B26:C32)*2)</f>
        <v>0.9285714285714286</v>
      </c>
    </row>
    <row r="35" spans="1:6" x14ac:dyDescent="0.3">
      <c r="A35" s="8"/>
      <c r="B35" s="9"/>
      <c r="C35" s="9"/>
      <c r="D35" s="10"/>
    </row>
    <row r="36" spans="1:6" ht="19.5" x14ac:dyDescent="0.4">
      <c r="A36" s="453" t="s">
        <v>180</v>
      </c>
      <c r="B36" s="454"/>
      <c r="C36" s="454"/>
      <c r="D36" s="454"/>
      <c r="E36" s="454"/>
      <c r="F36" s="45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8" t="s">
        <v>34</v>
      </c>
      <c r="B42" s="449"/>
      <c r="C42" s="450"/>
      <c r="D42" s="331">
        <f>SUM(B37:C41)</f>
        <v>0</v>
      </c>
    </row>
    <row r="43" spans="1:6" x14ac:dyDescent="0.3">
      <c r="A43" s="448" t="s">
        <v>251</v>
      </c>
      <c r="B43" s="449"/>
      <c r="C43" s="45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71" t="s">
        <v>19</v>
      </c>
      <c r="B45" s="472"/>
      <c r="C45" s="472"/>
      <c r="D45" s="472"/>
      <c r="E45" s="472"/>
      <c r="F45" s="472"/>
    </row>
    <row r="46" spans="1:6" ht="33" x14ac:dyDescent="0.3">
      <c r="A46" s="4" t="s">
        <v>226</v>
      </c>
      <c r="B46" s="42">
        <v>1</v>
      </c>
      <c r="C46" s="42"/>
      <c r="D46" s="43" t="s">
        <v>513</v>
      </c>
      <c r="E46" s="42" t="s">
        <v>591</v>
      </c>
      <c r="F46" s="42" t="s">
        <v>298</v>
      </c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8" t="s">
        <v>34</v>
      </c>
      <c r="B52" s="449"/>
      <c r="C52" s="450"/>
      <c r="D52" s="331">
        <f>SUM(B46:C51)</f>
        <v>9</v>
      </c>
    </row>
    <row r="53" spans="1:6" x14ac:dyDescent="0.3">
      <c r="A53" s="448" t="s">
        <v>251</v>
      </c>
      <c r="B53" s="449"/>
      <c r="C53" s="450"/>
      <c r="D53" s="332">
        <f>D52/(COUNT(B46:C51)*2)</f>
        <v>0.9</v>
      </c>
    </row>
    <row r="54" spans="1:6" x14ac:dyDescent="0.3">
      <c r="A54" s="8"/>
      <c r="B54" s="9"/>
      <c r="C54" s="9"/>
      <c r="D54" s="10"/>
    </row>
    <row r="55" spans="1:6" ht="19.5" x14ac:dyDescent="0.4">
      <c r="A55" s="453" t="s">
        <v>8</v>
      </c>
      <c r="B55" s="454"/>
      <c r="C55" s="454"/>
      <c r="D55" s="454"/>
      <c r="E55" s="454"/>
      <c r="F55" s="454"/>
    </row>
    <row r="56" spans="1:6" ht="50.25" x14ac:dyDescent="0.35">
      <c r="A56" s="15" t="s">
        <v>148</v>
      </c>
      <c r="B56" s="42">
        <v>2</v>
      </c>
      <c r="C56" s="4" t="str">
        <f>IF(B56=0, -5, "0")</f>
        <v>0</v>
      </c>
      <c r="D56" s="43" t="s">
        <v>594</v>
      </c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33" x14ac:dyDescent="0.3">
      <c r="A59" s="5" t="s">
        <v>79</v>
      </c>
      <c r="B59" s="42">
        <v>1</v>
      </c>
      <c r="C59" s="42"/>
      <c r="D59" s="43" t="s">
        <v>595</v>
      </c>
      <c r="E59" s="42" t="s">
        <v>596</v>
      </c>
      <c r="F59" s="42" t="s">
        <v>297</v>
      </c>
    </row>
    <row r="60" spans="1:6" ht="50.25" x14ac:dyDescent="0.35">
      <c r="A60" s="15" t="s">
        <v>182</v>
      </c>
      <c r="B60" s="42">
        <v>1</v>
      </c>
      <c r="C60" s="4" t="str">
        <f>IF(B60=0, -5, "0")</f>
        <v>0</v>
      </c>
      <c r="D60" s="43" t="s">
        <v>597</v>
      </c>
      <c r="E60" s="43" t="s">
        <v>600</v>
      </c>
      <c r="F60" s="42" t="s">
        <v>298</v>
      </c>
    </row>
    <row r="61" spans="1:6" ht="50.25" x14ac:dyDescent="0.35">
      <c r="A61" s="14" t="s">
        <v>253</v>
      </c>
      <c r="B61" s="42">
        <v>1</v>
      </c>
      <c r="C61" s="4" t="str">
        <f>IF(B61=0, -5, "0")</f>
        <v>0</v>
      </c>
      <c r="D61" s="43" t="s">
        <v>598</v>
      </c>
      <c r="E61" s="43" t="s">
        <v>599</v>
      </c>
      <c r="F61" s="42" t="s">
        <v>297</v>
      </c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8" t="s">
        <v>34</v>
      </c>
      <c r="B63" s="449"/>
      <c r="C63" s="450"/>
      <c r="D63" s="331">
        <f>SUM(B56:C62)</f>
        <v>11</v>
      </c>
    </row>
    <row r="64" spans="1:6" x14ac:dyDescent="0.3">
      <c r="A64" s="448" t="s">
        <v>251</v>
      </c>
      <c r="B64" s="449"/>
      <c r="C64" s="450"/>
      <c r="D64" s="332">
        <f>D63/(COUNT(B56:C62)*2)</f>
        <v>0.7857142857142857</v>
      </c>
    </row>
    <row r="65" spans="1:6" x14ac:dyDescent="0.3">
      <c r="A65" s="8"/>
      <c r="B65" s="9"/>
      <c r="C65" s="9"/>
      <c r="D65" s="10"/>
    </row>
    <row r="66" spans="1:6" ht="19.5" x14ac:dyDescent="0.4">
      <c r="A66" s="453" t="s">
        <v>111</v>
      </c>
      <c r="B66" s="454"/>
      <c r="C66" s="454"/>
      <c r="D66" s="454"/>
      <c r="E66" s="454"/>
      <c r="F66" s="45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8" t="s">
        <v>34</v>
      </c>
      <c r="B84" s="449"/>
      <c r="C84" s="450"/>
      <c r="D84" s="331">
        <f>SUM(B67:C83)</f>
        <v>0</v>
      </c>
    </row>
    <row r="85" spans="1:6" x14ac:dyDescent="0.3">
      <c r="A85" s="448" t="s">
        <v>251</v>
      </c>
      <c r="B85" s="449"/>
      <c r="C85" s="45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3" t="s">
        <v>172</v>
      </c>
      <c r="B87" s="454"/>
      <c r="C87" s="454"/>
      <c r="D87" s="454"/>
      <c r="E87" s="454"/>
      <c r="F87" s="45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8" t="s">
        <v>34</v>
      </c>
      <c r="B102" s="449"/>
      <c r="C102" s="450"/>
      <c r="D102" s="331">
        <f>SUM(B88:C101)</f>
        <v>0</v>
      </c>
    </row>
    <row r="103" spans="1:6" x14ac:dyDescent="0.3">
      <c r="A103" s="448" t="s">
        <v>251</v>
      </c>
      <c r="B103" s="449"/>
      <c r="C103" s="45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3" t="s">
        <v>173</v>
      </c>
      <c r="B106" s="454"/>
      <c r="C106" s="454"/>
      <c r="D106" s="454"/>
      <c r="E106" s="454"/>
      <c r="F106" s="45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8" t="s">
        <v>34</v>
      </c>
      <c r="B118" s="449"/>
      <c r="C118" s="450"/>
      <c r="D118" s="331">
        <f>SUM(B107:C117)</f>
        <v>0</v>
      </c>
    </row>
    <row r="119" spans="1:6" x14ac:dyDescent="0.3">
      <c r="A119" s="448" t="s">
        <v>251</v>
      </c>
      <c r="B119" s="449"/>
      <c r="C119" s="45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3" t="s">
        <v>156</v>
      </c>
      <c r="B121" s="454"/>
      <c r="C121" s="454"/>
      <c r="D121" s="454"/>
      <c r="E121" s="454"/>
      <c r="F121" s="45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8" t="s">
        <v>34</v>
      </c>
      <c r="B133" s="449"/>
      <c r="C133" s="450"/>
      <c r="D133" s="331">
        <f>SUM(B122:C132)</f>
        <v>0</v>
      </c>
    </row>
    <row r="134" spans="1:6" x14ac:dyDescent="0.3">
      <c r="A134" s="448" t="s">
        <v>251</v>
      </c>
      <c r="B134" s="449"/>
      <c r="C134" s="45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3" t="s">
        <v>61</v>
      </c>
      <c r="B136" s="454"/>
      <c r="C136" s="454"/>
      <c r="D136" s="454"/>
      <c r="E136" s="454"/>
      <c r="F136" s="45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8" t="s">
        <v>34</v>
      </c>
      <c r="B149" s="449"/>
      <c r="C149" s="450"/>
      <c r="D149" s="331">
        <f>SUM(B137:C148)</f>
        <v>0</v>
      </c>
    </row>
    <row r="150" spans="1:6" x14ac:dyDescent="0.3">
      <c r="A150" s="448" t="s">
        <v>251</v>
      </c>
      <c r="B150" s="449"/>
      <c r="C150" s="45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3" t="s">
        <v>178</v>
      </c>
      <c r="B152" s="454"/>
      <c r="C152" s="454"/>
      <c r="D152" s="454"/>
      <c r="E152" s="454"/>
      <c r="F152" s="454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35.25" customHeight="1" x14ac:dyDescent="0.35">
      <c r="A155" s="14" t="s">
        <v>262</v>
      </c>
      <c r="B155" s="42">
        <v>1</v>
      </c>
      <c r="C155" s="4" t="str">
        <f>IF(B155=0, -5, "0")</f>
        <v>0</v>
      </c>
      <c r="D155" s="58" t="s">
        <v>532</v>
      </c>
      <c r="E155" s="58" t="s">
        <v>523</v>
      </c>
      <c r="F155" s="42" t="s">
        <v>297</v>
      </c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1</v>
      </c>
      <c r="C158" s="42"/>
      <c r="D158" s="68" t="s">
        <v>525</v>
      </c>
      <c r="E158" s="43" t="s">
        <v>526</v>
      </c>
      <c r="F158" s="42" t="s">
        <v>297</v>
      </c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8" t="s">
        <v>34</v>
      </c>
      <c r="B161" s="457"/>
      <c r="C161" s="458"/>
      <c r="D161" s="334">
        <f>SUM(B153:C160)</f>
        <v>14</v>
      </c>
    </row>
    <row r="162" spans="1:6" x14ac:dyDescent="0.3">
      <c r="A162" s="448" t="s">
        <v>251</v>
      </c>
      <c r="B162" s="449"/>
      <c r="C162" s="450"/>
      <c r="D162" s="332">
        <f>D161/(COUNT(B153:C160)*2)</f>
        <v>0.875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3" t="s">
        <v>64</v>
      </c>
      <c r="B164" s="454"/>
      <c r="C164" s="454"/>
      <c r="D164" s="454"/>
      <c r="E164" s="454"/>
      <c r="F164" s="45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8" t="s">
        <v>34</v>
      </c>
      <c r="B169" s="449"/>
      <c r="C169" s="450"/>
      <c r="D169" s="331">
        <f>SUM(B165:C168)</f>
        <v>4</v>
      </c>
    </row>
    <row r="170" spans="1:6" x14ac:dyDescent="0.3">
      <c r="A170" s="448" t="s">
        <v>251</v>
      </c>
      <c r="B170" s="449"/>
      <c r="C170" s="450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51" t="s">
        <v>15</v>
      </c>
      <c r="B172" s="452"/>
      <c r="C172" s="452"/>
      <c r="D172" s="452"/>
      <c r="E172" s="452"/>
      <c r="F172" s="452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ht="49.5" x14ac:dyDescent="0.3">
      <c r="A174" s="4" t="s">
        <v>74</v>
      </c>
      <c r="B174" s="42">
        <v>1</v>
      </c>
      <c r="C174" s="42"/>
      <c r="D174" s="68" t="s">
        <v>601</v>
      </c>
      <c r="E174" s="43" t="s">
        <v>602</v>
      </c>
      <c r="F174" s="42" t="s">
        <v>297</v>
      </c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8" t="s">
        <v>34</v>
      </c>
      <c r="B177" s="449"/>
      <c r="C177" s="450"/>
      <c r="D177" s="331">
        <f>SUM(B173:C176)</f>
        <v>7</v>
      </c>
    </row>
    <row r="178" spans="1:7" x14ac:dyDescent="0.3">
      <c r="A178" s="448" t="s">
        <v>251</v>
      </c>
      <c r="B178" s="449"/>
      <c r="C178" s="450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3" t="s">
        <v>65</v>
      </c>
      <c r="B180" s="454"/>
      <c r="C180" s="454"/>
      <c r="D180" s="454"/>
      <c r="E180" s="454"/>
      <c r="F180" s="454"/>
    </row>
    <row r="181" spans="1:7" x14ac:dyDescent="0.3">
      <c r="A181" s="16" t="s">
        <v>270</v>
      </c>
      <c r="B181" s="42" t="s">
        <v>30</v>
      </c>
      <c r="C181" s="42"/>
      <c r="D181" s="43" t="s">
        <v>565</v>
      </c>
      <c r="E181" s="43"/>
      <c r="F181" s="42"/>
    </row>
    <row r="182" spans="1:7" ht="33" x14ac:dyDescent="0.3">
      <c r="A182" s="16" t="s">
        <v>181</v>
      </c>
      <c r="B182" s="42">
        <v>1</v>
      </c>
      <c r="C182" s="42"/>
      <c r="D182" s="43" t="s">
        <v>603</v>
      </c>
      <c r="E182" s="28" t="s">
        <v>591</v>
      </c>
      <c r="F182" s="42" t="s">
        <v>297</v>
      </c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8" t="s">
        <v>34</v>
      </c>
      <c r="B186" s="449"/>
      <c r="C186" s="450"/>
      <c r="D186" s="331">
        <f>SUM(B181:C185)</f>
        <v>7</v>
      </c>
    </row>
    <row r="187" spans="1:7" x14ac:dyDescent="0.3">
      <c r="A187" s="448" t="s">
        <v>251</v>
      </c>
      <c r="B187" s="449"/>
      <c r="C187" s="450"/>
      <c r="D187" s="332">
        <f>D186/(COUNT(B181:C185)*2)</f>
        <v>0.875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3" t="s">
        <v>177</v>
      </c>
      <c r="B189" s="454"/>
      <c r="C189" s="454"/>
      <c r="D189" s="454"/>
      <c r="E189" s="454"/>
      <c r="F189" s="454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8" t="s">
        <v>34</v>
      </c>
      <c r="B194" s="449"/>
      <c r="C194" s="450"/>
      <c r="D194" s="335">
        <f>SUM(B190:C193)</f>
        <v>4</v>
      </c>
    </row>
    <row r="195" spans="1:6" x14ac:dyDescent="0.3">
      <c r="A195" s="448" t="s">
        <v>251</v>
      </c>
      <c r="B195" s="449"/>
      <c r="C195" s="450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0.27272727272727271</v>
      </c>
      <c r="E197" s="72">
        <f>COUNTIF('A1 Technique'!F17:F193,"ok")</f>
        <v>3</v>
      </c>
      <c r="F197" s="73">
        <f>COUNTA('A1 Technique'!F17:F193)</f>
        <v>11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75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0.87209302325581395</v>
      </c>
    </row>
  </sheetData>
  <sheetProtection algorithmName="SHA-512" hashValue="O8QJElcvSrEeLYC8mLroeizllDYTxAfUOEjLW4RJS97qbW1FFTspptGVGTycGGLDt/d8zUcuz1MtM4Wx/mTOdA==" saltValue="LXiIdijMbh6f1886NlIlI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6" zoomScale="60" zoomScaleNormal="100" workbookViewId="0">
      <selection activeCell="A452" sqref="A45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5"/>
      <c r="E1" s="425"/>
      <c r="F1" s="425"/>
      <c r="G1" s="42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6" t="s">
        <v>151</v>
      </c>
      <c r="B7" s="426"/>
      <c r="C7" s="426"/>
      <c r="D7" s="426"/>
      <c r="E7" s="426"/>
      <c r="F7" s="426"/>
      <c r="G7" s="82"/>
    </row>
    <row r="8" spans="1:7" ht="22.5" x14ac:dyDescent="0.45">
      <c r="A8" s="427" t="str">
        <f>'Page de garde'!D18</f>
        <v>Ain Zaghouan 1</v>
      </c>
      <c r="B8" s="427"/>
      <c r="C8" s="427"/>
      <c r="D8" s="427"/>
      <c r="E8" s="427"/>
      <c r="F8" s="427"/>
      <c r="G8" s="82"/>
    </row>
    <row r="9" spans="1:7" ht="22.5" x14ac:dyDescent="0.45">
      <c r="A9" s="278" t="s">
        <v>39</v>
      </c>
      <c r="B9" s="428"/>
      <c r="C9" s="428"/>
      <c r="D9" s="428"/>
      <c r="E9" s="428"/>
      <c r="F9" s="428"/>
      <c r="G9" s="82"/>
    </row>
    <row r="10" spans="1:7" ht="22.5" x14ac:dyDescent="0.45">
      <c r="A10" s="279" t="s">
        <v>41</v>
      </c>
      <c r="B10" s="429"/>
      <c r="C10" s="429"/>
      <c r="D10" s="429"/>
      <c r="E10" s="429"/>
      <c r="F10" s="429"/>
      <c r="G10" s="82"/>
    </row>
    <row r="11" spans="1:7" ht="22.5" x14ac:dyDescent="0.45">
      <c r="A11" s="278" t="s">
        <v>40</v>
      </c>
      <c r="B11" s="424"/>
      <c r="C11" s="424"/>
      <c r="D11" s="424"/>
      <c r="E11" s="424"/>
      <c r="F11" s="424"/>
      <c r="G11" s="82"/>
    </row>
    <row r="12" spans="1:7" ht="22.5" x14ac:dyDescent="0.45">
      <c r="A12" s="278" t="s">
        <v>200</v>
      </c>
      <c r="B12" s="430">
        <f>D730</f>
        <v>0.66666666666666663</v>
      </c>
      <c r="C12" s="430"/>
      <c r="D12" s="430"/>
      <c r="E12" s="430"/>
      <c r="F12" s="430"/>
      <c r="G12" s="82"/>
    </row>
    <row r="13" spans="1:7" ht="22.5" x14ac:dyDescent="0.45">
      <c r="A13" s="81"/>
      <c r="B13" s="79"/>
      <c r="C13" s="79"/>
      <c r="D13" s="425"/>
      <c r="E13" s="425"/>
      <c r="F13" s="425"/>
      <c r="G13" s="42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6" t="s">
        <v>28</v>
      </c>
      <c r="B17" s="367" t="s">
        <v>29</v>
      </c>
      <c r="C17" s="367"/>
      <c r="D17" s="367" t="s">
        <v>42</v>
      </c>
      <c r="E17" s="368" t="s">
        <v>266</v>
      </c>
      <c r="F17" s="368" t="s">
        <v>299</v>
      </c>
      <c r="G17" s="83"/>
    </row>
    <row r="18" spans="1:8" ht="16.5" customHeight="1" x14ac:dyDescent="0.4">
      <c r="A18" s="366"/>
      <c r="B18" s="283" t="s">
        <v>32</v>
      </c>
      <c r="C18" s="283" t="s">
        <v>31</v>
      </c>
      <c r="D18" s="367"/>
      <c r="E18" s="368"/>
      <c r="F18" s="36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1</v>
      </c>
      <c r="C43" s="89"/>
      <c r="D43" s="271">
        <f>IFERROR(E43/F43,"N.A")</f>
        <v>0.66666666666666663</v>
      </c>
      <c r="E43" s="103">
        <f>COUNTIF('A2 Exploitation'!F21:F42,"ok")</f>
        <v>2</v>
      </c>
      <c r="F43" s="272">
        <f>COUNTA('A2 Exploitation'!F21:F42)</f>
        <v>3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0.5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1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0.5</v>
      </c>
      <c r="E48" s="79"/>
      <c r="F48" s="83"/>
      <c r="G48" s="83"/>
    </row>
    <row r="49" spans="1:7" ht="21" x14ac:dyDescent="0.3">
      <c r="A49" s="357"/>
      <c r="B49" s="357"/>
      <c r="C49" s="357"/>
      <c r="D49" s="357"/>
      <c r="E49" s="357"/>
      <c r="F49" s="357"/>
      <c r="G49" s="35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6" t="s">
        <v>28</v>
      </c>
      <c r="B52" s="367" t="s">
        <v>29</v>
      </c>
      <c r="C52" s="367"/>
      <c r="D52" s="367" t="s">
        <v>42</v>
      </c>
      <c r="E52" s="368" t="s">
        <v>266</v>
      </c>
      <c r="F52" s="368" t="s">
        <v>301</v>
      </c>
      <c r="G52" s="83"/>
    </row>
    <row r="53" spans="1:7" ht="21" x14ac:dyDescent="0.4">
      <c r="A53" s="366"/>
      <c r="B53" s="283" t="s">
        <v>32</v>
      </c>
      <c r="C53" s="283" t="s">
        <v>31</v>
      </c>
      <c r="D53" s="367"/>
      <c r="E53" s="368"/>
      <c r="F53" s="36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5"/>
      <c r="B64" s="356"/>
      <c r="C64" s="356"/>
      <c r="D64" s="356"/>
      <c r="E64" s="356"/>
      <c r="F64" s="356"/>
      <c r="G64" s="356"/>
    </row>
    <row r="65" spans="1:7" ht="43.5" customHeight="1" x14ac:dyDescent="0.4">
      <c r="A65" s="435" t="s">
        <v>350</v>
      </c>
      <c r="B65" s="435"/>
      <c r="C65" s="435"/>
      <c r="D65" s="435"/>
      <c r="E65" s="435"/>
      <c r="F65" s="43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4"/>
      <c r="B83" s="364"/>
      <c r="C83" s="364"/>
      <c r="D83" s="364"/>
      <c r="E83" s="364"/>
      <c r="F83" s="364"/>
      <c r="G83" s="364"/>
    </row>
    <row r="84" spans="1:7" ht="45" customHeight="1" x14ac:dyDescent="0.45">
      <c r="A84" s="436" t="s">
        <v>351</v>
      </c>
      <c r="B84" s="436"/>
      <c r="C84" s="436"/>
      <c r="D84" s="436"/>
      <c r="E84" s="436"/>
      <c r="F84" s="43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60"/>
      <c r="B103" s="358"/>
      <c r="C103" s="358"/>
      <c r="D103" s="358"/>
      <c r="E103" s="358"/>
      <c r="F103" s="365"/>
      <c r="G103" s="83"/>
    </row>
    <row r="104" spans="1:7" ht="46.5" customHeight="1" x14ac:dyDescent="0.4">
      <c r="A104" s="435" t="s">
        <v>352</v>
      </c>
      <c r="B104" s="435"/>
      <c r="C104" s="435"/>
      <c r="D104" s="435"/>
      <c r="E104" s="435"/>
      <c r="F104" s="43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60"/>
      <c r="B111" s="358"/>
      <c r="C111" s="358"/>
      <c r="D111" s="358"/>
      <c r="E111" s="358"/>
      <c r="F111" s="365"/>
      <c r="G111" s="83"/>
    </row>
    <row r="112" spans="1:7" ht="39.75" customHeight="1" x14ac:dyDescent="0.4">
      <c r="A112" s="435" t="s">
        <v>390</v>
      </c>
      <c r="B112" s="435"/>
      <c r="C112" s="435"/>
      <c r="D112" s="435"/>
      <c r="E112" s="435"/>
      <c r="F112" s="43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8"/>
      <c r="B120" s="358"/>
      <c r="C120" s="358"/>
      <c r="D120" s="358"/>
      <c r="E120" s="358"/>
      <c r="F120" s="358"/>
      <c r="G120" s="83"/>
    </row>
    <row r="121" spans="1:7" ht="22.5" x14ac:dyDescent="0.4">
      <c r="A121" s="435" t="s">
        <v>310</v>
      </c>
      <c r="B121" s="435"/>
      <c r="C121" s="435"/>
      <c r="D121" s="435"/>
      <c r="E121" s="435"/>
      <c r="F121" s="43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9"/>
      <c r="B132" s="359"/>
      <c r="C132" s="359"/>
      <c r="D132" s="359"/>
      <c r="E132" s="359"/>
      <c r="F132" s="359"/>
      <c r="G132" s="83"/>
    </row>
    <row r="133" spans="1:16384" ht="22.5" customHeight="1" x14ac:dyDescent="0.4">
      <c r="A133" s="437" t="s">
        <v>424</v>
      </c>
      <c r="B133" s="437"/>
      <c r="C133" s="437"/>
      <c r="D133" s="437"/>
      <c r="E133" s="437"/>
      <c r="F133" s="437"/>
      <c r="G133" s="83"/>
    </row>
    <row r="134" spans="1:16384" ht="22.5" customHeight="1" x14ac:dyDescent="0.4">
      <c r="A134" s="438"/>
      <c r="B134" s="438"/>
      <c r="C134" s="438"/>
      <c r="D134" s="438"/>
      <c r="E134" s="438"/>
      <c r="F134" s="438"/>
      <c r="G134" s="83"/>
    </row>
    <row r="135" spans="1:16384" s="216" customFormat="1" ht="22.5" customHeight="1" x14ac:dyDescent="0.25">
      <c r="A135" s="366" t="s">
        <v>28</v>
      </c>
      <c r="B135" s="367" t="s">
        <v>29</v>
      </c>
      <c r="C135" s="367"/>
      <c r="D135" s="367" t="s">
        <v>42</v>
      </c>
      <c r="E135" s="368" t="s">
        <v>266</v>
      </c>
      <c r="F135" s="368" t="s">
        <v>301</v>
      </c>
    </row>
    <row r="136" spans="1:16384" s="216" customFormat="1" ht="22.5" customHeight="1" x14ac:dyDescent="0.25">
      <c r="A136" s="366"/>
      <c r="B136" s="283" t="s">
        <v>32</v>
      </c>
      <c r="C136" s="283" t="s">
        <v>31</v>
      </c>
      <c r="D136" s="367"/>
      <c r="E136" s="368"/>
      <c r="F136" s="36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9" t="s">
        <v>461</v>
      </c>
      <c r="B139" s="439"/>
      <c r="C139" s="439"/>
      <c r="D139" s="439"/>
      <c r="E139" s="439"/>
      <c r="F139" s="43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7" t="s">
        <v>349</v>
      </c>
      <c r="B147" s="397"/>
      <c r="C147" s="397"/>
      <c r="D147" s="397"/>
      <c r="E147" s="397"/>
      <c r="F147" s="39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60"/>
      <c r="B165" s="358"/>
      <c r="C165" s="358"/>
      <c r="D165" s="358"/>
      <c r="E165" s="358"/>
      <c r="F165" s="358"/>
      <c r="G165" s="83"/>
    </row>
    <row r="166" spans="1:7" ht="32.25" customHeight="1" x14ac:dyDescent="0.4">
      <c r="A166" s="439" t="s">
        <v>462</v>
      </c>
      <c r="B166" s="439"/>
      <c r="C166" s="439"/>
      <c r="D166" s="439"/>
      <c r="E166" s="439"/>
      <c r="F166" s="43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61"/>
      <c r="B176" s="362"/>
      <c r="C176" s="362"/>
      <c r="D176" s="362"/>
      <c r="E176" s="362"/>
      <c r="F176" s="362"/>
      <c r="G176" s="83"/>
    </row>
    <row r="177" spans="1:7" ht="32.25" customHeight="1" x14ac:dyDescent="0.4">
      <c r="A177" s="439" t="s">
        <v>310</v>
      </c>
      <c r="B177" s="439"/>
      <c r="C177" s="439"/>
      <c r="D177" s="439"/>
      <c r="E177" s="439"/>
      <c r="F177" s="43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8"/>
      <c r="C186" s="39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3"/>
      <c r="B188" s="363"/>
      <c r="C188" s="363"/>
      <c r="D188" s="363"/>
      <c r="E188" s="363"/>
      <c r="F188" s="36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6" t="s">
        <v>28</v>
      </c>
      <c r="B191" s="367" t="s">
        <v>29</v>
      </c>
      <c r="C191" s="367"/>
      <c r="D191" s="367" t="s">
        <v>42</v>
      </c>
      <c r="E191" s="368" t="s">
        <v>266</v>
      </c>
      <c r="F191" s="368" t="s">
        <v>301</v>
      </c>
      <c r="G191" s="83"/>
    </row>
    <row r="192" spans="1:7" ht="21" x14ac:dyDescent="0.4">
      <c r="A192" s="366"/>
      <c r="B192" s="283" t="s">
        <v>32</v>
      </c>
      <c r="C192" s="283" t="s">
        <v>31</v>
      </c>
      <c r="D192" s="367"/>
      <c r="E192" s="368"/>
      <c r="F192" s="36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4" t="s">
        <v>34</v>
      </c>
      <c r="B203" s="395"/>
      <c r="C203" s="39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7"/>
      <c r="B205" s="357"/>
      <c r="C205" s="357"/>
      <c r="D205" s="357"/>
      <c r="E205" s="357"/>
      <c r="F205" s="35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4" t="s">
        <v>34</v>
      </c>
      <c r="B227" s="395"/>
      <c r="C227" s="39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7"/>
      <c r="B229" s="357"/>
      <c r="C229" s="357"/>
      <c r="D229" s="357"/>
      <c r="E229" s="357"/>
      <c r="F229" s="35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31" t="s">
        <v>310</v>
      </c>
      <c r="B236" s="432"/>
      <c r="C236" s="432"/>
      <c r="D236" s="43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94" t="s">
        <v>34</v>
      </c>
      <c r="B245" s="395"/>
      <c r="C245" s="39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7"/>
      <c r="B250" s="357"/>
      <c r="C250" s="357"/>
      <c r="D250" s="357"/>
      <c r="E250" s="357"/>
      <c r="F250" s="35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6" t="s">
        <v>28</v>
      </c>
      <c r="B253" s="367" t="s">
        <v>29</v>
      </c>
      <c r="C253" s="367"/>
      <c r="D253" s="367" t="s">
        <v>42</v>
      </c>
      <c r="E253" s="368" t="s">
        <v>266</v>
      </c>
      <c r="F253" s="368" t="s">
        <v>301</v>
      </c>
      <c r="G253" s="83"/>
    </row>
    <row r="254" spans="1:7" ht="21" x14ac:dyDescent="0.4">
      <c r="A254" s="366"/>
      <c r="B254" s="283" t="s">
        <v>32</v>
      </c>
      <c r="C254" s="283" t="s">
        <v>31</v>
      </c>
      <c r="D254" s="367"/>
      <c r="E254" s="368"/>
      <c r="F254" s="36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4" t="s">
        <v>34</v>
      </c>
      <c r="B265" s="395"/>
      <c r="C265" s="39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7"/>
      <c r="B290" s="387"/>
      <c r="C290" s="387"/>
      <c r="D290" s="387"/>
      <c r="E290" s="387"/>
      <c r="F290" s="387"/>
      <c r="G290" s="83"/>
    </row>
    <row r="291" spans="1:7" ht="31.5" customHeight="1" x14ac:dyDescent="0.4">
      <c r="A291" s="434" t="s">
        <v>310</v>
      </c>
      <c r="B291" s="434"/>
      <c r="C291" s="434"/>
      <c r="D291" s="434"/>
      <c r="E291" s="434"/>
      <c r="F291" s="43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6" t="s">
        <v>28</v>
      </c>
      <c r="B308" s="367" t="s">
        <v>29</v>
      </c>
      <c r="C308" s="367"/>
      <c r="D308" s="367" t="s">
        <v>42</v>
      </c>
      <c r="E308" s="368" t="s">
        <v>266</v>
      </c>
      <c r="F308" s="368" t="s">
        <v>301</v>
      </c>
      <c r="G308" s="83"/>
    </row>
    <row r="309" spans="1:7" ht="21" x14ac:dyDescent="0.4">
      <c r="A309" s="366"/>
      <c r="B309" s="283" t="s">
        <v>32</v>
      </c>
      <c r="C309" s="283" t="s">
        <v>31</v>
      </c>
      <c r="D309" s="367"/>
      <c r="E309" s="368"/>
      <c r="F309" s="36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9"/>
      <c r="B357" s="379"/>
      <c r="C357" s="379"/>
      <c r="D357" s="379"/>
      <c r="E357" s="379"/>
      <c r="F357" s="379"/>
      <c r="G357" s="379"/>
    </row>
    <row r="358" spans="1:7" ht="32.25" customHeight="1" x14ac:dyDescent="0.4">
      <c r="A358" s="443" t="s">
        <v>310</v>
      </c>
      <c r="B358" s="443"/>
      <c r="C358" s="443"/>
      <c r="D358" s="443"/>
      <c r="E358" s="443"/>
      <c r="F358" s="44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6" t="s">
        <v>28</v>
      </c>
      <c r="B375" s="367" t="s">
        <v>29</v>
      </c>
      <c r="C375" s="367"/>
      <c r="D375" s="367" t="s">
        <v>42</v>
      </c>
      <c r="E375" s="368" t="s">
        <v>266</v>
      </c>
      <c r="F375" s="368" t="s">
        <v>301</v>
      </c>
      <c r="G375" s="83"/>
    </row>
    <row r="376" spans="1:7" ht="21" x14ac:dyDescent="0.4">
      <c r="A376" s="366"/>
      <c r="B376" s="283" t="s">
        <v>32</v>
      </c>
      <c r="C376" s="283" t="s">
        <v>31</v>
      </c>
      <c r="D376" s="367"/>
      <c r="E376" s="368"/>
      <c r="F376" s="36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12"/>
      <c r="B415" s="364"/>
      <c r="C415" s="364"/>
      <c r="D415" s="364"/>
      <c r="E415" s="364"/>
      <c r="F415" s="364"/>
      <c r="G415" s="364"/>
    </row>
    <row r="416" spans="1:7" ht="24.75" x14ac:dyDescent="0.4">
      <c r="A416" s="442" t="s">
        <v>319</v>
      </c>
      <c r="B416" s="442"/>
      <c r="C416" s="442"/>
      <c r="D416" s="442"/>
      <c r="E416" s="442"/>
      <c r="F416" s="44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6" t="s">
        <v>28</v>
      </c>
      <c r="B433" s="367" t="s">
        <v>29</v>
      </c>
      <c r="C433" s="367"/>
      <c r="D433" s="367" t="s">
        <v>42</v>
      </c>
      <c r="E433" s="368" t="s">
        <v>266</v>
      </c>
      <c r="F433" s="368" t="s">
        <v>301</v>
      </c>
      <c r="G433" s="83"/>
    </row>
    <row r="434" spans="1:7" ht="21" x14ac:dyDescent="0.4">
      <c r="A434" s="366"/>
      <c r="B434" s="283" t="s">
        <v>32</v>
      </c>
      <c r="C434" s="283" t="s">
        <v>31</v>
      </c>
      <c r="D434" s="367"/>
      <c r="E434" s="368"/>
      <c r="F434" s="36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42" t="s">
        <v>310</v>
      </c>
      <c r="B464" s="442"/>
      <c r="C464" s="442"/>
      <c r="D464" s="442"/>
      <c r="E464" s="442"/>
      <c r="F464" s="44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1</v>
      </c>
      <c r="C471" s="89"/>
      <c r="D471" s="271">
        <f>IFERROR(E471/F471,"N.A")</f>
        <v>0.75</v>
      </c>
      <c r="E471" s="103">
        <f>COUNTIF('A2 Exploitation'!F437:F470,"ok")</f>
        <v>3</v>
      </c>
      <c r="F471" s="90">
        <f>COUNTA('A2 Exploitation'!F437:F470)</f>
        <v>4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1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0.5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6" t="s">
        <v>425</v>
      </c>
      <c r="B478" s="446"/>
      <c r="C478" s="446"/>
      <c r="D478" s="446"/>
      <c r="E478" s="446"/>
      <c r="F478" s="44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5" t="s">
        <v>28</v>
      </c>
      <c r="B480" s="416" t="s">
        <v>29</v>
      </c>
      <c r="C480" s="416"/>
      <c r="D480" s="416" t="s">
        <v>42</v>
      </c>
      <c r="E480" s="408" t="s">
        <v>266</v>
      </c>
      <c r="F480" s="408" t="s">
        <v>301</v>
      </c>
      <c r="G480" s="83"/>
    </row>
    <row r="481" spans="1:7" ht="21" x14ac:dyDescent="0.4">
      <c r="A481" s="415"/>
      <c r="B481" s="291" t="s">
        <v>32</v>
      </c>
      <c r="C481" s="291" t="s">
        <v>31</v>
      </c>
      <c r="D481" s="416"/>
      <c r="E481" s="408"/>
      <c r="F481" s="40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3" t="s">
        <v>52</v>
      </c>
      <c r="B483" s="423"/>
      <c r="C483" s="423"/>
      <c r="D483" s="423"/>
      <c r="E483" s="423"/>
      <c r="F483" s="42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6" t="s">
        <v>463</v>
      </c>
      <c r="B491" s="407"/>
      <c r="C491" s="407"/>
      <c r="D491" s="407"/>
      <c r="E491" s="407"/>
      <c r="F491" s="40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7" t="s">
        <v>23</v>
      </c>
      <c r="B505" s="418"/>
      <c r="C505" s="418"/>
      <c r="D505" s="418"/>
      <c r="E505" s="418"/>
      <c r="F505" s="41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9"/>
      <c r="B517" s="389"/>
      <c r="C517" s="389"/>
      <c r="D517" s="389"/>
      <c r="E517" s="389"/>
      <c r="F517" s="389"/>
      <c r="G517" s="389"/>
    </row>
    <row r="518" spans="1:7" ht="26.25" customHeight="1" x14ac:dyDescent="0.5">
      <c r="A518" s="244" t="s">
        <v>310</v>
      </c>
      <c r="B518" s="414"/>
      <c r="C518" s="414"/>
      <c r="D518" s="414"/>
      <c r="E518" s="414"/>
      <c r="F518" s="41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7" t="s">
        <v>97</v>
      </c>
      <c r="B530" s="447"/>
      <c r="C530" s="447"/>
      <c r="D530" s="447"/>
      <c r="E530" s="447"/>
      <c r="F530" s="44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20" t="s">
        <v>28</v>
      </c>
      <c r="B532" s="393" t="s">
        <v>29</v>
      </c>
      <c r="C532" s="422"/>
      <c r="D532" s="367" t="s">
        <v>42</v>
      </c>
      <c r="E532" s="368" t="s">
        <v>266</v>
      </c>
      <c r="F532" s="368" t="s">
        <v>301</v>
      </c>
      <c r="G532" s="83"/>
    </row>
    <row r="533" spans="1:7" ht="21" x14ac:dyDescent="0.4">
      <c r="A533" s="421"/>
      <c r="B533" s="292" t="s">
        <v>32</v>
      </c>
      <c r="C533" s="293" t="s">
        <v>31</v>
      </c>
      <c r="D533" s="367"/>
      <c r="E533" s="368"/>
      <c r="F533" s="36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4"/>
      <c r="D535" s="444"/>
      <c r="E535" s="444"/>
      <c r="F535" s="44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4" t="s">
        <v>34</v>
      </c>
      <c r="B542" s="395"/>
      <c r="C542" s="39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4" t="s">
        <v>33</v>
      </c>
      <c r="B543" s="395"/>
      <c r="C543" s="39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7"/>
      <c r="B544" s="357"/>
      <c r="C544" s="357"/>
      <c r="D544" s="357"/>
      <c r="E544" s="357"/>
      <c r="F544" s="35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3"/>
      <c r="B556" s="379"/>
      <c r="C556" s="379"/>
      <c r="D556" s="379"/>
      <c r="E556" s="379"/>
      <c r="F556" s="379"/>
      <c r="G556" s="379"/>
    </row>
    <row r="557" spans="1:7" ht="35.25" customHeight="1" x14ac:dyDescent="0.4">
      <c r="A557" s="246" t="s">
        <v>310</v>
      </c>
      <c r="B557" s="222"/>
      <c r="C557" s="377"/>
      <c r="D557" s="377"/>
      <c r="E557" s="377"/>
      <c r="F557" s="37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72" t="s">
        <v>34</v>
      </c>
      <c r="B566" s="372"/>
      <c r="C566" s="373"/>
      <c r="D566" s="296">
        <f>SUM(B558:C565,B546:C555)</f>
        <v>0</v>
      </c>
      <c r="E566" s="79"/>
      <c r="F566" s="83"/>
      <c r="G566" s="83"/>
    </row>
    <row r="567" spans="1:7" ht="21" x14ac:dyDescent="0.4">
      <c r="A567" s="372" t="s">
        <v>33</v>
      </c>
      <c r="B567" s="372"/>
      <c r="C567" s="37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7"/>
      <c r="B572" s="357"/>
      <c r="C572" s="357"/>
      <c r="D572" s="357"/>
      <c r="E572" s="357"/>
      <c r="F572" s="357"/>
      <c r="G572" s="83"/>
    </row>
    <row r="573" spans="1:7" ht="22.5" x14ac:dyDescent="0.45">
      <c r="A573" s="380" t="s">
        <v>19</v>
      </c>
      <c r="B573" s="380"/>
      <c r="C573" s="380"/>
      <c r="D573" s="380"/>
      <c r="E573" s="380"/>
      <c r="F573" s="38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5" t="s">
        <v>28</v>
      </c>
      <c r="B575" s="416" t="s">
        <v>29</v>
      </c>
      <c r="C575" s="416"/>
      <c r="D575" s="416" t="s">
        <v>42</v>
      </c>
      <c r="E575" s="408" t="s">
        <v>266</v>
      </c>
      <c r="F575" s="408" t="s">
        <v>301</v>
      </c>
      <c r="G575" s="83"/>
    </row>
    <row r="576" spans="1:7" ht="21" x14ac:dyDescent="0.4">
      <c r="A576" s="415"/>
      <c r="B576" s="291" t="s">
        <v>32</v>
      </c>
      <c r="C576" s="291" t="s">
        <v>31</v>
      </c>
      <c r="D576" s="416"/>
      <c r="E576" s="408"/>
      <c r="F576" s="40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0" t="s">
        <v>10</v>
      </c>
      <c r="B578" s="401"/>
      <c r="C578" s="401"/>
      <c r="D578" s="401"/>
      <c r="E578" s="401"/>
      <c r="F578" s="40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72" t="s">
        <v>34</v>
      </c>
      <c r="B588" s="372"/>
      <c r="C588" s="373"/>
      <c r="D588" s="296">
        <f>SUM(B579:C587)</f>
        <v>0</v>
      </c>
      <c r="E588" s="79"/>
      <c r="F588" s="83"/>
      <c r="G588" s="83"/>
    </row>
    <row r="589" spans="1:7" ht="21" x14ac:dyDescent="0.4">
      <c r="A589" s="372" t="s">
        <v>33</v>
      </c>
      <c r="B589" s="372"/>
      <c r="C589" s="372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3" t="s">
        <v>23</v>
      </c>
      <c r="B591" s="404"/>
      <c r="C591" s="404"/>
      <c r="D591" s="404"/>
      <c r="E591" s="404"/>
      <c r="F591" s="40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40" t="s">
        <v>383</v>
      </c>
      <c r="B598" s="441"/>
      <c r="C598" s="441"/>
      <c r="D598" s="441"/>
      <c r="E598" s="441"/>
      <c r="F598" s="441"/>
      <c r="G598" s="44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COUNTIF('A2 Exploitation'!F579:F604,"ok")</f>
        <v>2</v>
      </c>
      <c r="F605" s="90">
        <f>COUNTA('A2 Exploitation'!F579:F604)</f>
        <v>2</v>
      </c>
      <c r="G605" s="83"/>
    </row>
    <row r="606" spans="1:7" ht="21" x14ac:dyDescent="0.4">
      <c r="A606" s="372" t="s">
        <v>34</v>
      </c>
      <c r="B606" s="372"/>
      <c r="C606" s="373"/>
      <c r="D606" s="296">
        <f>SUM(B592:C605)</f>
        <v>2</v>
      </c>
      <c r="E606" s="79"/>
      <c r="F606" s="83"/>
      <c r="G606" s="83"/>
    </row>
    <row r="607" spans="1:7" ht="21" x14ac:dyDescent="0.4">
      <c r="A607" s="372" t="s">
        <v>33</v>
      </c>
      <c r="B607" s="372"/>
      <c r="C607" s="372"/>
      <c r="D607" s="295">
        <f>D606/(COUNT(B592:C597,B599:C605)*2)</f>
        <v>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</v>
      </c>
      <c r="E609" s="203"/>
      <c r="F609" s="203"/>
      <c r="G609" s="83"/>
    </row>
    <row r="610" spans="1:7" ht="22.5" x14ac:dyDescent="0.45">
      <c r="A610" s="374" t="s">
        <v>170</v>
      </c>
      <c r="B610" s="375"/>
      <c r="C610" s="376"/>
      <c r="D610" s="305">
        <f>D609/(COUNT(B579:C587,B592:C605)*2)</f>
        <v>1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0" t="s">
        <v>8</v>
      </c>
      <c r="B612" s="380"/>
      <c r="C612" s="380"/>
      <c r="D612" s="380"/>
      <c r="E612" s="380"/>
      <c r="F612" s="38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6" t="s">
        <v>28</v>
      </c>
      <c r="B614" s="367" t="s">
        <v>29</v>
      </c>
      <c r="C614" s="367"/>
      <c r="D614" s="367" t="s">
        <v>42</v>
      </c>
      <c r="E614" s="368" t="s">
        <v>266</v>
      </c>
      <c r="F614" s="368" t="s">
        <v>301</v>
      </c>
      <c r="G614" s="83"/>
    </row>
    <row r="615" spans="1:7" ht="18.75" customHeight="1" x14ac:dyDescent="0.4">
      <c r="A615" s="366"/>
      <c r="B615" s="283" t="s">
        <v>32</v>
      </c>
      <c r="C615" s="283" t="s">
        <v>31</v>
      </c>
      <c r="D615" s="367"/>
      <c r="E615" s="368"/>
      <c r="F615" s="36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90"/>
      <c r="D617" s="390"/>
      <c r="E617" s="390"/>
      <c r="F617" s="39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72" t="s">
        <v>34</v>
      </c>
      <c r="B627" s="372"/>
      <c r="C627" s="372"/>
      <c r="D627" s="296">
        <f>SUM(B618:C626)</f>
        <v>0</v>
      </c>
      <c r="E627" s="386"/>
      <c r="F627" s="387"/>
      <c r="G627" s="83"/>
    </row>
    <row r="628" spans="1:7" ht="21" x14ac:dyDescent="0.4">
      <c r="A628" s="372" t="s">
        <v>33</v>
      </c>
      <c r="B628" s="372"/>
      <c r="C628" s="372"/>
      <c r="D628" s="295" t="e">
        <f>D627/(COUNT(B618:C626)*2)</f>
        <v>#DIV/0!</v>
      </c>
      <c r="E628" s="388"/>
      <c r="F628" s="389"/>
      <c r="G628" s="83"/>
    </row>
    <row r="629" spans="1:7" ht="21" x14ac:dyDescent="0.4">
      <c r="A629" s="104"/>
      <c r="B629" s="83"/>
      <c r="C629" s="385"/>
      <c r="D629" s="385"/>
      <c r="E629" s="385"/>
      <c r="F629" s="38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94" t="s">
        <v>34</v>
      </c>
      <c r="B639" s="395"/>
      <c r="C639" s="39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90"/>
      <c r="D642" s="390"/>
      <c r="E642" s="390"/>
      <c r="F642" s="39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94" t="s">
        <v>34</v>
      </c>
      <c r="B650" s="395"/>
      <c r="C650" s="39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2"/>
      <c r="B652" s="382"/>
      <c r="C652" s="382"/>
      <c r="D652" s="382"/>
      <c r="E652" s="382"/>
      <c r="F652" s="382"/>
      <c r="G652" s="382"/>
    </row>
    <row r="653" spans="1:16382" ht="24.75" x14ac:dyDescent="0.4">
      <c r="A653" s="241" t="s">
        <v>26</v>
      </c>
      <c r="B653" s="390"/>
      <c r="C653" s="390"/>
      <c r="D653" s="390"/>
      <c r="E653" s="390"/>
      <c r="F653" s="39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9" t="s">
        <v>310</v>
      </c>
      <c r="B661" s="410"/>
      <c r="C661" s="410"/>
      <c r="D661" s="410"/>
      <c r="E661" s="410"/>
      <c r="F661" s="41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0.875</v>
      </c>
      <c r="E668" s="42">
        <f>COUNTIF('A2 Exploitation'!F618:F667,"ok")</f>
        <v>7</v>
      </c>
      <c r="F668" s="90">
        <f>COUNTA('A2 Exploitation'!F618:F667)</f>
        <v>8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1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0" t="s">
        <v>355</v>
      </c>
      <c r="B676" s="380"/>
      <c r="C676" s="380"/>
      <c r="D676" s="380"/>
      <c r="E676" s="380"/>
      <c r="F676" s="38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6" t="s">
        <v>28</v>
      </c>
      <c r="B678" s="367" t="s">
        <v>29</v>
      </c>
      <c r="C678" s="367"/>
      <c r="D678" s="367" t="s">
        <v>42</v>
      </c>
      <c r="E678" s="368" t="s">
        <v>266</v>
      </c>
      <c r="F678" s="368" t="s">
        <v>301</v>
      </c>
      <c r="G678" s="83"/>
    </row>
    <row r="679" spans="1:7" ht="21" x14ac:dyDescent="0.4">
      <c r="A679" s="366"/>
      <c r="B679" s="283" t="s">
        <v>32</v>
      </c>
      <c r="C679" s="283" t="s">
        <v>31</v>
      </c>
      <c r="D679" s="367"/>
      <c r="E679" s="368"/>
      <c r="F679" s="36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0.66666666666666663</v>
      </c>
      <c r="E700" s="206">
        <f>COUNTIF('A2 Exploitation'!F681:F699,"ok")</f>
        <v>2</v>
      </c>
      <c r="F700" s="90">
        <f>COUNTA('A2 Exploitation'!F681:F699)</f>
        <v>3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1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1" t="s">
        <v>459</v>
      </c>
      <c r="B704" s="381"/>
      <c r="C704" s="381"/>
      <c r="D704" s="381"/>
      <c r="E704" s="381"/>
      <c r="F704" s="38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92" t="s">
        <v>28</v>
      </c>
      <c r="B706" s="393" t="s">
        <v>29</v>
      </c>
      <c r="C706" s="393"/>
      <c r="D706" s="367" t="s">
        <v>42</v>
      </c>
      <c r="E706" s="368" t="s">
        <v>266</v>
      </c>
      <c r="F706" s="368" t="s">
        <v>301</v>
      </c>
      <c r="G706" s="184"/>
    </row>
    <row r="707" spans="1:7" ht="21" x14ac:dyDescent="0.4">
      <c r="A707" s="366"/>
      <c r="B707" s="283" t="s">
        <v>32</v>
      </c>
      <c r="C707" s="283" t="s">
        <v>31</v>
      </c>
      <c r="D707" s="367"/>
      <c r="E707" s="368"/>
      <c r="F707" s="36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9" t="s">
        <v>305</v>
      </c>
      <c r="B709" s="370"/>
      <c r="C709" s="370"/>
      <c r="D709" s="370"/>
      <c r="E709" s="370"/>
      <c r="F709" s="37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3"/>
      <c r="C715" s="38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3"/>
      <c r="C716" s="38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9" t="s">
        <v>306</v>
      </c>
      <c r="B718" s="370"/>
      <c r="C718" s="370"/>
      <c r="D718" s="370"/>
      <c r="E718" s="370"/>
      <c r="F718" s="37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COUNTIF('A2 Exploitation'!F710:F720,"ok")</f>
        <v>1</v>
      </c>
      <c r="F721" s="135">
        <f>COUNTA('A2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2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2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0.82638888888888884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8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0.66666666666666663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181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6"/>
      <c r="E1" s="466"/>
      <c r="F1" s="466"/>
      <c r="G1" s="466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7" t="s">
        <v>46</v>
      </c>
      <c r="B6" s="467"/>
      <c r="C6" s="467"/>
      <c r="D6" s="467"/>
      <c r="E6" s="467"/>
      <c r="F6" s="467"/>
      <c r="G6" s="66"/>
    </row>
    <row r="7" spans="1:7" s="2" customFormat="1" ht="21.75" customHeight="1" x14ac:dyDescent="0.45">
      <c r="A7" s="468" t="str">
        <f>'Page de garde'!D18</f>
        <v>Ain Zaghouan 1</v>
      </c>
      <c r="B7" s="468"/>
      <c r="C7" s="468"/>
      <c r="D7" s="468"/>
      <c r="E7" s="468"/>
      <c r="F7" s="468"/>
      <c r="G7" s="66"/>
    </row>
    <row r="8" spans="1:7" s="2" customFormat="1" ht="24" x14ac:dyDescent="0.45">
      <c r="A8" s="329" t="s">
        <v>39</v>
      </c>
      <c r="B8" s="469" t="str">
        <f>'A1 Exploitation'!B9:F9</f>
        <v>Dr Raja Bouhalfaya</v>
      </c>
      <c r="C8" s="469"/>
      <c r="D8" s="469"/>
      <c r="E8" s="469"/>
      <c r="F8" s="469"/>
      <c r="G8" s="66"/>
    </row>
    <row r="9" spans="1:7" s="2" customFormat="1" ht="24" x14ac:dyDescent="0.45">
      <c r="A9" s="330" t="s">
        <v>41</v>
      </c>
      <c r="B9" s="470" t="str">
        <f>'A1 Exploitation'!B10:F10</f>
        <v>Directeur du magasin et chefs rayons</v>
      </c>
      <c r="C9" s="470"/>
      <c r="D9" s="470"/>
      <c r="E9" s="470"/>
      <c r="F9" s="470"/>
      <c r="G9" s="66"/>
    </row>
    <row r="10" spans="1:7" s="2" customFormat="1" ht="24" x14ac:dyDescent="0.45">
      <c r="A10" s="329" t="s">
        <v>40</v>
      </c>
      <c r="B10" s="465">
        <f>'A1 Exploitation'!B11:F11</f>
        <v>43556</v>
      </c>
      <c r="C10" s="465"/>
      <c r="D10" s="465"/>
      <c r="E10" s="465"/>
      <c r="F10" s="465"/>
      <c r="G10" s="66"/>
    </row>
    <row r="11" spans="1:7" s="2" customFormat="1" ht="24" x14ac:dyDescent="0.45">
      <c r="A11" s="329" t="s">
        <v>250</v>
      </c>
      <c r="B11" s="462" t="e">
        <f>D199</f>
        <v>#DIV/0!</v>
      </c>
      <c r="C11" s="462"/>
      <c r="D11" s="462"/>
      <c r="E11" s="462"/>
      <c r="F11" s="462"/>
      <c r="G11" s="66"/>
    </row>
    <row r="12" spans="1:7" s="2" customFormat="1" ht="22.5" x14ac:dyDescent="0.45">
      <c r="A12" s="1"/>
      <c r="D12" s="425"/>
      <c r="E12" s="425"/>
      <c r="F12" s="425"/>
      <c r="G12" s="425"/>
    </row>
    <row r="13" spans="1:7" s="2" customFormat="1" ht="11.25" customHeight="1" x14ac:dyDescent="0.3">
      <c r="A13" s="463" t="s">
        <v>28</v>
      </c>
      <c r="B13" s="464" t="s">
        <v>29</v>
      </c>
      <c r="C13" s="464"/>
      <c r="D13" s="464" t="s">
        <v>42</v>
      </c>
      <c r="E13" s="464" t="s">
        <v>160</v>
      </c>
      <c r="F13" s="464" t="s">
        <v>161</v>
      </c>
    </row>
    <row r="14" spans="1:7" s="2" customFormat="1" ht="12.75" customHeight="1" x14ac:dyDescent="0.3">
      <c r="A14" s="463"/>
      <c r="B14" s="336" t="s">
        <v>32</v>
      </c>
      <c r="C14" s="336" t="s">
        <v>31</v>
      </c>
      <c r="D14" s="464"/>
      <c r="E14" s="464"/>
      <c r="F14" s="464"/>
      <c r="G14" s="65"/>
    </row>
    <row r="15" spans="1:7" x14ac:dyDescent="0.3">
      <c r="A15" s="455"/>
      <c r="B15" s="456"/>
      <c r="C15" s="456"/>
      <c r="D15" s="456"/>
      <c r="E15" s="456"/>
      <c r="F15" s="456"/>
    </row>
    <row r="16" spans="1:7" ht="19.5" x14ac:dyDescent="0.4">
      <c r="A16" s="459" t="s">
        <v>0</v>
      </c>
      <c r="B16" s="460"/>
      <c r="C16" s="460"/>
      <c r="D16" s="460"/>
      <c r="E16" s="460"/>
      <c r="F16" s="460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1" t="s">
        <v>34</v>
      </c>
      <c r="B22" s="457"/>
      <c r="C22" s="458"/>
      <c r="D22" s="334">
        <f>SUM(B17:C21)</f>
        <v>0</v>
      </c>
    </row>
    <row r="23" spans="1:7" x14ac:dyDescent="0.3">
      <c r="A23" s="448" t="s">
        <v>251</v>
      </c>
      <c r="B23" s="449"/>
      <c r="C23" s="450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3" t="s">
        <v>4</v>
      </c>
      <c r="B25" s="454"/>
      <c r="C25" s="454"/>
      <c r="D25" s="454"/>
      <c r="E25" s="454"/>
      <c r="F25" s="45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8" t="s">
        <v>34</v>
      </c>
      <c r="B33" s="449"/>
      <c r="C33" s="450"/>
      <c r="D33" s="331">
        <f>SUM(B26:C32)</f>
        <v>0</v>
      </c>
    </row>
    <row r="34" spans="1:6" x14ac:dyDescent="0.3">
      <c r="A34" s="448" t="s">
        <v>251</v>
      </c>
      <c r="B34" s="449"/>
      <c r="C34" s="450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3" t="s">
        <v>180</v>
      </c>
      <c r="B36" s="454"/>
      <c r="C36" s="454"/>
      <c r="D36" s="454"/>
      <c r="E36" s="454"/>
      <c r="F36" s="45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8" t="s">
        <v>34</v>
      </c>
      <c r="B42" s="449"/>
      <c r="C42" s="450"/>
      <c r="D42" s="331">
        <f>SUM(B37:C41)</f>
        <v>0</v>
      </c>
    </row>
    <row r="43" spans="1:6" x14ac:dyDescent="0.3">
      <c r="A43" s="448" t="s">
        <v>251</v>
      </c>
      <c r="B43" s="449"/>
      <c r="C43" s="45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71" t="s">
        <v>19</v>
      </c>
      <c r="B45" s="472"/>
      <c r="C45" s="472"/>
      <c r="D45" s="472"/>
      <c r="E45" s="472"/>
      <c r="F45" s="472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8" t="s">
        <v>34</v>
      </c>
      <c r="B52" s="449"/>
      <c r="C52" s="450"/>
      <c r="D52" s="331">
        <f>SUM(B46:C51)</f>
        <v>0</v>
      </c>
    </row>
    <row r="53" spans="1:6" x14ac:dyDescent="0.3">
      <c r="A53" s="448" t="s">
        <v>251</v>
      </c>
      <c r="B53" s="449"/>
      <c r="C53" s="450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3" t="s">
        <v>8</v>
      </c>
      <c r="B55" s="454"/>
      <c r="C55" s="454"/>
      <c r="D55" s="454"/>
      <c r="E55" s="454"/>
      <c r="F55" s="454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8" t="s">
        <v>34</v>
      </c>
      <c r="B63" s="449"/>
      <c r="C63" s="450"/>
      <c r="D63" s="331">
        <f>SUM(B56:C62)</f>
        <v>0</v>
      </c>
    </row>
    <row r="64" spans="1:6" x14ac:dyDescent="0.3">
      <c r="A64" s="448" t="s">
        <v>251</v>
      </c>
      <c r="B64" s="449"/>
      <c r="C64" s="450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3" t="s">
        <v>111</v>
      </c>
      <c r="B66" s="454"/>
      <c r="C66" s="454"/>
      <c r="D66" s="454"/>
      <c r="E66" s="454"/>
      <c r="F66" s="45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8" t="s">
        <v>34</v>
      </c>
      <c r="B84" s="449"/>
      <c r="C84" s="450"/>
      <c r="D84" s="331">
        <f>SUM(B67:C83)</f>
        <v>0</v>
      </c>
    </row>
    <row r="85" spans="1:6" x14ac:dyDescent="0.3">
      <c r="A85" s="448" t="s">
        <v>251</v>
      </c>
      <c r="B85" s="449"/>
      <c r="C85" s="45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3" t="s">
        <v>172</v>
      </c>
      <c r="B87" s="454"/>
      <c r="C87" s="454"/>
      <c r="D87" s="454"/>
      <c r="E87" s="454"/>
      <c r="F87" s="45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8" t="s">
        <v>34</v>
      </c>
      <c r="B102" s="449"/>
      <c r="C102" s="450"/>
      <c r="D102" s="331">
        <f>SUM(B88:C101)</f>
        <v>0</v>
      </c>
    </row>
    <row r="103" spans="1:6" x14ac:dyDescent="0.3">
      <c r="A103" s="448" t="s">
        <v>251</v>
      </c>
      <c r="B103" s="449"/>
      <c r="C103" s="45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3" t="s">
        <v>173</v>
      </c>
      <c r="B106" s="454"/>
      <c r="C106" s="454"/>
      <c r="D106" s="454"/>
      <c r="E106" s="454"/>
      <c r="F106" s="45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8" t="s">
        <v>34</v>
      </c>
      <c r="B118" s="449"/>
      <c r="C118" s="450"/>
      <c r="D118" s="331">
        <f>SUM(B107:C117)</f>
        <v>0</v>
      </c>
    </row>
    <row r="119" spans="1:6" x14ac:dyDescent="0.3">
      <c r="A119" s="448" t="s">
        <v>251</v>
      </c>
      <c r="B119" s="449"/>
      <c r="C119" s="45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3" t="s">
        <v>156</v>
      </c>
      <c r="B121" s="454"/>
      <c r="C121" s="454"/>
      <c r="D121" s="454"/>
      <c r="E121" s="454"/>
      <c r="F121" s="45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8" t="s">
        <v>34</v>
      </c>
      <c r="B133" s="449"/>
      <c r="C133" s="450"/>
      <c r="D133" s="331">
        <f>SUM(B122:C132)</f>
        <v>0</v>
      </c>
    </row>
    <row r="134" spans="1:6" x14ac:dyDescent="0.3">
      <c r="A134" s="448" t="s">
        <v>251</v>
      </c>
      <c r="B134" s="449"/>
      <c r="C134" s="45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3" t="s">
        <v>61</v>
      </c>
      <c r="B136" s="454"/>
      <c r="C136" s="454"/>
      <c r="D136" s="454"/>
      <c r="E136" s="454"/>
      <c r="F136" s="45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8" t="s">
        <v>34</v>
      </c>
      <c r="B149" s="449"/>
      <c r="C149" s="450"/>
      <c r="D149" s="331">
        <f>SUM(B137:C148)</f>
        <v>0</v>
      </c>
    </row>
    <row r="150" spans="1:6" x14ac:dyDescent="0.3">
      <c r="A150" s="448" t="s">
        <v>251</v>
      </c>
      <c r="B150" s="449"/>
      <c r="C150" s="45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3" t="s">
        <v>178</v>
      </c>
      <c r="B152" s="454"/>
      <c r="C152" s="454"/>
      <c r="D152" s="454"/>
      <c r="E152" s="454"/>
      <c r="F152" s="454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8" t="s">
        <v>34</v>
      </c>
      <c r="B161" s="457"/>
      <c r="C161" s="458"/>
      <c r="D161" s="334">
        <f>SUM(B153:C160)</f>
        <v>0</v>
      </c>
    </row>
    <row r="162" spans="1:6" x14ac:dyDescent="0.3">
      <c r="A162" s="448" t="s">
        <v>251</v>
      </c>
      <c r="B162" s="449"/>
      <c r="C162" s="450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3" t="s">
        <v>64</v>
      </c>
      <c r="B164" s="454"/>
      <c r="C164" s="454"/>
      <c r="D164" s="454"/>
      <c r="E164" s="454"/>
      <c r="F164" s="45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8" t="s">
        <v>34</v>
      </c>
      <c r="B169" s="449"/>
      <c r="C169" s="450"/>
      <c r="D169" s="331">
        <f>SUM(B165:C168)</f>
        <v>0</v>
      </c>
    </row>
    <row r="170" spans="1:6" x14ac:dyDescent="0.3">
      <c r="A170" s="448" t="s">
        <v>251</v>
      </c>
      <c r="B170" s="449"/>
      <c r="C170" s="450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51" t="s">
        <v>15</v>
      </c>
      <c r="B172" s="452"/>
      <c r="C172" s="452"/>
      <c r="D172" s="452"/>
      <c r="E172" s="452"/>
      <c r="F172" s="45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8" t="s">
        <v>34</v>
      </c>
      <c r="B177" s="449"/>
      <c r="C177" s="450"/>
      <c r="D177" s="331">
        <f>SUM(B173:C176)</f>
        <v>0</v>
      </c>
    </row>
    <row r="178" spans="1:7" x14ac:dyDescent="0.3">
      <c r="A178" s="448" t="s">
        <v>251</v>
      </c>
      <c r="B178" s="449"/>
      <c r="C178" s="450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3" t="s">
        <v>65</v>
      </c>
      <c r="B180" s="454"/>
      <c r="C180" s="454"/>
      <c r="D180" s="454"/>
      <c r="E180" s="454"/>
      <c r="F180" s="454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8" t="s">
        <v>34</v>
      </c>
      <c r="B186" s="449"/>
      <c r="C186" s="450"/>
      <c r="D186" s="331">
        <f>SUM(B181:C185)</f>
        <v>0</v>
      </c>
    </row>
    <row r="187" spans="1:7" x14ac:dyDescent="0.3">
      <c r="A187" s="448" t="s">
        <v>251</v>
      </c>
      <c r="B187" s="449"/>
      <c r="C187" s="450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3" t="s">
        <v>177</v>
      </c>
      <c r="B189" s="454"/>
      <c r="C189" s="454"/>
      <c r="D189" s="454"/>
      <c r="E189" s="454"/>
      <c r="F189" s="454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8" t="s">
        <v>34</v>
      </c>
      <c r="B194" s="449"/>
      <c r="C194" s="450"/>
      <c r="D194" s="335">
        <f>SUM(B190:C193)</f>
        <v>0</v>
      </c>
    </row>
    <row r="195" spans="1:6" x14ac:dyDescent="0.3">
      <c r="A195" s="448" t="s">
        <v>251</v>
      </c>
      <c r="B195" s="449"/>
      <c r="C195" s="450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>
        <f>E197/F197</f>
        <v>0.63636363636363635</v>
      </c>
      <c r="E197" s="72">
        <f>COUNTIF('A2 Technique'!F17:F193,"ok")</f>
        <v>7</v>
      </c>
      <c r="F197" s="73">
        <f>COUNTA('A2 Technique'!F17:F193)</f>
        <v>11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5"/>
      <c r="E1" s="425"/>
      <c r="F1" s="425"/>
      <c r="G1" s="42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6" t="s">
        <v>151</v>
      </c>
      <c r="B7" s="426"/>
      <c r="C7" s="426"/>
      <c r="D7" s="426"/>
      <c r="E7" s="426"/>
      <c r="F7" s="426"/>
      <c r="G7" s="82"/>
    </row>
    <row r="8" spans="1:7" ht="22.5" x14ac:dyDescent="0.45">
      <c r="A8" s="427" t="str">
        <f>'Page de garde'!D18</f>
        <v>Ain Zaghouan 1</v>
      </c>
      <c r="B8" s="427"/>
      <c r="C8" s="427"/>
      <c r="D8" s="427"/>
      <c r="E8" s="427"/>
      <c r="F8" s="427"/>
      <c r="G8" s="82"/>
    </row>
    <row r="9" spans="1:7" ht="22.5" x14ac:dyDescent="0.45">
      <c r="A9" s="278" t="s">
        <v>39</v>
      </c>
      <c r="B9" s="428"/>
      <c r="C9" s="428"/>
      <c r="D9" s="428"/>
      <c r="E9" s="428"/>
      <c r="F9" s="428"/>
      <c r="G9" s="82"/>
    </row>
    <row r="10" spans="1:7" ht="22.5" x14ac:dyDescent="0.45">
      <c r="A10" s="279" t="s">
        <v>41</v>
      </c>
      <c r="B10" s="429"/>
      <c r="C10" s="429"/>
      <c r="D10" s="429"/>
      <c r="E10" s="429"/>
      <c r="F10" s="429"/>
      <c r="G10" s="82"/>
    </row>
    <row r="11" spans="1:7" ht="22.5" x14ac:dyDescent="0.45">
      <c r="A11" s="278" t="s">
        <v>40</v>
      </c>
      <c r="B11" s="424"/>
      <c r="C11" s="424"/>
      <c r="D11" s="424"/>
      <c r="E11" s="424"/>
      <c r="F11" s="424"/>
      <c r="G11" s="82"/>
    </row>
    <row r="12" spans="1:7" ht="22.5" x14ac:dyDescent="0.45">
      <c r="A12" s="278" t="s">
        <v>200</v>
      </c>
      <c r="B12" s="430" t="e">
        <f>D730</f>
        <v>#DIV/0!</v>
      </c>
      <c r="C12" s="430"/>
      <c r="D12" s="430"/>
      <c r="E12" s="430"/>
      <c r="F12" s="430"/>
      <c r="G12" s="82"/>
    </row>
    <row r="13" spans="1:7" ht="22.5" x14ac:dyDescent="0.45">
      <c r="A13" s="81"/>
      <c r="B13" s="79"/>
      <c r="C13" s="79"/>
      <c r="D13" s="425"/>
      <c r="E13" s="425"/>
      <c r="F13" s="425"/>
      <c r="G13" s="42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6" t="s">
        <v>28</v>
      </c>
      <c r="B17" s="367" t="s">
        <v>29</v>
      </c>
      <c r="C17" s="367"/>
      <c r="D17" s="367" t="s">
        <v>42</v>
      </c>
      <c r="E17" s="368" t="s">
        <v>266</v>
      </c>
      <c r="F17" s="368" t="s">
        <v>299</v>
      </c>
      <c r="G17" s="83"/>
    </row>
    <row r="18" spans="1:8" ht="16.5" customHeight="1" x14ac:dyDescent="0.4">
      <c r="A18" s="366"/>
      <c r="B18" s="283" t="s">
        <v>32</v>
      </c>
      <c r="C18" s="283" t="s">
        <v>31</v>
      </c>
      <c r="D18" s="367"/>
      <c r="E18" s="368"/>
      <c r="F18" s="36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7"/>
      <c r="B49" s="357"/>
      <c r="C49" s="357"/>
      <c r="D49" s="357"/>
      <c r="E49" s="357"/>
      <c r="F49" s="357"/>
      <c r="G49" s="35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6" t="s">
        <v>28</v>
      </c>
      <c r="B52" s="367" t="s">
        <v>29</v>
      </c>
      <c r="C52" s="367"/>
      <c r="D52" s="367" t="s">
        <v>42</v>
      </c>
      <c r="E52" s="368" t="s">
        <v>266</v>
      </c>
      <c r="F52" s="368" t="s">
        <v>301</v>
      </c>
      <c r="G52" s="83"/>
    </row>
    <row r="53" spans="1:7" ht="21" x14ac:dyDescent="0.4">
      <c r="A53" s="366"/>
      <c r="B53" s="283" t="s">
        <v>32</v>
      </c>
      <c r="C53" s="283" t="s">
        <v>31</v>
      </c>
      <c r="D53" s="367"/>
      <c r="E53" s="368"/>
      <c r="F53" s="36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5"/>
      <c r="B64" s="356"/>
      <c r="C64" s="356"/>
      <c r="D64" s="356"/>
      <c r="E64" s="356"/>
      <c r="F64" s="356"/>
      <c r="G64" s="356"/>
    </row>
    <row r="65" spans="1:7" ht="43.5" customHeight="1" x14ac:dyDescent="0.4">
      <c r="A65" s="435" t="s">
        <v>350</v>
      </c>
      <c r="B65" s="435"/>
      <c r="C65" s="435"/>
      <c r="D65" s="435"/>
      <c r="E65" s="435"/>
      <c r="F65" s="43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4"/>
      <c r="B83" s="364"/>
      <c r="C83" s="364"/>
      <c r="D83" s="364"/>
      <c r="E83" s="364"/>
      <c r="F83" s="364"/>
      <c r="G83" s="364"/>
    </row>
    <row r="84" spans="1:7" ht="45" customHeight="1" x14ac:dyDescent="0.45">
      <c r="A84" s="436" t="s">
        <v>351</v>
      </c>
      <c r="B84" s="436"/>
      <c r="C84" s="436"/>
      <c r="D84" s="436"/>
      <c r="E84" s="436"/>
      <c r="F84" s="43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60"/>
      <c r="B103" s="358"/>
      <c r="C103" s="358"/>
      <c r="D103" s="358"/>
      <c r="E103" s="358"/>
      <c r="F103" s="365"/>
      <c r="G103" s="83"/>
    </row>
    <row r="104" spans="1:7" ht="46.5" customHeight="1" x14ac:dyDescent="0.4">
      <c r="A104" s="435" t="s">
        <v>352</v>
      </c>
      <c r="B104" s="435"/>
      <c r="C104" s="435"/>
      <c r="D104" s="435"/>
      <c r="E104" s="435"/>
      <c r="F104" s="43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60"/>
      <c r="B111" s="358"/>
      <c r="C111" s="358"/>
      <c r="D111" s="358"/>
      <c r="E111" s="358"/>
      <c r="F111" s="365"/>
      <c r="G111" s="83"/>
    </row>
    <row r="112" spans="1:7" ht="39.75" customHeight="1" x14ac:dyDescent="0.4">
      <c r="A112" s="435" t="s">
        <v>390</v>
      </c>
      <c r="B112" s="435"/>
      <c r="C112" s="435"/>
      <c r="D112" s="435"/>
      <c r="E112" s="435"/>
      <c r="F112" s="43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8"/>
      <c r="B120" s="358"/>
      <c r="C120" s="358"/>
      <c r="D120" s="358"/>
      <c r="E120" s="358"/>
      <c r="F120" s="358"/>
      <c r="G120" s="83"/>
    </row>
    <row r="121" spans="1:7" ht="22.5" x14ac:dyDescent="0.4">
      <c r="A121" s="435" t="s">
        <v>310</v>
      </c>
      <c r="B121" s="435"/>
      <c r="C121" s="435"/>
      <c r="D121" s="435"/>
      <c r="E121" s="435"/>
      <c r="F121" s="43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9"/>
      <c r="B132" s="359"/>
      <c r="C132" s="359"/>
      <c r="D132" s="359"/>
      <c r="E132" s="359"/>
      <c r="F132" s="359"/>
      <c r="G132" s="83"/>
    </row>
    <row r="133" spans="1:16384" ht="22.5" customHeight="1" x14ac:dyDescent="0.4">
      <c r="A133" s="437" t="s">
        <v>424</v>
      </c>
      <c r="B133" s="437"/>
      <c r="C133" s="437"/>
      <c r="D133" s="437"/>
      <c r="E133" s="437"/>
      <c r="F133" s="437"/>
      <c r="G133" s="83"/>
    </row>
    <row r="134" spans="1:16384" ht="22.5" customHeight="1" x14ac:dyDescent="0.4">
      <c r="A134" s="438"/>
      <c r="B134" s="438"/>
      <c r="C134" s="438"/>
      <c r="D134" s="438"/>
      <c r="E134" s="438"/>
      <c r="F134" s="438"/>
      <c r="G134" s="83"/>
    </row>
    <row r="135" spans="1:16384" s="216" customFormat="1" ht="22.5" customHeight="1" x14ac:dyDescent="0.25">
      <c r="A135" s="366" t="s">
        <v>28</v>
      </c>
      <c r="B135" s="367" t="s">
        <v>29</v>
      </c>
      <c r="C135" s="367"/>
      <c r="D135" s="367" t="s">
        <v>42</v>
      </c>
      <c r="E135" s="368" t="s">
        <v>266</v>
      </c>
      <c r="F135" s="368" t="s">
        <v>301</v>
      </c>
    </row>
    <row r="136" spans="1:16384" s="216" customFormat="1" ht="22.5" customHeight="1" x14ac:dyDescent="0.25">
      <c r="A136" s="366"/>
      <c r="B136" s="283" t="s">
        <v>32</v>
      </c>
      <c r="C136" s="283" t="s">
        <v>31</v>
      </c>
      <c r="D136" s="367"/>
      <c r="E136" s="368"/>
      <c r="F136" s="36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9" t="s">
        <v>461</v>
      </c>
      <c r="B139" s="439"/>
      <c r="C139" s="439"/>
      <c r="D139" s="439"/>
      <c r="E139" s="439"/>
      <c r="F139" s="43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7" t="s">
        <v>349</v>
      </c>
      <c r="B147" s="397"/>
      <c r="C147" s="397"/>
      <c r="D147" s="397"/>
      <c r="E147" s="397"/>
      <c r="F147" s="39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60"/>
      <c r="B165" s="358"/>
      <c r="C165" s="358"/>
      <c r="D165" s="358"/>
      <c r="E165" s="358"/>
      <c r="F165" s="358"/>
      <c r="G165" s="83"/>
    </row>
    <row r="166" spans="1:7" ht="32.25" customHeight="1" x14ac:dyDescent="0.4">
      <c r="A166" s="439" t="s">
        <v>462</v>
      </c>
      <c r="B166" s="439"/>
      <c r="C166" s="439"/>
      <c r="D166" s="439"/>
      <c r="E166" s="439"/>
      <c r="F166" s="43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61"/>
      <c r="B176" s="362"/>
      <c r="C176" s="362"/>
      <c r="D176" s="362"/>
      <c r="E176" s="362"/>
      <c r="F176" s="362"/>
      <c r="G176" s="83"/>
    </row>
    <row r="177" spans="1:7" ht="32.25" customHeight="1" x14ac:dyDescent="0.4">
      <c r="A177" s="439" t="s">
        <v>310</v>
      </c>
      <c r="B177" s="439"/>
      <c r="C177" s="439"/>
      <c r="D177" s="439"/>
      <c r="E177" s="439"/>
      <c r="F177" s="43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8"/>
      <c r="C186" s="39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3"/>
      <c r="B188" s="363"/>
      <c r="C188" s="363"/>
      <c r="D188" s="363"/>
      <c r="E188" s="363"/>
      <c r="F188" s="36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6" t="s">
        <v>28</v>
      </c>
      <c r="B191" s="367" t="s">
        <v>29</v>
      </c>
      <c r="C191" s="367"/>
      <c r="D191" s="367" t="s">
        <v>42</v>
      </c>
      <c r="E191" s="368" t="s">
        <v>266</v>
      </c>
      <c r="F191" s="368" t="s">
        <v>301</v>
      </c>
      <c r="G191" s="83"/>
    </row>
    <row r="192" spans="1:7" ht="21" x14ac:dyDescent="0.4">
      <c r="A192" s="366"/>
      <c r="B192" s="283" t="s">
        <v>32</v>
      </c>
      <c r="C192" s="283" t="s">
        <v>31</v>
      </c>
      <c r="D192" s="367"/>
      <c r="E192" s="368"/>
      <c r="F192" s="36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4" t="s">
        <v>34</v>
      </c>
      <c r="B203" s="395"/>
      <c r="C203" s="39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7"/>
      <c r="B205" s="357"/>
      <c r="C205" s="357"/>
      <c r="D205" s="357"/>
      <c r="E205" s="357"/>
      <c r="F205" s="35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4" t="s">
        <v>34</v>
      </c>
      <c r="B227" s="395"/>
      <c r="C227" s="39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7"/>
      <c r="B229" s="357"/>
      <c r="C229" s="357"/>
      <c r="D229" s="357"/>
      <c r="E229" s="357"/>
      <c r="F229" s="35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31" t="s">
        <v>310</v>
      </c>
      <c r="B236" s="432"/>
      <c r="C236" s="432"/>
      <c r="D236" s="43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94" t="s">
        <v>34</v>
      </c>
      <c r="B245" s="395"/>
      <c r="C245" s="39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7"/>
      <c r="B250" s="357"/>
      <c r="C250" s="357"/>
      <c r="D250" s="357"/>
      <c r="E250" s="357"/>
      <c r="F250" s="35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6" t="s">
        <v>28</v>
      </c>
      <c r="B253" s="367" t="s">
        <v>29</v>
      </c>
      <c r="C253" s="367"/>
      <c r="D253" s="367" t="s">
        <v>42</v>
      </c>
      <c r="E253" s="368" t="s">
        <v>266</v>
      </c>
      <c r="F253" s="368" t="s">
        <v>301</v>
      </c>
      <c r="G253" s="83"/>
    </row>
    <row r="254" spans="1:7" ht="21" x14ac:dyDescent="0.4">
      <c r="A254" s="366"/>
      <c r="B254" s="283" t="s">
        <v>32</v>
      </c>
      <c r="C254" s="283" t="s">
        <v>31</v>
      </c>
      <c r="D254" s="367"/>
      <c r="E254" s="368"/>
      <c r="F254" s="36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4" t="s">
        <v>34</v>
      </c>
      <c r="B265" s="395"/>
      <c r="C265" s="39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7"/>
      <c r="B290" s="387"/>
      <c r="C290" s="387"/>
      <c r="D290" s="387"/>
      <c r="E290" s="387"/>
      <c r="F290" s="387"/>
      <c r="G290" s="83"/>
    </row>
    <row r="291" spans="1:7" ht="31.5" customHeight="1" x14ac:dyDescent="0.4">
      <c r="A291" s="434" t="s">
        <v>310</v>
      </c>
      <c r="B291" s="434"/>
      <c r="C291" s="434"/>
      <c r="D291" s="434"/>
      <c r="E291" s="434"/>
      <c r="F291" s="43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6" t="s">
        <v>28</v>
      </c>
      <c r="B308" s="367" t="s">
        <v>29</v>
      </c>
      <c r="C308" s="367"/>
      <c r="D308" s="367" t="s">
        <v>42</v>
      </c>
      <c r="E308" s="368" t="s">
        <v>266</v>
      </c>
      <c r="F308" s="368" t="s">
        <v>301</v>
      </c>
      <c r="G308" s="83"/>
    </row>
    <row r="309" spans="1:7" ht="21" x14ac:dyDescent="0.4">
      <c r="A309" s="366"/>
      <c r="B309" s="283" t="s">
        <v>32</v>
      </c>
      <c r="C309" s="283" t="s">
        <v>31</v>
      </c>
      <c r="D309" s="367"/>
      <c r="E309" s="368"/>
      <c r="F309" s="36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9"/>
      <c r="B357" s="379"/>
      <c r="C357" s="379"/>
      <c r="D357" s="379"/>
      <c r="E357" s="379"/>
      <c r="F357" s="379"/>
      <c r="G357" s="379"/>
    </row>
    <row r="358" spans="1:7" ht="32.25" customHeight="1" x14ac:dyDescent="0.4">
      <c r="A358" s="443" t="s">
        <v>310</v>
      </c>
      <c r="B358" s="443"/>
      <c r="C358" s="443"/>
      <c r="D358" s="443"/>
      <c r="E358" s="443"/>
      <c r="F358" s="44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6" t="s">
        <v>28</v>
      </c>
      <c r="B375" s="367" t="s">
        <v>29</v>
      </c>
      <c r="C375" s="367"/>
      <c r="D375" s="367" t="s">
        <v>42</v>
      </c>
      <c r="E375" s="368" t="s">
        <v>266</v>
      </c>
      <c r="F375" s="368" t="s">
        <v>301</v>
      </c>
      <c r="G375" s="83"/>
    </row>
    <row r="376" spans="1:7" ht="21" x14ac:dyDescent="0.4">
      <c r="A376" s="366"/>
      <c r="B376" s="283" t="s">
        <v>32</v>
      </c>
      <c r="C376" s="283" t="s">
        <v>31</v>
      </c>
      <c r="D376" s="367"/>
      <c r="E376" s="368"/>
      <c r="F376" s="36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12"/>
      <c r="B415" s="364"/>
      <c r="C415" s="364"/>
      <c r="D415" s="364"/>
      <c r="E415" s="364"/>
      <c r="F415" s="364"/>
      <c r="G415" s="364"/>
    </row>
    <row r="416" spans="1:7" ht="24.75" x14ac:dyDescent="0.4">
      <c r="A416" s="442" t="s">
        <v>319</v>
      </c>
      <c r="B416" s="442"/>
      <c r="C416" s="442"/>
      <c r="D416" s="442"/>
      <c r="E416" s="442"/>
      <c r="F416" s="44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6" t="s">
        <v>28</v>
      </c>
      <c r="B433" s="367" t="s">
        <v>29</v>
      </c>
      <c r="C433" s="367"/>
      <c r="D433" s="367" t="s">
        <v>42</v>
      </c>
      <c r="E433" s="368" t="s">
        <v>266</v>
      </c>
      <c r="F433" s="368" t="s">
        <v>301</v>
      </c>
      <c r="G433" s="83"/>
    </row>
    <row r="434" spans="1:7" ht="21" x14ac:dyDescent="0.4">
      <c r="A434" s="366"/>
      <c r="B434" s="283" t="s">
        <v>32</v>
      </c>
      <c r="C434" s="283" t="s">
        <v>31</v>
      </c>
      <c r="D434" s="367"/>
      <c r="E434" s="368"/>
      <c r="F434" s="36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42" t="s">
        <v>310</v>
      </c>
      <c r="B464" s="442"/>
      <c r="C464" s="442"/>
      <c r="D464" s="442"/>
      <c r="E464" s="442"/>
      <c r="F464" s="44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6" t="s">
        <v>425</v>
      </c>
      <c r="B478" s="446"/>
      <c r="C478" s="446"/>
      <c r="D478" s="446"/>
      <c r="E478" s="446"/>
      <c r="F478" s="44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5" t="s">
        <v>28</v>
      </c>
      <c r="B480" s="416" t="s">
        <v>29</v>
      </c>
      <c r="C480" s="416"/>
      <c r="D480" s="416" t="s">
        <v>42</v>
      </c>
      <c r="E480" s="408" t="s">
        <v>266</v>
      </c>
      <c r="F480" s="408" t="s">
        <v>301</v>
      </c>
      <c r="G480" s="83"/>
    </row>
    <row r="481" spans="1:7" ht="21" x14ac:dyDescent="0.4">
      <c r="A481" s="415"/>
      <c r="B481" s="291" t="s">
        <v>32</v>
      </c>
      <c r="C481" s="291" t="s">
        <v>31</v>
      </c>
      <c r="D481" s="416"/>
      <c r="E481" s="408"/>
      <c r="F481" s="40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3" t="s">
        <v>52</v>
      </c>
      <c r="B483" s="423"/>
      <c r="C483" s="423"/>
      <c r="D483" s="423"/>
      <c r="E483" s="423"/>
      <c r="F483" s="42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6" t="s">
        <v>463</v>
      </c>
      <c r="B491" s="407"/>
      <c r="C491" s="407"/>
      <c r="D491" s="407"/>
      <c r="E491" s="407"/>
      <c r="F491" s="40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7" t="s">
        <v>23</v>
      </c>
      <c r="B505" s="418"/>
      <c r="C505" s="418"/>
      <c r="D505" s="418"/>
      <c r="E505" s="418"/>
      <c r="F505" s="41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9"/>
      <c r="B517" s="389"/>
      <c r="C517" s="389"/>
      <c r="D517" s="389"/>
      <c r="E517" s="389"/>
      <c r="F517" s="389"/>
      <c r="G517" s="389"/>
    </row>
    <row r="518" spans="1:7" ht="26.25" customHeight="1" x14ac:dyDescent="0.5">
      <c r="A518" s="244" t="s">
        <v>310</v>
      </c>
      <c r="B518" s="414"/>
      <c r="C518" s="414"/>
      <c r="D518" s="414"/>
      <c r="E518" s="414"/>
      <c r="F518" s="41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7" t="s">
        <v>97</v>
      </c>
      <c r="B530" s="447"/>
      <c r="C530" s="447"/>
      <c r="D530" s="447"/>
      <c r="E530" s="447"/>
      <c r="F530" s="44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20" t="s">
        <v>28</v>
      </c>
      <c r="B532" s="393" t="s">
        <v>29</v>
      </c>
      <c r="C532" s="422"/>
      <c r="D532" s="367" t="s">
        <v>42</v>
      </c>
      <c r="E532" s="368" t="s">
        <v>266</v>
      </c>
      <c r="F532" s="368" t="s">
        <v>301</v>
      </c>
      <c r="G532" s="83"/>
    </row>
    <row r="533" spans="1:7" ht="21" x14ac:dyDescent="0.4">
      <c r="A533" s="421"/>
      <c r="B533" s="292" t="s">
        <v>32</v>
      </c>
      <c r="C533" s="293" t="s">
        <v>31</v>
      </c>
      <c r="D533" s="367"/>
      <c r="E533" s="368"/>
      <c r="F533" s="36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4"/>
      <c r="D535" s="444"/>
      <c r="E535" s="444"/>
      <c r="F535" s="44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4" t="s">
        <v>34</v>
      </c>
      <c r="B542" s="395"/>
      <c r="C542" s="39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4" t="s">
        <v>33</v>
      </c>
      <c r="B543" s="395"/>
      <c r="C543" s="39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7"/>
      <c r="B544" s="357"/>
      <c r="C544" s="357"/>
      <c r="D544" s="357"/>
      <c r="E544" s="357"/>
      <c r="F544" s="35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3"/>
      <c r="B556" s="379"/>
      <c r="C556" s="379"/>
      <c r="D556" s="379"/>
      <c r="E556" s="379"/>
      <c r="F556" s="379"/>
      <c r="G556" s="379"/>
    </row>
    <row r="557" spans="1:7" ht="35.25" customHeight="1" x14ac:dyDescent="0.4">
      <c r="A557" s="246" t="s">
        <v>310</v>
      </c>
      <c r="B557" s="222"/>
      <c r="C557" s="377"/>
      <c r="D557" s="377"/>
      <c r="E557" s="377"/>
      <c r="F557" s="37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72" t="s">
        <v>34</v>
      </c>
      <c r="B566" s="372"/>
      <c r="C566" s="373"/>
      <c r="D566" s="296">
        <f>SUM(B558:C565,B546:C555)</f>
        <v>0</v>
      </c>
      <c r="E566" s="79"/>
      <c r="F566" s="83"/>
      <c r="G566" s="83"/>
    </row>
    <row r="567" spans="1:7" ht="21" x14ac:dyDescent="0.4">
      <c r="A567" s="372" t="s">
        <v>33</v>
      </c>
      <c r="B567" s="372"/>
      <c r="C567" s="37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7"/>
      <c r="B572" s="357"/>
      <c r="C572" s="357"/>
      <c r="D572" s="357"/>
      <c r="E572" s="357"/>
      <c r="F572" s="357"/>
      <c r="G572" s="83"/>
    </row>
    <row r="573" spans="1:7" ht="22.5" x14ac:dyDescent="0.45">
      <c r="A573" s="380" t="s">
        <v>19</v>
      </c>
      <c r="B573" s="380"/>
      <c r="C573" s="380"/>
      <c r="D573" s="380"/>
      <c r="E573" s="380"/>
      <c r="F573" s="38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5" t="s">
        <v>28</v>
      </c>
      <c r="B575" s="416" t="s">
        <v>29</v>
      </c>
      <c r="C575" s="416"/>
      <c r="D575" s="416" t="s">
        <v>42</v>
      </c>
      <c r="E575" s="408" t="s">
        <v>266</v>
      </c>
      <c r="F575" s="408" t="s">
        <v>301</v>
      </c>
      <c r="G575" s="83"/>
    </row>
    <row r="576" spans="1:7" ht="21" x14ac:dyDescent="0.4">
      <c r="A576" s="415"/>
      <c r="B576" s="291" t="s">
        <v>32</v>
      </c>
      <c r="C576" s="291" t="s">
        <v>31</v>
      </c>
      <c r="D576" s="416"/>
      <c r="E576" s="408"/>
      <c r="F576" s="40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0" t="s">
        <v>10</v>
      </c>
      <c r="B578" s="401"/>
      <c r="C578" s="401"/>
      <c r="D578" s="401"/>
      <c r="E578" s="401"/>
      <c r="F578" s="40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72" t="s">
        <v>34</v>
      </c>
      <c r="B588" s="372"/>
      <c r="C588" s="373"/>
      <c r="D588" s="296">
        <f>SUM(B579:C587)</f>
        <v>0</v>
      </c>
      <c r="E588" s="79"/>
      <c r="F588" s="83"/>
      <c r="G588" s="83"/>
    </row>
    <row r="589" spans="1:7" ht="21" x14ac:dyDescent="0.4">
      <c r="A589" s="372" t="s">
        <v>33</v>
      </c>
      <c r="B589" s="372"/>
      <c r="C589" s="372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3" t="s">
        <v>23</v>
      </c>
      <c r="B591" s="404"/>
      <c r="C591" s="404"/>
      <c r="D591" s="404"/>
      <c r="E591" s="404"/>
      <c r="F591" s="40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40" t="s">
        <v>383</v>
      </c>
      <c r="B598" s="441"/>
      <c r="C598" s="441"/>
      <c r="D598" s="441"/>
      <c r="E598" s="441"/>
      <c r="F598" s="441"/>
      <c r="G598" s="44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72" t="s">
        <v>34</v>
      </c>
      <c r="B606" s="372"/>
      <c r="C606" s="373"/>
      <c r="D606" s="296">
        <f>SUM(B592:C605)</f>
        <v>0</v>
      </c>
      <c r="E606" s="79"/>
      <c r="F606" s="83"/>
      <c r="G606" s="83"/>
    </row>
    <row r="607" spans="1:7" ht="21" x14ac:dyDescent="0.4">
      <c r="A607" s="372" t="s">
        <v>33</v>
      </c>
      <c r="B607" s="372"/>
      <c r="C607" s="372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4" t="s">
        <v>170</v>
      </c>
      <c r="B610" s="375"/>
      <c r="C610" s="376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0" t="s">
        <v>8</v>
      </c>
      <c r="B612" s="380"/>
      <c r="C612" s="380"/>
      <c r="D612" s="380"/>
      <c r="E612" s="380"/>
      <c r="F612" s="38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6" t="s">
        <v>28</v>
      </c>
      <c r="B614" s="367" t="s">
        <v>29</v>
      </c>
      <c r="C614" s="367"/>
      <c r="D614" s="367" t="s">
        <v>42</v>
      </c>
      <c r="E614" s="368" t="s">
        <v>266</v>
      </c>
      <c r="F614" s="368" t="s">
        <v>301</v>
      </c>
      <c r="G614" s="83"/>
    </row>
    <row r="615" spans="1:7" ht="18.75" customHeight="1" x14ac:dyDescent="0.4">
      <c r="A615" s="366"/>
      <c r="B615" s="283" t="s">
        <v>32</v>
      </c>
      <c r="C615" s="283" t="s">
        <v>31</v>
      </c>
      <c r="D615" s="367"/>
      <c r="E615" s="368"/>
      <c r="F615" s="36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90"/>
      <c r="D617" s="390"/>
      <c r="E617" s="390"/>
      <c r="F617" s="39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72" t="s">
        <v>34</v>
      </c>
      <c r="B627" s="372"/>
      <c r="C627" s="372"/>
      <c r="D627" s="296">
        <f>SUM(B618:C626)</f>
        <v>0</v>
      </c>
      <c r="E627" s="386"/>
      <c r="F627" s="387"/>
      <c r="G627" s="83"/>
    </row>
    <row r="628" spans="1:7" ht="21" x14ac:dyDescent="0.4">
      <c r="A628" s="372" t="s">
        <v>33</v>
      </c>
      <c r="B628" s="372"/>
      <c r="C628" s="372"/>
      <c r="D628" s="295" t="e">
        <f>D627/(COUNT(B618:C626)*2)</f>
        <v>#DIV/0!</v>
      </c>
      <c r="E628" s="388"/>
      <c r="F628" s="389"/>
      <c r="G628" s="83"/>
    </row>
    <row r="629" spans="1:7" ht="21" x14ac:dyDescent="0.4">
      <c r="A629" s="104"/>
      <c r="B629" s="83"/>
      <c r="C629" s="385"/>
      <c r="D629" s="385"/>
      <c r="E629" s="385"/>
      <c r="F629" s="38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94" t="s">
        <v>34</v>
      </c>
      <c r="B639" s="395"/>
      <c r="C639" s="39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90"/>
      <c r="D642" s="390"/>
      <c r="E642" s="390"/>
      <c r="F642" s="39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94" t="s">
        <v>34</v>
      </c>
      <c r="B650" s="395"/>
      <c r="C650" s="39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2"/>
      <c r="B652" s="382"/>
      <c r="C652" s="382"/>
      <c r="D652" s="382"/>
      <c r="E652" s="382"/>
      <c r="F652" s="382"/>
      <c r="G652" s="382"/>
    </row>
    <row r="653" spans="1:16382" ht="24.75" x14ac:dyDescent="0.4">
      <c r="A653" s="241" t="s">
        <v>26</v>
      </c>
      <c r="B653" s="390"/>
      <c r="C653" s="390"/>
      <c r="D653" s="390"/>
      <c r="E653" s="390"/>
      <c r="F653" s="39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9" t="s">
        <v>310</v>
      </c>
      <c r="B661" s="410"/>
      <c r="C661" s="410"/>
      <c r="D661" s="410"/>
      <c r="E661" s="410"/>
      <c r="F661" s="41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0" t="s">
        <v>355</v>
      </c>
      <c r="B676" s="380"/>
      <c r="C676" s="380"/>
      <c r="D676" s="380"/>
      <c r="E676" s="380"/>
      <c r="F676" s="38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6" t="s">
        <v>28</v>
      </c>
      <c r="B678" s="367" t="s">
        <v>29</v>
      </c>
      <c r="C678" s="367"/>
      <c r="D678" s="367" t="s">
        <v>42</v>
      </c>
      <c r="E678" s="368" t="s">
        <v>266</v>
      </c>
      <c r="F678" s="368" t="s">
        <v>301</v>
      </c>
      <c r="G678" s="83"/>
    </row>
    <row r="679" spans="1:7" ht="21" x14ac:dyDescent="0.4">
      <c r="A679" s="366"/>
      <c r="B679" s="283" t="s">
        <v>32</v>
      </c>
      <c r="C679" s="283" t="s">
        <v>31</v>
      </c>
      <c r="D679" s="367"/>
      <c r="E679" s="368"/>
      <c r="F679" s="36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1" t="s">
        <v>459</v>
      </c>
      <c r="B704" s="381"/>
      <c r="C704" s="381"/>
      <c r="D704" s="381"/>
      <c r="E704" s="381"/>
      <c r="F704" s="38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92" t="s">
        <v>28</v>
      </c>
      <c r="B706" s="393" t="s">
        <v>29</v>
      </c>
      <c r="C706" s="393"/>
      <c r="D706" s="367" t="s">
        <v>42</v>
      </c>
      <c r="E706" s="368" t="s">
        <v>266</v>
      </c>
      <c r="F706" s="368" t="s">
        <v>301</v>
      </c>
      <c r="G706" s="184"/>
    </row>
    <row r="707" spans="1:7" ht="21" x14ac:dyDescent="0.4">
      <c r="A707" s="366"/>
      <c r="B707" s="283" t="s">
        <v>32</v>
      </c>
      <c r="C707" s="283" t="s">
        <v>31</v>
      </c>
      <c r="D707" s="367"/>
      <c r="E707" s="368"/>
      <c r="F707" s="36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9" t="s">
        <v>305</v>
      </c>
      <c r="B709" s="370"/>
      <c r="C709" s="370"/>
      <c r="D709" s="370"/>
      <c r="E709" s="370"/>
      <c r="F709" s="37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3"/>
      <c r="C715" s="38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3"/>
      <c r="C716" s="38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9" t="s">
        <v>306</v>
      </c>
      <c r="B718" s="370"/>
      <c r="C718" s="370"/>
      <c r="D718" s="370"/>
      <c r="E718" s="370"/>
      <c r="F718" s="37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6"/>
      <c r="E1" s="466"/>
      <c r="F1" s="466"/>
      <c r="G1" s="466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7" t="s">
        <v>46</v>
      </c>
      <c r="B6" s="467"/>
      <c r="C6" s="467"/>
      <c r="D6" s="467"/>
      <c r="E6" s="467"/>
      <c r="F6" s="467"/>
      <c r="G6" s="66"/>
    </row>
    <row r="7" spans="1:7" s="2" customFormat="1" ht="21.75" customHeight="1" x14ac:dyDescent="0.45">
      <c r="A7" s="468" t="str">
        <f>'Page de garde'!D18</f>
        <v>Ain Zaghouan 1</v>
      </c>
      <c r="B7" s="468"/>
      <c r="C7" s="468"/>
      <c r="D7" s="468"/>
      <c r="E7" s="468"/>
      <c r="F7" s="468"/>
      <c r="G7" s="66"/>
    </row>
    <row r="8" spans="1:7" s="2" customFormat="1" ht="24" x14ac:dyDescent="0.45">
      <c r="A8" s="329" t="s">
        <v>39</v>
      </c>
      <c r="B8" s="469" t="str">
        <f>'A1 Exploitation'!B9:F9</f>
        <v>Dr Raja Bouhalfaya</v>
      </c>
      <c r="C8" s="469"/>
      <c r="D8" s="469"/>
      <c r="E8" s="469"/>
      <c r="F8" s="469"/>
      <c r="G8" s="66"/>
    </row>
    <row r="9" spans="1:7" s="2" customFormat="1" ht="24" x14ac:dyDescent="0.45">
      <c r="A9" s="330" t="s">
        <v>41</v>
      </c>
      <c r="B9" s="470" t="str">
        <f>'A1 Exploitation'!B10:F10</f>
        <v>Directeur du magasin et chefs rayons</v>
      </c>
      <c r="C9" s="470"/>
      <c r="D9" s="470"/>
      <c r="E9" s="470"/>
      <c r="F9" s="470"/>
      <c r="G9" s="66"/>
    </row>
    <row r="10" spans="1:7" s="2" customFormat="1" ht="24" x14ac:dyDescent="0.45">
      <c r="A10" s="329" t="s">
        <v>40</v>
      </c>
      <c r="B10" s="465">
        <f>'A1 Exploitation'!B11:F11</f>
        <v>43556</v>
      </c>
      <c r="C10" s="465"/>
      <c r="D10" s="465"/>
      <c r="E10" s="465"/>
      <c r="F10" s="465"/>
      <c r="G10" s="66"/>
    </row>
    <row r="11" spans="1:7" s="2" customFormat="1" ht="24" x14ac:dyDescent="0.45">
      <c r="A11" s="329" t="s">
        <v>250</v>
      </c>
      <c r="B11" s="462" t="e">
        <f>D199</f>
        <v>#DIV/0!</v>
      </c>
      <c r="C11" s="462"/>
      <c r="D11" s="462"/>
      <c r="E11" s="462"/>
      <c r="F11" s="462"/>
      <c r="G11" s="66"/>
    </row>
    <row r="12" spans="1:7" s="2" customFormat="1" ht="22.5" x14ac:dyDescent="0.45">
      <c r="A12" s="1"/>
      <c r="D12" s="425"/>
      <c r="E12" s="425"/>
      <c r="F12" s="425"/>
      <c r="G12" s="425"/>
    </row>
    <row r="13" spans="1:7" s="2" customFormat="1" ht="11.25" customHeight="1" x14ac:dyDescent="0.3">
      <c r="A13" s="463" t="s">
        <v>28</v>
      </c>
      <c r="B13" s="464" t="s">
        <v>29</v>
      </c>
      <c r="C13" s="464"/>
      <c r="D13" s="464" t="s">
        <v>42</v>
      </c>
      <c r="E13" s="464" t="s">
        <v>160</v>
      </c>
      <c r="F13" s="464" t="s">
        <v>161</v>
      </c>
    </row>
    <row r="14" spans="1:7" s="2" customFormat="1" ht="12.75" customHeight="1" x14ac:dyDescent="0.3">
      <c r="A14" s="463"/>
      <c r="B14" s="336" t="s">
        <v>32</v>
      </c>
      <c r="C14" s="336" t="s">
        <v>31</v>
      </c>
      <c r="D14" s="464"/>
      <c r="E14" s="464"/>
      <c r="F14" s="464"/>
      <c r="G14" s="65"/>
    </row>
    <row r="15" spans="1:7" x14ac:dyDescent="0.3">
      <c r="A15" s="455"/>
      <c r="B15" s="456"/>
      <c r="C15" s="456"/>
      <c r="D15" s="456"/>
      <c r="E15" s="456"/>
      <c r="F15" s="456"/>
    </row>
    <row r="16" spans="1:7" ht="19.5" x14ac:dyDescent="0.4">
      <c r="A16" s="459" t="s">
        <v>0</v>
      </c>
      <c r="B16" s="460"/>
      <c r="C16" s="460"/>
      <c r="D16" s="460"/>
      <c r="E16" s="460"/>
      <c r="F16" s="460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1" t="s">
        <v>34</v>
      </c>
      <c r="B22" s="457"/>
      <c r="C22" s="458"/>
      <c r="D22" s="334">
        <f>SUM(B17:C21)</f>
        <v>0</v>
      </c>
    </row>
    <row r="23" spans="1:7" x14ac:dyDescent="0.3">
      <c r="A23" s="448" t="s">
        <v>251</v>
      </c>
      <c r="B23" s="449"/>
      <c r="C23" s="450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3" t="s">
        <v>4</v>
      </c>
      <c r="B25" s="454"/>
      <c r="C25" s="454"/>
      <c r="D25" s="454"/>
      <c r="E25" s="454"/>
      <c r="F25" s="45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8" t="s">
        <v>34</v>
      </c>
      <c r="B33" s="449"/>
      <c r="C33" s="450"/>
      <c r="D33" s="331">
        <f>SUM(B26:C32)</f>
        <v>0</v>
      </c>
    </row>
    <row r="34" spans="1:6" x14ac:dyDescent="0.3">
      <c r="A34" s="448" t="s">
        <v>251</v>
      </c>
      <c r="B34" s="449"/>
      <c r="C34" s="450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3" t="s">
        <v>180</v>
      </c>
      <c r="B36" s="454"/>
      <c r="C36" s="454"/>
      <c r="D36" s="454"/>
      <c r="E36" s="454"/>
      <c r="F36" s="45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8" t="s">
        <v>34</v>
      </c>
      <c r="B42" s="449"/>
      <c r="C42" s="450"/>
      <c r="D42" s="331">
        <f>SUM(B37:C41)</f>
        <v>0</v>
      </c>
    </row>
    <row r="43" spans="1:6" x14ac:dyDescent="0.3">
      <c r="A43" s="448" t="s">
        <v>251</v>
      </c>
      <c r="B43" s="449"/>
      <c r="C43" s="45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71" t="s">
        <v>19</v>
      </c>
      <c r="B45" s="472"/>
      <c r="C45" s="472"/>
      <c r="D45" s="472"/>
      <c r="E45" s="472"/>
      <c r="F45" s="472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8" t="s">
        <v>34</v>
      </c>
      <c r="B52" s="449"/>
      <c r="C52" s="450"/>
      <c r="D52" s="331">
        <f>SUM(B46:C51)</f>
        <v>0</v>
      </c>
    </row>
    <row r="53" spans="1:6" x14ac:dyDescent="0.3">
      <c r="A53" s="448" t="s">
        <v>251</v>
      </c>
      <c r="B53" s="449"/>
      <c r="C53" s="450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3" t="s">
        <v>8</v>
      </c>
      <c r="B55" s="454"/>
      <c r="C55" s="454"/>
      <c r="D55" s="454"/>
      <c r="E55" s="454"/>
      <c r="F55" s="454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8" t="s">
        <v>34</v>
      </c>
      <c r="B63" s="449"/>
      <c r="C63" s="450"/>
      <c r="D63" s="331">
        <f>SUM(B56:C62)</f>
        <v>0</v>
      </c>
    </row>
    <row r="64" spans="1:6" x14ac:dyDescent="0.3">
      <c r="A64" s="448" t="s">
        <v>251</v>
      </c>
      <c r="B64" s="449"/>
      <c r="C64" s="450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3" t="s">
        <v>111</v>
      </c>
      <c r="B66" s="454"/>
      <c r="C66" s="454"/>
      <c r="D66" s="454"/>
      <c r="E66" s="454"/>
      <c r="F66" s="45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8" t="s">
        <v>34</v>
      </c>
      <c r="B84" s="449"/>
      <c r="C84" s="450"/>
      <c r="D84" s="331">
        <f>SUM(B67:C83)</f>
        <v>0</v>
      </c>
    </row>
    <row r="85" spans="1:6" x14ac:dyDescent="0.3">
      <c r="A85" s="448" t="s">
        <v>251</v>
      </c>
      <c r="B85" s="449"/>
      <c r="C85" s="45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3" t="s">
        <v>172</v>
      </c>
      <c r="B87" s="454"/>
      <c r="C87" s="454"/>
      <c r="D87" s="454"/>
      <c r="E87" s="454"/>
      <c r="F87" s="45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8" t="s">
        <v>34</v>
      </c>
      <c r="B102" s="449"/>
      <c r="C102" s="450"/>
      <c r="D102" s="331">
        <f>SUM(B88:C101)</f>
        <v>0</v>
      </c>
    </row>
    <row r="103" spans="1:6" x14ac:dyDescent="0.3">
      <c r="A103" s="448" t="s">
        <v>251</v>
      </c>
      <c r="B103" s="449"/>
      <c r="C103" s="45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3" t="s">
        <v>173</v>
      </c>
      <c r="B106" s="454"/>
      <c r="C106" s="454"/>
      <c r="D106" s="454"/>
      <c r="E106" s="454"/>
      <c r="F106" s="45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8" t="s">
        <v>34</v>
      </c>
      <c r="B118" s="449"/>
      <c r="C118" s="450"/>
      <c r="D118" s="331">
        <f>SUM(B107:C117)</f>
        <v>0</v>
      </c>
    </row>
    <row r="119" spans="1:6" x14ac:dyDescent="0.3">
      <c r="A119" s="448" t="s">
        <v>251</v>
      </c>
      <c r="B119" s="449"/>
      <c r="C119" s="45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3" t="s">
        <v>156</v>
      </c>
      <c r="B121" s="454"/>
      <c r="C121" s="454"/>
      <c r="D121" s="454"/>
      <c r="E121" s="454"/>
      <c r="F121" s="45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8" t="s">
        <v>34</v>
      </c>
      <c r="B133" s="449"/>
      <c r="C133" s="450"/>
      <c r="D133" s="331">
        <f>SUM(B122:C132)</f>
        <v>0</v>
      </c>
    </row>
    <row r="134" spans="1:6" x14ac:dyDescent="0.3">
      <c r="A134" s="448" t="s">
        <v>251</v>
      </c>
      <c r="B134" s="449"/>
      <c r="C134" s="45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3" t="s">
        <v>61</v>
      </c>
      <c r="B136" s="454"/>
      <c r="C136" s="454"/>
      <c r="D136" s="454"/>
      <c r="E136" s="454"/>
      <c r="F136" s="45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8" t="s">
        <v>34</v>
      </c>
      <c r="B149" s="449"/>
      <c r="C149" s="450"/>
      <c r="D149" s="331">
        <f>SUM(B137:C148)</f>
        <v>0</v>
      </c>
    </row>
    <row r="150" spans="1:6" x14ac:dyDescent="0.3">
      <c r="A150" s="448" t="s">
        <v>251</v>
      </c>
      <c r="B150" s="449"/>
      <c r="C150" s="45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3" t="s">
        <v>178</v>
      </c>
      <c r="B152" s="454"/>
      <c r="C152" s="454"/>
      <c r="D152" s="454"/>
      <c r="E152" s="454"/>
      <c r="F152" s="454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8" t="s">
        <v>34</v>
      </c>
      <c r="B161" s="457"/>
      <c r="C161" s="458"/>
      <c r="D161" s="334">
        <f>SUM(B153:C160)</f>
        <v>0</v>
      </c>
    </row>
    <row r="162" spans="1:6" x14ac:dyDescent="0.3">
      <c r="A162" s="448" t="s">
        <v>251</v>
      </c>
      <c r="B162" s="449"/>
      <c r="C162" s="450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3" t="s">
        <v>64</v>
      </c>
      <c r="B164" s="454"/>
      <c r="C164" s="454"/>
      <c r="D164" s="454"/>
      <c r="E164" s="454"/>
      <c r="F164" s="45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8" t="s">
        <v>34</v>
      </c>
      <c r="B169" s="449"/>
      <c r="C169" s="450"/>
      <c r="D169" s="331">
        <f>SUM(B165:C168)</f>
        <v>0</v>
      </c>
    </row>
    <row r="170" spans="1:6" x14ac:dyDescent="0.3">
      <c r="A170" s="448" t="s">
        <v>251</v>
      </c>
      <c r="B170" s="449"/>
      <c r="C170" s="450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51" t="s">
        <v>15</v>
      </c>
      <c r="B172" s="452"/>
      <c r="C172" s="452"/>
      <c r="D172" s="452"/>
      <c r="E172" s="452"/>
      <c r="F172" s="45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8" t="s">
        <v>34</v>
      </c>
      <c r="B177" s="449"/>
      <c r="C177" s="450"/>
      <c r="D177" s="331">
        <f>SUM(B173:C176)</f>
        <v>0</v>
      </c>
    </row>
    <row r="178" spans="1:7" x14ac:dyDescent="0.3">
      <c r="A178" s="448" t="s">
        <v>251</v>
      </c>
      <c r="B178" s="449"/>
      <c r="C178" s="450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3" t="s">
        <v>65</v>
      </c>
      <c r="B180" s="454"/>
      <c r="C180" s="454"/>
      <c r="D180" s="454"/>
      <c r="E180" s="454"/>
      <c r="F180" s="454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8" t="s">
        <v>34</v>
      </c>
      <c r="B186" s="449"/>
      <c r="C186" s="450"/>
      <c r="D186" s="331">
        <f>SUM(B181:C185)</f>
        <v>0</v>
      </c>
    </row>
    <row r="187" spans="1:7" x14ac:dyDescent="0.3">
      <c r="A187" s="448" t="s">
        <v>251</v>
      </c>
      <c r="B187" s="449"/>
      <c r="C187" s="450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3" t="s">
        <v>177</v>
      </c>
      <c r="B189" s="454"/>
      <c r="C189" s="454"/>
      <c r="D189" s="454"/>
      <c r="E189" s="454"/>
      <c r="F189" s="454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8" t="s">
        <v>34</v>
      </c>
      <c r="B194" s="449"/>
      <c r="C194" s="450"/>
      <c r="D194" s="335">
        <f>SUM(B190:C193)</f>
        <v>0</v>
      </c>
    </row>
    <row r="195" spans="1:6" x14ac:dyDescent="0.3">
      <c r="A195" s="448" t="s">
        <v>251</v>
      </c>
      <c r="B195" s="449"/>
      <c r="C195" s="450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2020-06-04T13:59:24Z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