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5 décembre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D119" i="35"/>
  <c r="C116" i="35"/>
  <c r="C115" i="35"/>
  <c r="C112" i="35"/>
  <c r="D118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E543" i="43"/>
  <c r="C542" i="43"/>
  <c r="A537" i="43"/>
  <c r="F532" i="43"/>
  <c r="E532" i="43"/>
  <c r="C530" i="43"/>
  <c r="C528" i="43"/>
  <c r="A517" i="43"/>
  <c r="F512" i="43"/>
  <c r="E512" i="43"/>
  <c r="D512" i="43" s="1"/>
  <c r="B512" i="43" s="1"/>
  <c r="D513" i="43" s="1"/>
  <c r="D514" i="43" s="1"/>
  <c r="B152" i="29" s="1"/>
  <c r="A506" i="43"/>
  <c r="F498" i="43"/>
  <c r="E498" i="43"/>
  <c r="D498" i="43"/>
  <c r="B498" i="43" s="1"/>
  <c r="D499" i="43" s="1"/>
  <c r="D502" i="43" s="1"/>
  <c r="D503" i="43" s="1"/>
  <c r="B143" i="29" s="1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 s="1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D386" i="43" s="1"/>
  <c r="B386" i="43" s="1"/>
  <c r="E386" i="43"/>
  <c r="C381" i="43"/>
  <c r="C378" i="43"/>
  <c r="C371" i="43"/>
  <c r="C369" i="43"/>
  <c r="C368" i="43"/>
  <c r="A361" i="43"/>
  <c r="F353" i="43"/>
  <c r="E353" i="43"/>
  <c r="D353" i="43"/>
  <c r="B353" i="43" s="1"/>
  <c r="C348" i="43"/>
  <c r="C344" i="43"/>
  <c r="C342" i="43"/>
  <c r="C340" i="43"/>
  <c r="D334" i="43"/>
  <c r="C331" i="43"/>
  <c r="D333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D200" i="43" s="1"/>
  <c r="B200" i="43" s="1"/>
  <c r="E200" i="43"/>
  <c r="C194" i="43"/>
  <c r="C190" i="43"/>
  <c r="C186" i="43"/>
  <c r="C184" i="43"/>
  <c r="C182" i="43"/>
  <c r="C181" i="43"/>
  <c r="D172" i="43"/>
  <c r="C170" i="43"/>
  <c r="A161" i="43"/>
  <c r="F153" i="43"/>
  <c r="E153" i="43"/>
  <c r="D153" i="43" s="1"/>
  <c r="B153" i="43" s="1"/>
  <c r="C147" i="43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D99" i="43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/>
  <c r="C35" i="43"/>
  <c r="C34" i="43"/>
  <c r="C30" i="43"/>
  <c r="D26" i="43"/>
  <c r="D25" i="43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D133" i="37" s="1"/>
  <c r="D134" i="37" s="1"/>
  <c r="C116" i="37"/>
  <c r="C115" i="37"/>
  <c r="D118" i="37" s="1"/>
  <c r="D119" i="37" s="1"/>
  <c r="C112" i="37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D544" i="36" s="1"/>
  <c r="A537" i="36"/>
  <c r="B532" i="36"/>
  <c r="C530" i="36"/>
  <c r="C528" i="36"/>
  <c r="D533" i="36" s="1"/>
  <c r="D534" i="36" s="1"/>
  <c r="B161" i="29" s="1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B476" i="36"/>
  <c r="C469" i="36"/>
  <c r="C466" i="36"/>
  <c r="C465" i="36"/>
  <c r="D477" i="36" s="1"/>
  <c r="C461" i="36"/>
  <c r="C455" i="36"/>
  <c r="D457" i="36" s="1"/>
  <c r="D458" i="36" s="1"/>
  <c r="A447" i="36"/>
  <c r="B439" i="36"/>
  <c r="C438" i="36"/>
  <c r="C432" i="36"/>
  <c r="C431" i="36"/>
  <c r="D440" i="36" s="1"/>
  <c r="C425" i="36"/>
  <c r="C422" i="36"/>
  <c r="C415" i="36"/>
  <c r="C411" i="36"/>
  <c r="C405" i="36"/>
  <c r="C402" i="36"/>
  <c r="A394" i="36"/>
  <c r="B386" i="36"/>
  <c r="C381" i="36"/>
  <c r="D387" i="36" s="1"/>
  <c r="C378" i="36"/>
  <c r="C371" i="36"/>
  <c r="C369" i="36"/>
  <c r="C368" i="36"/>
  <c r="D373" i="36" s="1"/>
  <c r="D374" i="36" s="1"/>
  <c r="A361" i="36"/>
  <c r="B353" i="36"/>
  <c r="C348" i="36"/>
  <c r="C344" i="36"/>
  <c r="C342" i="36"/>
  <c r="C340" i="36"/>
  <c r="D333" i="36"/>
  <c r="D334" i="36" s="1"/>
  <c r="C331" i="36"/>
  <c r="A321" i="36"/>
  <c r="B313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B261" i="36"/>
  <c r="C252" i="36"/>
  <c r="C251" i="36"/>
  <c r="C250" i="36"/>
  <c r="C249" i="36"/>
  <c r="C240" i="36"/>
  <c r="C238" i="36"/>
  <c r="C235" i="36"/>
  <c r="C230" i="36"/>
  <c r="C227" i="36"/>
  <c r="C220" i="36"/>
  <c r="C219" i="36"/>
  <c r="D222" i="36" s="1"/>
  <c r="D223" i="36" s="1"/>
  <c r="A208" i="36"/>
  <c r="B200" i="36"/>
  <c r="C194" i="36"/>
  <c r="C190" i="36"/>
  <c r="C186" i="36"/>
  <c r="C184" i="36"/>
  <c r="C182" i="36"/>
  <c r="C181" i="36"/>
  <c r="D172" i="36"/>
  <c r="C170" i="36"/>
  <c r="A161" i="36"/>
  <c r="B153" i="36"/>
  <c r="C147" i="36"/>
  <c r="C145" i="36"/>
  <c r="C143" i="36"/>
  <c r="C138" i="36"/>
  <c r="C134" i="36"/>
  <c r="C132" i="36"/>
  <c r="C131" i="36"/>
  <c r="C129" i="36"/>
  <c r="C125" i="36"/>
  <c r="D117" i="36"/>
  <c r="D118" i="36" s="1"/>
  <c r="C115" i="36"/>
  <c r="A106" i="36"/>
  <c r="B99" i="36"/>
  <c r="C91" i="36"/>
  <c r="C89" i="36"/>
  <c r="C82" i="36"/>
  <c r="C79" i="36"/>
  <c r="C74" i="36"/>
  <c r="C72" i="36"/>
  <c r="C69" i="36"/>
  <c r="D84" i="36" s="1"/>
  <c r="C68" i="36"/>
  <c r="C65" i="36"/>
  <c r="C59" i="36"/>
  <c r="D61" i="36" s="1"/>
  <c r="D62" i="36" s="1"/>
  <c r="A49" i="36"/>
  <c r="B41" i="36"/>
  <c r="C35" i="36"/>
  <c r="C34" i="36"/>
  <c r="C30" i="36"/>
  <c r="D42" i="36" s="1"/>
  <c r="D43" i="36" s="1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61" i="37" l="1"/>
  <c r="D162" i="37" s="1"/>
  <c r="D149" i="37"/>
  <c r="D150" i="37" s="1"/>
  <c r="D63" i="37"/>
  <c r="D64" i="37" s="1"/>
  <c r="D154" i="43"/>
  <c r="D201" i="43"/>
  <c r="D202" i="43" s="1"/>
  <c r="D261" i="43"/>
  <c r="B261" i="43" s="1"/>
  <c r="D500" i="43"/>
  <c r="D532" i="43"/>
  <c r="B532" i="43" s="1"/>
  <c r="D543" i="43"/>
  <c r="B543" i="43" s="1"/>
  <c r="D533" i="43"/>
  <c r="D534" i="43" s="1"/>
  <c r="B162" i="29" s="1"/>
  <c r="D426" i="36"/>
  <c r="D427" i="36" s="1"/>
  <c r="D406" i="36"/>
  <c r="D407" i="36" s="1"/>
  <c r="D390" i="36"/>
  <c r="D391" i="36" s="1"/>
  <c r="B115" i="29" s="1"/>
  <c r="D354" i="36"/>
  <c r="D355" i="36" s="1"/>
  <c r="D357" i="36"/>
  <c r="D358" i="36" s="1"/>
  <c r="B106" i="29" s="1"/>
  <c r="D314" i="36"/>
  <c r="D317" i="36" s="1"/>
  <c r="D318" i="36" s="1"/>
  <c r="B97" i="29" s="1"/>
  <c r="D201" i="36"/>
  <c r="D202" i="36" s="1"/>
  <c r="D154" i="36"/>
  <c r="D100" i="36"/>
  <c r="D101" i="36" s="1"/>
  <c r="D544" i="43"/>
  <c r="D45" i="31"/>
  <c r="D46" i="31" s="1"/>
  <c r="B55" i="29" s="1"/>
  <c r="D43" i="31"/>
  <c r="D102" i="36"/>
  <c r="D103" i="36" s="1"/>
  <c r="B61" i="29" s="1"/>
  <c r="D85" i="36"/>
  <c r="D441" i="36"/>
  <c r="D195" i="35"/>
  <c r="D315" i="36"/>
  <c r="D155" i="43"/>
  <c r="D157" i="43"/>
  <c r="D158" i="43" s="1"/>
  <c r="B71" i="29" s="1"/>
  <c r="D155" i="36"/>
  <c r="D478" i="36"/>
  <c r="D480" i="36"/>
  <c r="D481" i="36" s="1"/>
  <c r="B133" i="29" s="1"/>
  <c r="D265" i="33"/>
  <c r="D266" i="33" s="1"/>
  <c r="B90" i="29" s="1"/>
  <c r="D263" i="33"/>
  <c r="D155" i="31"/>
  <c r="D157" i="31"/>
  <c r="D158" i="31" s="1"/>
  <c r="B73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54" i="43"/>
  <c r="D388" i="36"/>
  <c r="D545" i="36"/>
  <c r="B170" i="29" s="1"/>
  <c r="D195" i="37"/>
  <c r="D262" i="43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14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354" i="33"/>
  <c r="D118" i="25"/>
  <c r="D119" i="25" s="1"/>
  <c r="D477" i="31"/>
  <c r="D547" i="43" l="1"/>
  <c r="B44" i="29" s="1"/>
  <c r="D443" i="36"/>
  <c r="D444" i="36" s="1"/>
  <c r="B124" i="29" s="1"/>
  <c r="D204" i="36"/>
  <c r="D205" i="36" s="1"/>
  <c r="B79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<sst xmlns="http://schemas.openxmlformats.org/spreadsheetml/2006/main" count="3779" uniqueCount="445">
  <si>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</si>
  <si>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</si>
  <si>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</si>
  <si>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</si>
  <si>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</si>
  <si>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</si>
  <si>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</si>
  <si>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</si>
  <si>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</si>
  <si>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</si>
  <si>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</si>
  <si>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</si>
  <si>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</si>
  <si>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</si>
  <si>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</si>
  <si>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</si>
  <si>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</si>
  <si>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</si>
  <si>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</si>
  <si>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</si>
  <si>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</si>
  <si>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</si>
  <si>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</si>
  <si>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</si>
  <si>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</si>
  <si>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</si>
  <si>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</si>
  <si>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</si>
  <si>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</si>
  <si>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</si>
  <si>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</si>
  <si>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</si>
  <si>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</si>
  <si>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</si>
  <si>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</si>
  <si>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</si>
  <si>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</si>
  <si>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</si>
  <si>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</si>
  <si>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</si>
  <si>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</si>
  <si>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</si>
  <si>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</si>
  <si>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</si>
  <si>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</si>
  <si>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</si>
  <si>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</si>
  <si>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</si>
  <si>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</si>
  <si>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</si>
  <si>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</si>
  <si>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</si>
  <si>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</si>
  <si>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</si>
  <si>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</si>
  <si>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</si>
  <si>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</si>
  <si>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</si>
  <si>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</si>
  <si>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</si>
  <si>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</si>
  <si>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</si>
  <si>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</si>
  <si>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</si>
  <si>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</si>
  <si>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</si>
  <si>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</si>
  <si>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</si>
  <si>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</si>
  <si>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</si>
  <si>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</si>
  <si>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</si>
  <si>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</si>
  <si>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</si>
  <si>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</si>
  <si>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</si>
  <si>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</si>
  <si>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</si>
  <si>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</si>
  <si>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</si>
  <si>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</si>
  <si>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</si>
  <si>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</si>
  <si>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</si>
  <si>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</si>
  <si>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</si>
  <si>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</si>
  <si>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</si>
  <si>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</si>
  <si>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</si>
  <si>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</si>
  <si>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</si>
  <si>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</si>
  <si>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</si>
  <si>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</si>
  <si>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</si>
  <si>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</si>
  <si>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</si>
  <si>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</si>
  <si>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</si>
  <si>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</si>
  <si>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</si>
  <si>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</si>
  <si>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</si>
  <si>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</si>
  <si>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</si>
  <si>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</si>
  <si>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</si>
  <si>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</si>
  <si>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</si>
  <si>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</si>
  <si>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</si>
  <si>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</si>
  <si>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</si>
  <si>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</si>
  <si>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</si>
  <si>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</si>
  <si>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</si>
  <si>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</si>
  <si>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</si>
  <si>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</si>
  <si>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</si>
  <si>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</si>
  <si>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</si>
  <si>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</si>
  <si>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</si>
  <si>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</si>
  <si>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</si>
  <si>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</si>
  <si>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</si>
  <si>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</si>
  <si>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</si>
  <si>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</si>
  <si>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</si>
  <si>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</si>
  <si>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</si>
  <si>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</si>
  <si>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</si>
  <si>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</si>
  <si>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</si>
  <si>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</si>
  <si>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</si>
  <si>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</si>
  <si>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</si>
  <si>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</si>
  <si>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</si>
  <si>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</si>
  <si>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</si>
  <si>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</si>
  <si>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</si>
  <si>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</si>
  <si>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</si>
  <si>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</si>
  <si>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</si>
  <si>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</si>
  <si>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</si>
  <si>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</si>
  <si>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</si>
  <si>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</si>
  <si>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</si>
  <si>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</si>
  <si>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</si>
  <si>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</si>
  <si>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</si>
  <si>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</si>
  <si>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</si>
  <si>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</si>
  <si>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</si>
  <si>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</si>
  <si>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</si>
  <si>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</si>
  <si>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</si>
  <si>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</si>
  <si>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</si>
  <si>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</si>
  <si>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</si>
  <si>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</si>
  <si>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</si>
  <si>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</si>
  <si>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</si>
  <si>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</si>
  <si>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</si>
  <si>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</si>
  <si>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</si>
  <si>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</si>
  <si>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</si>
  <si>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</si>
  <si>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</si>
  <si>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</si>
  <si>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</si>
  <si>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</si>
  <si>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</si>
  <si>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</si>
  <si>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</si>
  <si>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</si>
  <si>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</si>
  <si>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</si>
  <si>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</si>
  <si>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</si>
  <si>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</si>
  <si>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</si>
  <si>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</si>
  <si>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</si>
  <si>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</si>
  <si>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</si>
  <si>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</si>
  <si>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</si>
  <si>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</si>
  <si>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</si>
  <si>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</si>
  <si>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</si>
  <si>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</si>
  <si>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</si>
  <si>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</si>
  <si>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</si>
  <si>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</si>
  <si>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</si>
  <si>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</si>
  <si>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</si>
  <si>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</si>
  <si>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</si>
  <si>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</si>
  <si>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</si>
  <si>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</si>
  <si>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</si>
  <si>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</si>
  <si>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</si>
  <si>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</si>
  <si>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</si>
  <si>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</si>
  <si>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</si>
  <si>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</si>
  <si>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</si>
  <si>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</si>
  <si>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</si>
  <si>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</si>
  <si>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</si>
  <si>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</si>
  <si>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</si>
  <si>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</si>
  <si>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</si>
  <si>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</si>
  <si>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</si>
  <si>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</si>
  <si>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</si>
  <si>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</si>
  <si>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</si>
  <si>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</si>
  <si>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</si>
  <si>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</si>
  <si>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</si>
  <si>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</si>
  <si>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</si>
  <si>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</si>
  <si>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</si>
  <si>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</si>
  <si>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</si>
  <si>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</si>
  <si>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</si>
  <si>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</si>
  <si>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</si>
  <si>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</si>
  <si>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</si>
  <si>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</si>
  <si>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</si>
  <si>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</si>
  <si>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</si>
  <si>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</si>
  <si>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</si>
  <si>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</si>
  <si>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</si>
  <si>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</si>
  <si>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</si>
  <si>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</si>
  <si>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</si>
  <si>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</si>
  <si>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</si>
  <si>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</si>
  <si>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</si>
  <si>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</si>
  <si>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</si>
  <si>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</si>
  <si>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</si>
  <si>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</si>
  <si>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</si>
  <si>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</si>
  <si>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</si>
  <si>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</si>
  <si>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</si>
  <si>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</si>
  <si>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</si>
  <si>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</si>
  <si>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</si>
  <si>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</si>
  <si>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</si>
  <si>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</si>
  <si>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</si>
  <si>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</si>
  <si>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</si>
  <si>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</si>
  <si>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</si>
  <si>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</si>
  <si>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</si>
  <si>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</si>
  <si>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</si>
  <si>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</si>
  <si>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</si>
  <si>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</si>
  <si>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</si>
  <si>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</si>
  <si>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</si>
  <si>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</si>
  <si>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</si>
  <si>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</si>
  <si>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</si>
  <si>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</si>
  <si>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</si>
  <si>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</si>
  <si>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</si>
  <si>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</si>
  <si>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</si>
  <si>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</si>
  <si>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</si>
  <si>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</si>
  <si>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</si>
  <si>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</si>
  <si>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</si>
  <si>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</si>
  <si>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</si>
  <si>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</si>
  <si>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</si>
  <si>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</si>
  <si>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</si>
  <si>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</si>
  <si>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</si>
  <si>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</si>
  <si>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</si>
  <si>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</si>
  <si>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</si>
  <si>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</si>
  <si>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</si>
  <si>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</si>
  <si>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</si>
  <si>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</si>
  <si>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</si>
  <si>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</si>
  <si>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</si>
  <si>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</si>
  <si>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</si>
  <si>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</si>
  <si>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</si>
  <si>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</si>
  <si>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</si>
  <si>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</si>
  <si>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</si>
  <si>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</si>
  <si>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</si>
  <si>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</si>
  <si>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</si>
  <si>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</si>
  <si>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</si>
  <si>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</si>
  <si>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</si>
  <si>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</si>
  <si>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</si>
  <si>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</si>
  <si>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</si>
  <si>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</si>
  <si>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</si>
  <si>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</si>
  <si>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</si>
  <si>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</si>
  <si>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</si>
  <si>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</si>
  <si>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</si>
  <si>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</si>
  <si>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</si>
  <si>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</si>
  <si>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</si>
  <si>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</si>
  <si>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</si>
  <si>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</si>
  <si>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</si>
  <si>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</si>
  <si>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</si>
  <si>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</si>
  <si>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</si>
  <si>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</si>
  <si>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</si>
  <si>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</si>
  <si>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</si>
  <si>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</si>
  <si>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</si>
  <si>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</si>
  <si>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</si>
  <si>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</si>
  <si>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</si>
  <si>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</si>
  <si>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</si>
  <si>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</si>
  <si>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</si>
  <si>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</si>
  <si>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</si>
  <si>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</si>
  <si>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</si>
  <si>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</si>
  <si>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</si>
  <si>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</si>
  <si>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5 Décembre - Le Kram</t>
  </si>
  <si>
    <t>Dr Raja Bouhalfaya</t>
  </si>
  <si>
    <t>Directeur du magasin et gestionnaire du stock</t>
  </si>
  <si>
    <t>La dernière vérification du thermomètre était réalisée le 17/03/2018, il est nécessaire d'effectuer la vérification du mois d'Avril.</t>
  </si>
  <si>
    <t>Correcte.</t>
  </si>
  <si>
    <t>En raison de l'étroitesse de la réserve ;il est nécessaire d'améliorer le rangement à ce niveau.</t>
  </si>
  <si>
    <t>Veuillez placer les sacs de sucre sur des palettes en plastique.</t>
  </si>
  <si>
    <t>Une armoire froide servait pour le stockage des porduits PLS.</t>
  </si>
  <si>
    <t>Correct.</t>
  </si>
  <si>
    <t>L'un des meuble présentait une sur-charge de produits par rapport aux deux autres meubles. Veuillez répartir les produits de façon à avoir une bonne circulation de froid .</t>
  </si>
  <si>
    <t>Absence de savon liquide dans les sanitaires .</t>
  </si>
  <si>
    <t>Prévoir du savon liquide au niveau des sanitaires.</t>
  </si>
  <si>
    <t>Absence de salle de pause.</t>
  </si>
  <si>
    <t>Absence de plan préventif le jour de l'audit .</t>
  </si>
  <si>
    <t>Veuillez fournir le plan préventif anti-nuisibles.</t>
  </si>
  <si>
    <t>La Bétadine était périmée depuis octobre 2017.</t>
  </si>
  <si>
    <t>Renforcer le contrôle des produits au niveau de la boîte à pharmacie.</t>
  </si>
  <si>
    <t>La porte de la réception manquait d'étanchéité: en dessous et au niveau de la jointure entre les deux portières.</t>
  </si>
  <si>
    <t>Le sol était crevassé à plusieurs niveaux.</t>
  </si>
  <si>
    <t>Il est nécessaire d'effectuer les réparations du revêtement du sol.</t>
  </si>
  <si>
    <t>Taux d'hygrométrie: 58%; Correcte.</t>
  </si>
  <si>
    <t>Accumulation de givre dans l'un des meuble des produits surgelés.</t>
  </si>
  <si>
    <t>Veuillez procéder au dégivrage de cet élément.</t>
  </si>
  <si>
    <t>Meuble des yaourts:
Température affichée: 5°C
Température mesurée : 3,6°C
Meuble des produits surgelés:
Température mesurée: -18°C</t>
  </si>
  <si>
    <t>Absence de distributeurs de papier au niveau des sanitaires.</t>
  </si>
  <si>
    <t xml:space="preserve">Absence de salle de pause </t>
  </si>
  <si>
    <t>Absence de réfrigérateur.</t>
  </si>
  <si>
    <t>Il est nécessaire de fournir un réfrigérateur pour le personnel.</t>
  </si>
  <si>
    <t>Absence de local poubelle.</t>
  </si>
  <si>
    <t>Prévoir un local poubelle protégé.</t>
  </si>
  <si>
    <t>Absence de presse des cartons.</t>
  </si>
  <si>
    <t>Accumulation de givre au niveau de l'un des meubles des produits surgelés.</t>
  </si>
  <si>
    <t>Les relevés mensuels des températures de l'armoire froide et des linéaires n'étaient pas effectués.</t>
  </si>
  <si>
    <t>Veuillez renforcer l'étanchéité de la porte de la réception .</t>
  </si>
  <si>
    <t>Taux de réalisation du plan d'action précédent</t>
  </si>
  <si>
    <t>Les sacs de sucre étaient entreposés sur des palettes en bois .</t>
  </si>
  <si>
    <t>Le quai de la réception n'était pas protégé par un préau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</si>
</sst>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1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0" borderId="1" xfId="0" applyFont="1" applyBorder="1" applyAlignment="1" applyProtection="1">
      <alignment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21" fillId="10" borderId="0" xfId="0" applyFont="1" applyFill="1" applyBorder="1" applyAlignment="1">
      <alignment horizontal="left" vertical="center" wrapText="1"/>
    </xf>
    <xf numFmtId="16" fontId="21" fillId="10" borderId="0" xfId="0" applyNumberFormat="1" applyFont="1" applyFill="1" applyBorder="1" applyAlignment="1" applyProtection="1">
      <alignment horizontal="center" vertical="center"/>
      <protection locked="0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0.96666666666666667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92284736"/>
        <c:axId val="-1892288000"/>
      </c:barChart>
      <c:catAx>
        <c:axId val="-189228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92288000"/>
        <c:crosses val="autoZero"/>
        <c:auto val="1"/>
        <c:lblAlgn val="ctr"/>
        <c:lblOffset val="100"/>
        <c:noMultiLvlLbl val="0"/>
      </c:catAx>
      <c:valAx>
        <c:axId val="-1892288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92284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33457504"/>
        <c:axId val="-1833462944"/>
      </c:barChart>
      <c:catAx>
        <c:axId val="-1833457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33462944"/>
        <c:crosses val="autoZero"/>
        <c:auto val="1"/>
        <c:lblAlgn val="ctr"/>
        <c:lblOffset val="100"/>
        <c:noMultiLvlLbl val="0"/>
      </c:catAx>
      <c:valAx>
        <c:axId val="-1833462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3345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0.8571428571428571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33452608"/>
        <c:axId val="-1833460224"/>
      </c:barChart>
      <c:catAx>
        <c:axId val="-183345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33460224"/>
        <c:crosses val="autoZero"/>
        <c:auto val="1"/>
        <c:lblAlgn val="ctr"/>
        <c:lblOffset val="100"/>
        <c:noMultiLvlLbl val="0"/>
      </c:catAx>
      <c:valAx>
        <c:axId val="-1833460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3345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33452064"/>
        <c:axId val="-1833455328"/>
      </c:barChart>
      <c:catAx>
        <c:axId val="-183345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33455328"/>
        <c:crosses val="autoZero"/>
        <c:auto val="1"/>
        <c:lblAlgn val="ctr"/>
        <c:lblOffset val="100"/>
        <c:noMultiLvlLbl val="0"/>
      </c:catAx>
      <c:valAx>
        <c:axId val="-1833455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33452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33449344"/>
        <c:axId val="-1833459680"/>
      </c:barChart>
      <c:catAx>
        <c:axId val="-1833449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33459680"/>
        <c:crosses val="autoZero"/>
        <c:auto val="1"/>
        <c:lblAlgn val="ctr"/>
        <c:lblOffset val="100"/>
        <c:noMultiLvlLbl val="0"/>
      </c:catAx>
      <c:valAx>
        <c:axId val="-1833459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33449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33451520"/>
        <c:axId val="-1833450976"/>
      </c:barChart>
      <c:catAx>
        <c:axId val="-1833451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33450976"/>
        <c:crosses val="autoZero"/>
        <c:auto val="1"/>
        <c:lblAlgn val="ctr"/>
        <c:lblOffset val="100"/>
        <c:noMultiLvlLbl val="0"/>
      </c:catAx>
      <c:valAx>
        <c:axId val="-1833450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33451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0.71250000000000002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33449888"/>
        <c:axId val="-1833464576"/>
      </c:barChart>
      <c:catAx>
        <c:axId val="-183344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33464576"/>
        <c:crosses val="autoZero"/>
        <c:auto val="1"/>
        <c:lblAlgn val="ctr"/>
        <c:lblOffset val="100"/>
        <c:noMultiLvlLbl val="0"/>
      </c:catAx>
      <c:valAx>
        <c:axId val="-1833464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33449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0.92682926829268297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32929824"/>
        <c:axId val="-1832928736"/>
      </c:barChart>
      <c:catAx>
        <c:axId val="-183292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32928736"/>
        <c:crosses val="autoZero"/>
        <c:auto val="1"/>
        <c:lblAlgn val="ctr"/>
        <c:lblOffset val="100"/>
        <c:noMultiLvlLbl val="0"/>
      </c:catAx>
      <c:valAx>
        <c:axId val="-1832928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3292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0.8196646341463415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832937440"/>
        <c:axId val="-1832926560"/>
        <c:extLst xmlns:c16r2="http://schemas.microsoft.com/office/drawing/2015/06/chart"/>
      </c:barChart>
      <c:catAx>
        <c:axId val="-18329374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32926560"/>
        <c:crosses val="autoZero"/>
        <c:auto val="1"/>
        <c:lblAlgn val="ctr"/>
        <c:lblOffset val="100"/>
        <c:noMultiLvlLbl val="0"/>
      </c:catAx>
      <c:valAx>
        <c:axId val="-183292656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32937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832925472"/>
        <c:axId val="-1832924928"/>
        <c:extLst xmlns:c16r2="http://schemas.microsoft.com/office/drawing/2015/06/chart"/>
      </c:barChart>
      <c:catAx>
        <c:axId val="-183292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32924928"/>
        <c:crosses val="autoZero"/>
        <c:auto val="1"/>
        <c:lblAlgn val="ctr"/>
        <c:lblOffset val="100"/>
        <c:noMultiLvlLbl val="0"/>
      </c:catAx>
      <c:valAx>
        <c:axId val="-1832924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32925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92293440"/>
        <c:axId val="-1892290720"/>
      </c:barChart>
      <c:catAx>
        <c:axId val="-189229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92290720"/>
        <c:crosses val="autoZero"/>
        <c:auto val="1"/>
        <c:lblAlgn val="ctr"/>
        <c:lblOffset val="100"/>
        <c:noMultiLvlLbl val="0"/>
      </c:catAx>
      <c:valAx>
        <c:axId val="-1892290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9229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92294528"/>
        <c:axId val="-1892297792"/>
      </c:barChart>
      <c:catAx>
        <c:axId val="-189229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92297792"/>
        <c:crosses val="autoZero"/>
        <c:auto val="1"/>
        <c:lblAlgn val="ctr"/>
        <c:lblOffset val="100"/>
        <c:noMultiLvlLbl val="0"/>
      </c:catAx>
      <c:valAx>
        <c:axId val="-1892297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92294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92293984"/>
        <c:axId val="-1892292896"/>
      </c:barChart>
      <c:catAx>
        <c:axId val="-1892293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92292896"/>
        <c:crosses val="autoZero"/>
        <c:auto val="1"/>
        <c:lblAlgn val="ctr"/>
        <c:lblOffset val="100"/>
        <c:noMultiLvlLbl val="0"/>
      </c:catAx>
      <c:valAx>
        <c:axId val="-1892292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92293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92283104"/>
        <c:axId val="-1892286368"/>
      </c:barChart>
      <c:catAx>
        <c:axId val="-1892283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92286368"/>
        <c:crosses val="autoZero"/>
        <c:auto val="1"/>
        <c:lblAlgn val="ctr"/>
        <c:lblOffset val="100"/>
        <c:noMultiLvlLbl val="0"/>
      </c:catAx>
      <c:valAx>
        <c:axId val="-1892286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92283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92297248"/>
        <c:axId val="-1892291808"/>
      </c:barChart>
      <c:catAx>
        <c:axId val="-1892297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92291808"/>
        <c:crosses val="autoZero"/>
        <c:auto val="1"/>
        <c:lblAlgn val="ctr"/>
        <c:lblOffset val="100"/>
        <c:noMultiLvlLbl val="0"/>
      </c:catAx>
      <c:valAx>
        <c:axId val="-1892291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92297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92289088"/>
        <c:axId val="-1892286912"/>
      </c:barChart>
      <c:catAx>
        <c:axId val="-1892289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92286912"/>
        <c:crosses val="autoZero"/>
        <c:auto val="1"/>
        <c:lblAlgn val="ctr"/>
        <c:lblOffset val="100"/>
        <c:noMultiLvlLbl val="0"/>
      </c:catAx>
      <c:valAx>
        <c:axId val="-189228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92289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0.91176470588235292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92285280"/>
        <c:axId val="-1833464032"/>
      </c:barChart>
      <c:catAx>
        <c:axId val="-1892285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33464032"/>
        <c:crosses val="autoZero"/>
        <c:auto val="1"/>
        <c:lblAlgn val="ctr"/>
        <c:lblOffset val="100"/>
        <c:noMultiLvlLbl val="0"/>
      </c:catAx>
      <c:valAx>
        <c:axId val="-1833464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92285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33453696"/>
        <c:axId val="-1833453152"/>
      </c:barChart>
      <c:catAx>
        <c:axId val="-1833453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33453152"/>
        <c:crosses val="autoZero"/>
        <c:auto val="1"/>
        <c:lblAlgn val="ctr"/>
        <c:lblOffset val="100"/>
        <c:noMultiLvlLbl val="0"/>
      </c:catAx>
      <c:valAx>
        <c:axId val="-1833453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33453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4" t="s">
        <v>407</v>
      </c>
      <c r="B18" s="314"/>
      <c r="C18" s="314"/>
      <c r="D18" s="315" t="s">
        <v>408</v>
      </c>
      <c r="E18" s="316"/>
      <c r="F18" s="316"/>
      <c r="G18" s="316"/>
      <c r="H18" s="316"/>
      <c r="I18" s="316"/>
      <c r="J18" s="316"/>
      <c r="K18" s="316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7" t="s">
        <v>324</v>
      </c>
      <c r="B21" s="317"/>
      <c r="C21" s="317"/>
      <c r="D21" s="317"/>
      <c r="E21" s="317"/>
      <c r="F21" s="317"/>
      <c r="G21" s="317"/>
      <c r="H21" s="317"/>
      <c r="I21" s="317"/>
      <c r="J21" s="317"/>
      <c r="K21" s="317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8" t="s">
        <v>326</v>
      </c>
      <c r="C23" s="318"/>
      <c r="D23" s="61"/>
      <c r="E23" s="61"/>
      <c r="F23" s="61"/>
      <c r="G23" s="61"/>
      <c r="H23" s="61"/>
      <c r="I23" s="61"/>
      <c r="J23" s="60" t="str">
        <f>D18</f>
        <v>5 Décembre - Le Kram</v>
      </c>
    </row>
    <row r="24" spans="1:11" ht="33" customHeight="1" x14ac:dyDescent="0.25">
      <c r="A24" s="242" t="s">
        <v>327</v>
      </c>
      <c r="B24" s="319">
        <f>AVERAGE('A1 Exploitation'!D549,'A1 Technique'!D199)</f>
        <v>0.8196646341463415</v>
      </c>
      <c r="C24" s="319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9">
        <f>AVERAGE('A2 Exploitation'!D549,'A2 Technique'!D199)</f>
        <v>0</v>
      </c>
      <c r="C25" s="319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9">
        <f>AVERAGE('A3 Exploitation'!D549,'A3 Technique'!D199)</f>
        <v>0</v>
      </c>
      <c r="C26" s="319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9">
        <f>AVERAGE('A4 Exploitation'!D549,'A4 Technique'!D199)</f>
        <v>0</v>
      </c>
      <c r="C27" s="319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9"/>
      <c r="C28" s="319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9"/>
      <c r="C29" s="319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8" t="s">
        <v>333</v>
      </c>
      <c r="C33" s="318"/>
      <c r="D33" s="61"/>
      <c r="E33" s="61"/>
      <c r="F33" s="61"/>
      <c r="G33" s="61"/>
      <c r="H33" s="61"/>
      <c r="I33" s="61"/>
      <c r="J33" s="60" t="str">
        <f>D18</f>
        <v>5 Décembre - Le Kram</v>
      </c>
    </row>
    <row r="34" spans="1:10" ht="33" customHeight="1" x14ac:dyDescent="0.25">
      <c r="A34" s="242" t="s">
        <v>327</v>
      </c>
      <c r="B34" s="319">
        <f>'A1 Exploitation'!D549</f>
        <v>0.92682926829268297</v>
      </c>
      <c r="C34" s="319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9">
        <f>'A2 Exploitation'!D549</f>
        <v>0</v>
      </c>
      <c r="C35" s="319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9">
        <f>'A3 Exploitation'!D549</f>
        <v>0</v>
      </c>
      <c r="C36" s="319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9">
        <f>'A4 Exploitation'!D549</f>
        <v>0</v>
      </c>
      <c r="C37" s="319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9"/>
      <c r="C38" s="319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9"/>
      <c r="C39" s="319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20" t="s">
        <v>334</v>
      </c>
      <c r="C42" s="320"/>
      <c r="D42" s="61"/>
      <c r="E42" s="61"/>
      <c r="F42" s="61"/>
      <c r="G42" s="61"/>
      <c r="H42" s="61"/>
      <c r="I42" s="61"/>
      <c r="J42" s="60" t="str">
        <f>D18</f>
        <v>5 Décembre - Le Kram</v>
      </c>
    </row>
    <row r="43" spans="1:10" ht="33" customHeight="1" x14ac:dyDescent="0.25">
      <c r="A43" s="242" t="s">
        <v>327</v>
      </c>
      <c r="B43" s="319">
        <f>AVERAGE('A1 Exploitation'!D547, 'A1 Technique'!D197)</f>
        <v>1</v>
      </c>
      <c r="C43" s="319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9" t="e">
        <f>AVERAGE('A2 Exploitation'!D547, 'A2 Technique'!D197)</f>
        <v>#DIV/0!</v>
      </c>
      <c r="C44" s="319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9" t="e">
        <f>AVERAGE('A3 Exploitation'!D547, 'A3 Technique'!D197)</f>
        <v>#DIV/0!</v>
      </c>
      <c r="C45" s="319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9" t="e">
        <f>AVERAGE('A4 Exploitation'!D547, 'A4 Technique'!D197)</f>
        <v>#DIV/0!</v>
      </c>
      <c r="C46" s="319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9"/>
      <c r="C47" s="319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9"/>
      <c r="C48" s="319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8" t="s">
        <v>335</v>
      </c>
      <c r="C51" s="318"/>
      <c r="D51" s="61"/>
      <c r="E51" s="61"/>
      <c r="F51" s="61"/>
      <c r="G51" s="61"/>
      <c r="H51" s="61"/>
      <c r="I51" s="61"/>
      <c r="J51" s="60" t="str">
        <f>D18</f>
        <v>5 Décembre - Le Kram</v>
      </c>
    </row>
    <row r="52" spans="1:10" ht="33" customHeight="1" x14ac:dyDescent="0.25">
      <c r="A52" s="242" t="s">
        <v>327</v>
      </c>
      <c r="B52" s="321">
        <f>'A1 Exploitation'!D46</f>
        <v>0.96666666666666667</v>
      </c>
      <c r="C52" s="321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21">
        <f>'A2 Exploitation'!D46</f>
        <v>0</v>
      </c>
      <c r="C53" s="321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21">
        <f>'A3 Exploitation'!D46</f>
        <v>0</v>
      </c>
      <c r="C54" s="321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21">
        <f>'A4 Exploitation'!D46</f>
        <v>0</v>
      </c>
      <c r="C55" s="321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21"/>
      <c r="C56" s="321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21"/>
      <c r="C57" s="321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8" t="s">
        <v>336</v>
      </c>
      <c r="C60" s="318"/>
      <c r="D60" s="61"/>
      <c r="E60" s="61"/>
      <c r="F60" s="61"/>
      <c r="G60" s="61"/>
      <c r="H60" s="61"/>
      <c r="I60" s="61"/>
      <c r="J60" s="60" t="str">
        <f>D18</f>
        <v>5 Décembre - Le Kram</v>
      </c>
    </row>
    <row r="61" spans="1:10" ht="33" customHeight="1" x14ac:dyDescent="0.25">
      <c r="A61" s="242" t="s">
        <v>327</v>
      </c>
      <c r="B61" s="319" t="e">
        <f>'A1 Exploitation'!D103</f>
        <v>#DIV/0!</v>
      </c>
      <c r="C61" s="319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9">
        <f>'A2 Exploitation'!D103</f>
        <v>0</v>
      </c>
      <c r="C62" s="319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9">
        <f>'A3 Exploitation'!D103</f>
        <v>0</v>
      </c>
      <c r="C63" s="319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9">
        <f>'A4 Exploitation'!D103</f>
        <v>0</v>
      </c>
      <c r="C64" s="319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9" t="e">
        <f>#REF!</f>
        <v>#REF!</v>
      </c>
      <c r="C65" s="319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9" t="e">
        <f>#REF!</f>
        <v>#REF!</v>
      </c>
      <c r="C66" s="319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8" t="s">
        <v>337</v>
      </c>
      <c r="C69" s="318"/>
      <c r="D69" s="61"/>
      <c r="E69" s="61"/>
      <c r="F69" s="61"/>
      <c r="G69" s="61"/>
      <c r="H69" s="61"/>
      <c r="I69" s="61"/>
      <c r="J69" s="60" t="str">
        <f>D18</f>
        <v>5 Décembre - Le Kram</v>
      </c>
    </row>
    <row r="70" spans="1:10" ht="33" customHeight="1" x14ac:dyDescent="0.25">
      <c r="A70" s="242" t="s">
        <v>327</v>
      </c>
      <c r="B70" s="319" t="e">
        <f>'A1 Exploitation'!D158</f>
        <v>#DIV/0!</v>
      </c>
      <c r="C70" s="319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9">
        <f>'A2 Exploitation'!D158</f>
        <v>0</v>
      </c>
      <c r="C71" s="319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9">
        <f>'A3 Exploitation'!D158</f>
        <v>0</v>
      </c>
      <c r="C72" s="319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9">
        <f>'A4 Exploitation'!D158</f>
        <v>0</v>
      </c>
      <c r="C73" s="319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9"/>
      <c r="C74" s="319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9"/>
      <c r="C75" s="319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8" t="s">
        <v>338</v>
      </c>
      <c r="C78" s="318"/>
      <c r="D78" s="61"/>
      <c r="E78" s="61"/>
      <c r="F78" s="61"/>
      <c r="G78" s="61"/>
      <c r="H78" s="61"/>
      <c r="I78" s="61"/>
      <c r="J78" s="60" t="str">
        <f>D18</f>
        <v>5 Décembre - Le Kram</v>
      </c>
    </row>
    <row r="79" spans="1:10" ht="33" customHeight="1" x14ac:dyDescent="0.25">
      <c r="A79" s="242" t="s">
        <v>327</v>
      </c>
      <c r="B79" s="319" t="e">
        <f>'A1 Exploitation'!D205</f>
        <v>#DIV/0!</v>
      </c>
      <c r="C79" s="319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9">
        <f>'A2 Exploitation'!D205</f>
        <v>0</v>
      </c>
      <c r="C80" s="319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9">
        <f>'A3 Exploitation'!D205</f>
        <v>0</v>
      </c>
      <c r="C81" s="319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9">
        <f>'A4 Exploitation'!D205</f>
        <v>0</v>
      </c>
      <c r="C82" s="319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9"/>
      <c r="C83" s="319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9"/>
      <c r="C84" s="319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8" t="s">
        <v>339</v>
      </c>
      <c r="C87" s="318"/>
      <c r="D87" s="61"/>
      <c r="E87" s="61"/>
      <c r="F87" s="61"/>
      <c r="G87" s="61"/>
      <c r="H87" s="61"/>
      <c r="I87" s="61"/>
      <c r="J87" s="60" t="str">
        <f>D18</f>
        <v>5 Décembre - Le Kram</v>
      </c>
    </row>
    <row r="88" spans="1:10" ht="33" customHeight="1" x14ac:dyDescent="0.25">
      <c r="A88" s="242" t="s">
        <v>327</v>
      </c>
      <c r="B88" s="319" t="e">
        <f>'A1 Exploitation'!D266</f>
        <v>#DIV/0!</v>
      </c>
      <c r="C88" s="319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9">
        <f>'A2 Exploitation'!D266</f>
        <v>0</v>
      </c>
      <c r="C89" s="319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9">
        <f>'A3 Exploitation'!D266</f>
        <v>0</v>
      </c>
      <c r="C90" s="319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9">
        <f>'A4 Exploitation'!D266</f>
        <v>0</v>
      </c>
      <c r="C91" s="319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9"/>
      <c r="C92" s="319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9"/>
      <c r="C93" s="319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8" t="s">
        <v>340</v>
      </c>
      <c r="C96" s="318"/>
      <c r="D96" s="61"/>
      <c r="E96" s="61"/>
      <c r="F96" s="61"/>
      <c r="G96" s="61"/>
      <c r="H96" s="61"/>
      <c r="I96" s="61"/>
      <c r="J96" s="60" t="str">
        <f>D18</f>
        <v>5 Décembre - Le Kram</v>
      </c>
    </row>
    <row r="97" spans="1:10" ht="33" customHeight="1" x14ac:dyDescent="0.25">
      <c r="A97" s="242" t="s">
        <v>327</v>
      </c>
      <c r="B97" s="319" t="e">
        <f>'A1 Exploitation'!D318</f>
        <v>#DIV/0!</v>
      </c>
      <c r="C97" s="319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9">
        <f>'A2 Exploitation'!D318</f>
        <v>0</v>
      </c>
      <c r="C98" s="319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9">
        <f>'A3 Exploitation'!D318</f>
        <v>0</v>
      </c>
      <c r="C99" s="319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9">
        <f>'A4 Exploitation'!D318</f>
        <v>0</v>
      </c>
      <c r="C100" s="319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9"/>
      <c r="C101" s="319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9"/>
      <c r="C102" s="319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8" t="s">
        <v>341</v>
      </c>
      <c r="C105" s="318"/>
      <c r="D105" s="61"/>
      <c r="E105" s="61"/>
      <c r="F105" s="61"/>
      <c r="G105" s="61"/>
      <c r="H105" s="61"/>
      <c r="I105" s="61"/>
      <c r="J105" s="60" t="str">
        <f>D18</f>
        <v>5 Décembre - Le Kram</v>
      </c>
    </row>
    <row r="106" spans="1:10" ht="33" customHeight="1" x14ac:dyDescent="0.25">
      <c r="A106" s="242" t="s">
        <v>327</v>
      </c>
      <c r="B106" s="319" t="e">
        <f>'A1 Exploitation'!D358</f>
        <v>#DIV/0!</v>
      </c>
      <c r="C106" s="319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9">
        <f>'A2 Exploitation'!D358</f>
        <v>0</v>
      </c>
      <c r="C107" s="319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9">
        <f>'A3 Exploitation'!D358</f>
        <v>0</v>
      </c>
      <c r="C108" s="319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9">
        <f>'A4 Exploitation'!D358</f>
        <v>0</v>
      </c>
      <c r="C109" s="319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9"/>
      <c r="C110" s="319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9"/>
      <c r="C111" s="319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8" t="s">
        <v>342</v>
      </c>
      <c r="C114" s="318"/>
      <c r="D114" s="61"/>
      <c r="E114" s="61"/>
      <c r="F114" s="61"/>
      <c r="G114" s="61"/>
      <c r="H114" s="61"/>
      <c r="I114" s="61"/>
      <c r="J114" s="60" t="str">
        <f>D18</f>
        <v>5 Décembre - Le Kram</v>
      </c>
    </row>
    <row r="115" spans="1:10" ht="33" customHeight="1" x14ac:dyDescent="0.25">
      <c r="A115" s="242" t="s">
        <v>327</v>
      </c>
      <c r="B115" s="319">
        <f>'A1 Exploitation'!D391</f>
        <v>0.91176470588235292</v>
      </c>
      <c r="C115" s="319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9">
        <f>'A2 Exploitation'!D391</f>
        <v>0</v>
      </c>
      <c r="C116" s="319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9">
        <f>'A3 Exploitation'!D391</f>
        <v>0</v>
      </c>
      <c r="C117" s="319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9">
        <f>'A4 Exploitation'!D391</f>
        <v>0</v>
      </c>
      <c r="C118" s="319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9"/>
      <c r="C119" s="319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9"/>
      <c r="C120" s="319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8" t="s">
        <v>343</v>
      </c>
      <c r="C123" s="318"/>
      <c r="D123" s="61"/>
      <c r="E123" s="61"/>
      <c r="F123" s="61"/>
      <c r="G123" s="61"/>
      <c r="H123" s="61"/>
      <c r="I123" s="61"/>
      <c r="J123" s="60" t="str">
        <f>D18</f>
        <v>5 Décembre - Le Kram</v>
      </c>
    </row>
    <row r="124" spans="1:10" ht="33" customHeight="1" x14ac:dyDescent="0.25">
      <c r="A124" s="242" t="s">
        <v>327</v>
      </c>
      <c r="B124" s="319">
        <f>'A1 Exploitation'!D444</f>
        <v>0.96551724137931039</v>
      </c>
      <c r="C124" s="319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9">
        <f>'A2 Exploitation'!D444</f>
        <v>0</v>
      </c>
      <c r="C125" s="319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9">
        <f>'A3 Exploitation'!D444</f>
        <v>0</v>
      </c>
      <c r="C126" s="319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9">
        <f>'A4 Exploitation'!D444</f>
        <v>0</v>
      </c>
      <c r="C127" s="319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9"/>
      <c r="C128" s="319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9"/>
      <c r="C129" s="319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8" t="s">
        <v>344</v>
      </c>
      <c r="C132" s="318"/>
      <c r="D132" s="61"/>
      <c r="E132" s="61"/>
      <c r="F132" s="61"/>
      <c r="G132" s="61"/>
      <c r="H132" s="61"/>
      <c r="I132" s="61"/>
      <c r="J132" s="60" t="str">
        <f>D18</f>
        <v>5 Décembre - Le Kram</v>
      </c>
    </row>
    <row r="133" spans="1:10" ht="33" customHeight="1" x14ac:dyDescent="0.25">
      <c r="A133" s="242" t="s">
        <v>327</v>
      </c>
      <c r="B133" s="319" t="e">
        <f>'A1 Exploitation'!D481</f>
        <v>#DIV/0!</v>
      </c>
      <c r="C133" s="319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9">
        <f>'A2 Exploitation'!D481</f>
        <v>0</v>
      </c>
      <c r="C134" s="319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9">
        <f>'A3 Exploitation'!D481</f>
        <v>0</v>
      </c>
      <c r="C135" s="319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9">
        <f>'A4 Exploitation'!D481</f>
        <v>0</v>
      </c>
      <c r="C136" s="319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9"/>
      <c r="C137" s="319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9"/>
      <c r="C138" s="319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8" t="s">
        <v>345</v>
      </c>
      <c r="C141" s="318"/>
      <c r="D141" s="61"/>
      <c r="E141" s="61"/>
      <c r="F141" s="61"/>
      <c r="G141" s="61"/>
      <c r="H141" s="61"/>
      <c r="I141" s="61"/>
      <c r="J141" s="60" t="str">
        <f>D18</f>
        <v>5 Décembre - Le Kram</v>
      </c>
    </row>
    <row r="142" spans="1:10" ht="33" customHeight="1" x14ac:dyDescent="0.25">
      <c r="A142" s="242" t="s">
        <v>327</v>
      </c>
      <c r="B142" s="319">
        <f>'A1 Exploitation'!D503</f>
        <v>0.8571428571428571</v>
      </c>
      <c r="C142" s="319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9">
        <f>'A2 Exploitation'!D503</f>
        <v>0</v>
      </c>
      <c r="C143" s="319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9">
        <f>'A3 Exploitation'!D503</f>
        <v>0</v>
      </c>
      <c r="C144" s="319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9">
        <f>'A4 Exploitation'!D503</f>
        <v>0</v>
      </c>
      <c r="C145" s="319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9"/>
      <c r="C146" s="319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9"/>
      <c r="C147" s="319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8" t="s">
        <v>346</v>
      </c>
      <c r="C150" s="318"/>
      <c r="D150" s="61"/>
      <c r="E150" s="61"/>
      <c r="F150" s="61"/>
      <c r="G150" s="61"/>
      <c r="H150" s="61"/>
      <c r="I150" s="61"/>
      <c r="J150" s="60" t="str">
        <f>D18</f>
        <v>5 Décembre - Le Kram</v>
      </c>
    </row>
    <row r="151" spans="1:10" ht="33" customHeight="1" x14ac:dyDescent="0.25">
      <c r="A151" s="242" t="s">
        <v>327</v>
      </c>
      <c r="B151" s="319">
        <f>'A1 Exploitation'!D514</f>
        <v>0.75</v>
      </c>
      <c r="C151" s="319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9">
        <f>'A2 Exploitation'!D514</f>
        <v>0</v>
      </c>
      <c r="C152" s="319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9">
        <f>'A3 Exploitation'!D514</f>
        <v>0</v>
      </c>
      <c r="C153" s="319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9">
        <f>'A4 Exploitation'!D514</f>
        <v>0</v>
      </c>
      <c r="C154" s="319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9"/>
      <c r="C155" s="319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9"/>
      <c r="C156" s="319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22"/>
      <c r="C159" s="322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8" t="s">
        <v>347</v>
      </c>
      <c r="C160" s="318"/>
      <c r="D160" s="61"/>
      <c r="E160" s="61"/>
      <c r="F160" s="61"/>
      <c r="G160" s="61"/>
      <c r="H160" s="61"/>
      <c r="I160" s="61"/>
      <c r="J160" s="60" t="str">
        <f>D18</f>
        <v>5 Décembre - Le Kram</v>
      </c>
    </row>
    <row r="161" spans="1:10" ht="33" customHeight="1" x14ac:dyDescent="0.25">
      <c r="A161" s="242" t="s">
        <v>327</v>
      </c>
      <c r="B161" s="319">
        <f>'A1 Exploitation'!D534</f>
        <v>0.83333333333333337</v>
      </c>
      <c r="C161" s="319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9">
        <f>'A2 Exploitation'!D534</f>
        <v>0</v>
      </c>
      <c r="C162" s="319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9">
        <f>'A3 Exploitation'!D534</f>
        <v>0</v>
      </c>
      <c r="C163" s="319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9">
        <f>'A4 Exploitation'!D534</f>
        <v>0</v>
      </c>
      <c r="C164" s="319"/>
    </row>
    <row r="165" spans="1:10" ht="33" customHeight="1" x14ac:dyDescent="0.25">
      <c r="A165" s="241" t="s">
        <v>331</v>
      </c>
      <c r="B165" s="319"/>
      <c r="C165" s="319"/>
    </row>
    <row r="166" spans="1:10" ht="18" x14ac:dyDescent="0.25">
      <c r="A166" s="241" t="s">
        <v>332</v>
      </c>
      <c r="B166" s="319"/>
      <c r="C166" s="319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8" t="s">
        <v>348</v>
      </c>
      <c r="C169" s="318"/>
      <c r="J169" s="60" t="str">
        <f>D18</f>
        <v>5 Décembre - Le Kram</v>
      </c>
    </row>
    <row r="170" spans="1:10" ht="33" customHeight="1" x14ac:dyDescent="0.25">
      <c r="A170" s="242" t="s">
        <v>327</v>
      </c>
      <c r="B170" s="319">
        <f>'A1 Exploitation'!D545</f>
        <v>1</v>
      </c>
      <c r="C170" s="319"/>
    </row>
    <row r="171" spans="1:10" ht="33" customHeight="1" x14ac:dyDescent="0.25">
      <c r="A171" s="241" t="s">
        <v>328</v>
      </c>
      <c r="B171" s="319">
        <f>'A2 Exploitation'!D545</f>
        <v>0</v>
      </c>
      <c r="C171" s="319"/>
    </row>
    <row r="172" spans="1:10" ht="33" customHeight="1" x14ac:dyDescent="0.25">
      <c r="A172" s="242" t="s">
        <v>329</v>
      </c>
      <c r="B172" s="319">
        <f>'A3 Exploitation'!D545</f>
        <v>0</v>
      </c>
      <c r="C172" s="319"/>
    </row>
    <row r="173" spans="1:10" ht="33" customHeight="1" x14ac:dyDescent="0.25">
      <c r="A173" s="242" t="s">
        <v>330</v>
      </c>
      <c r="B173" s="319">
        <f>'A4 Exploitation'!D545</f>
        <v>0</v>
      </c>
      <c r="C173" s="319"/>
    </row>
    <row r="174" spans="1:10" ht="33" customHeight="1" x14ac:dyDescent="0.25">
      <c r="A174" s="241" t="s">
        <v>331</v>
      </c>
      <c r="B174" s="319"/>
      <c r="C174" s="319"/>
    </row>
    <row r="175" spans="1:10" ht="18" x14ac:dyDescent="0.25">
      <c r="A175" s="241" t="s">
        <v>332</v>
      </c>
      <c r="B175" s="319"/>
      <c r="C175" s="319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8" t="s">
        <v>349</v>
      </c>
      <c r="C178" s="318"/>
      <c r="J178" s="60" t="str">
        <f>D18</f>
        <v>5 Décembre - Le Kram</v>
      </c>
    </row>
    <row r="179" spans="1:10" ht="33" customHeight="1" x14ac:dyDescent="0.25">
      <c r="A179" s="242" t="s">
        <v>327</v>
      </c>
      <c r="B179" s="319">
        <f>'A1 Technique'!D199</f>
        <v>0.71250000000000002</v>
      </c>
      <c r="C179" s="319"/>
    </row>
    <row r="180" spans="1:10" ht="33" customHeight="1" x14ac:dyDescent="0.25">
      <c r="A180" s="241" t="s">
        <v>328</v>
      </c>
      <c r="B180" s="319">
        <f>'A2 Technique'!D199</f>
        <v>0</v>
      </c>
      <c r="C180" s="319"/>
    </row>
    <row r="181" spans="1:10" ht="33" customHeight="1" x14ac:dyDescent="0.25">
      <c r="A181" s="242" t="s">
        <v>329</v>
      </c>
      <c r="B181" s="319">
        <f>'A3 Technique'!D199</f>
        <v>0</v>
      </c>
      <c r="C181" s="319"/>
    </row>
    <row r="182" spans="1:10" ht="33" customHeight="1" x14ac:dyDescent="0.25">
      <c r="A182" s="242" t="s">
        <v>330</v>
      </c>
      <c r="B182" s="319">
        <f>'A4 Technique'!D199</f>
        <v>0</v>
      </c>
      <c r="C182" s="319"/>
    </row>
    <row r="183" spans="1:10" ht="33" customHeight="1" x14ac:dyDescent="0.25">
      <c r="A183" s="241" t="s">
        <v>331</v>
      </c>
      <c r="B183" s="319"/>
      <c r="C183" s="319"/>
    </row>
    <row r="184" spans="1:10" ht="18" x14ac:dyDescent="0.25">
      <c r="A184" s="241" t="s">
        <v>332</v>
      </c>
      <c r="B184" s="319"/>
      <c r="C184" s="319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93" zoomScaleSheetLayoutView="93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4"/>
      <c r="E1" s="324"/>
      <c r="F1" s="324"/>
      <c r="G1" s="324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04"/>
    </row>
    <row r="8" spans="1:7" ht="29.25" x14ac:dyDescent="0.45">
      <c r="A8" s="326" t="str">
        <f>'Page de garde'!D18</f>
        <v>5 Décembre - Le Kram</v>
      </c>
      <c r="B8" s="326"/>
      <c r="C8" s="326"/>
      <c r="D8" s="326"/>
      <c r="E8" s="326"/>
      <c r="F8" s="326"/>
      <c r="G8" s="104"/>
    </row>
    <row r="9" spans="1:7" ht="24" x14ac:dyDescent="0.45">
      <c r="A9" s="245" t="s">
        <v>42</v>
      </c>
      <c r="B9" s="327" t="s">
        <v>409</v>
      </c>
      <c r="C9" s="327"/>
      <c r="D9" s="327"/>
      <c r="E9" s="327"/>
      <c r="F9" s="327"/>
      <c r="G9" s="104"/>
    </row>
    <row r="10" spans="1:7" ht="24" x14ac:dyDescent="0.45">
      <c r="A10" s="246" t="s">
        <v>44</v>
      </c>
      <c r="B10" s="328" t="s">
        <v>410</v>
      </c>
      <c r="C10" s="328"/>
      <c r="D10" s="328"/>
      <c r="E10" s="328"/>
      <c r="F10" s="328"/>
      <c r="G10" s="104"/>
    </row>
    <row r="11" spans="1:7" ht="24" x14ac:dyDescent="0.45">
      <c r="A11" s="245" t="s">
        <v>43</v>
      </c>
      <c r="B11" s="323">
        <v>43210</v>
      </c>
      <c r="C11" s="323"/>
      <c r="D11" s="323"/>
      <c r="E11" s="323"/>
      <c r="F11" s="323"/>
      <c r="G11" s="104"/>
    </row>
    <row r="12" spans="1:7" ht="24" x14ac:dyDescent="0.45">
      <c r="A12" s="245" t="s">
        <v>239</v>
      </c>
      <c r="B12" s="329">
        <f>D549</f>
        <v>0.92682926829268297</v>
      </c>
      <c r="C12" s="329"/>
      <c r="D12" s="329"/>
      <c r="E12" s="329"/>
      <c r="F12" s="329"/>
      <c r="G12" s="104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43210</v>
      </c>
      <c r="B16" s="143"/>
      <c r="C16" s="143"/>
      <c r="D16" s="143"/>
      <c r="E16" s="143"/>
      <c r="F16" s="156"/>
    </row>
    <row r="17" spans="1:8" ht="16.5" customHeight="1" x14ac:dyDescent="0.3">
      <c r="A17" s="331" t="s">
        <v>30</v>
      </c>
      <c r="B17" s="332" t="s">
        <v>31</v>
      </c>
      <c r="C17" s="332"/>
      <c r="D17" s="332" t="s">
        <v>46</v>
      </c>
      <c r="E17" s="333" t="s">
        <v>310</v>
      </c>
      <c r="F17" s="333" t="s">
        <v>357</v>
      </c>
    </row>
    <row r="18" spans="1:8" ht="16.5" customHeight="1" x14ac:dyDescent="0.3">
      <c r="A18" s="331"/>
      <c r="B18" s="247" t="s">
        <v>34</v>
      </c>
      <c r="C18" s="247" t="s">
        <v>33</v>
      </c>
      <c r="D18" s="332"/>
      <c r="E18" s="333"/>
      <c r="F18" s="33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49.5" x14ac:dyDescent="0.3">
      <c r="A33" s="4" t="s">
        <v>51</v>
      </c>
      <c r="B33" s="109">
        <v>1</v>
      </c>
      <c r="C33" s="110"/>
      <c r="D33" s="192" t="s">
        <v>411</v>
      </c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312" t="s">
        <v>412</v>
      </c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4" t="s">
        <v>378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23</v>
      </c>
    </row>
    <row r="43" spans="1:7" x14ac:dyDescent="0.3">
      <c r="A43" s="248" t="s">
        <v>35</v>
      </c>
      <c r="B43" s="249"/>
      <c r="C43" s="250"/>
      <c r="D43" s="251">
        <f>D42/(COUNT(B29:C37,B39:C41)*2)</f>
        <v>0.95833333333333337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29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0.96666666666666667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43210</v>
      </c>
      <c r="B49" s="103"/>
      <c r="C49" s="111"/>
      <c r="D49" s="103"/>
    </row>
    <row r="50" spans="1:7" x14ac:dyDescent="0.3">
      <c r="A50" s="331" t="s">
        <v>30</v>
      </c>
      <c r="B50" s="332" t="s">
        <v>31</v>
      </c>
      <c r="C50" s="332"/>
      <c r="D50" s="332" t="s">
        <v>46</v>
      </c>
      <c r="E50" s="333" t="s">
        <v>310</v>
      </c>
      <c r="F50" s="333" t="s">
        <v>359</v>
      </c>
      <c r="G50" s="106"/>
    </row>
    <row r="51" spans="1:7" x14ac:dyDescent="0.3">
      <c r="A51" s="331"/>
      <c r="B51" s="247" t="s">
        <v>34</v>
      </c>
      <c r="C51" s="247" t="s">
        <v>33</v>
      </c>
      <c r="D51" s="332"/>
      <c r="E51" s="333"/>
      <c r="F51" s="33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4" t="s">
        <v>378</v>
      </c>
      <c r="B94" s="335"/>
      <c r="C94" s="335"/>
      <c r="D94" s="335"/>
      <c r="E94" s="335"/>
      <c r="F94" s="336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43210</v>
      </c>
      <c r="B106" s="103"/>
      <c r="C106" s="111"/>
      <c r="D106" s="103"/>
    </row>
    <row r="107" spans="1:7" x14ac:dyDescent="0.3">
      <c r="A107" s="331" t="s">
        <v>30</v>
      </c>
      <c r="B107" s="332" t="s">
        <v>31</v>
      </c>
      <c r="C107" s="332"/>
      <c r="D107" s="332" t="s">
        <v>46</v>
      </c>
      <c r="E107" s="333" t="s">
        <v>310</v>
      </c>
      <c r="F107" s="333" t="s">
        <v>359</v>
      </c>
    </row>
    <row r="108" spans="1:7" x14ac:dyDescent="0.3">
      <c r="A108" s="331"/>
      <c r="B108" s="247" t="s">
        <v>34</v>
      </c>
      <c r="C108" s="247" t="s">
        <v>33</v>
      </c>
      <c r="D108" s="332"/>
      <c r="E108" s="333"/>
      <c r="F108" s="33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7" t="s">
        <v>378</v>
      </c>
      <c r="B148" s="338"/>
      <c r="C148" s="338"/>
      <c r="D148" s="339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43210</v>
      </c>
      <c r="B161" s="103"/>
      <c r="C161" s="111"/>
      <c r="D161" s="106"/>
    </row>
    <row r="162" spans="1:7" x14ac:dyDescent="0.3">
      <c r="A162" s="331" t="s">
        <v>30</v>
      </c>
      <c r="B162" s="332" t="s">
        <v>31</v>
      </c>
      <c r="C162" s="332"/>
      <c r="D162" s="332" t="s">
        <v>46</v>
      </c>
      <c r="E162" s="333" t="s">
        <v>310</v>
      </c>
      <c r="F162" s="333" t="s">
        <v>359</v>
      </c>
      <c r="G162" s="106"/>
    </row>
    <row r="163" spans="1:7" x14ac:dyDescent="0.3">
      <c r="A163" s="331"/>
      <c r="B163" s="247" t="s">
        <v>34</v>
      </c>
      <c r="C163" s="247" t="s">
        <v>33</v>
      </c>
      <c r="D163" s="332"/>
      <c r="E163" s="333"/>
      <c r="F163" s="33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40" t="s">
        <v>378</v>
      </c>
      <c r="B195" s="340"/>
      <c r="C195" s="340"/>
      <c r="D195" s="340"/>
      <c r="E195" s="340"/>
      <c r="F195" s="340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43210</v>
      </c>
      <c r="B208" s="103"/>
      <c r="C208" s="111"/>
      <c r="D208" s="103"/>
    </row>
    <row r="209" spans="1:7" x14ac:dyDescent="0.3">
      <c r="A209" s="331" t="s">
        <v>30</v>
      </c>
      <c r="B209" s="332" t="s">
        <v>31</v>
      </c>
      <c r="C209" s="332"/>
      <c r="D209" s="332" t="s">
        <v>46</v>
      </c>
      <c r="E209" s="333" t="s">
        <v>310</v>
      </c>
      <c r="F209" s="333" t="s">
        <v>359</v>
      </c>
      <c r="G209" s="106"/>
    </row>
    <row r="210" spans="1:7" x14ac:dyDescent="0.3">
      <c r="A210" s="331"/>
      <c r="B210" s="247" t="s">
        <v>34</v>
      </c>
      <c r="C210" s="247" t="s">
        <v>33</v>
      </c>
      <c r="D210" s="332"/>
      <c r="E210" s="333"/>
      <c r="F210" s="33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40" t="s">
        <v>378</v>
      </c>
      <c r="B256" s="340"/>
      <c r="C256" s="340"/>
      <c r="D256" s="340"/>
      <c r="E256" s="340"/>
      <c r="F256" s="340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43210</v>
      </c>
      <c r="B269" s="103"/>
      <c r="C269" s="111"/>
      <c r="D269" s="103"/>
      <c r="F269" s="160"/>
      <c r="G269" s="168"/>
    </row>
    <row r="270" spans="1:7" s="13" customFormat="1" x14ac:dyDescent="0.3">
      <c r="A270" s="331" t="s">
        <v>30</v>
      </c>
      <c r="B270" s="332" t="s">
        <v>31</v>
      </c>
      <c r="C270" s="332"/>
      <c r="D270" s="332" t="s">
        <v>46</v>
      </c>
      <c r="E270" s="333" t="s">
        <v>310</v>
      </c>
      <c r="F270" s="333" t="s">
        <v>359</v>
      </c>
      <c r="G270" s="168"/>
    </row>
    <row r="271" spans="1:7" s="13" customFormat="1" x14ac:dyDescent="0.3">
      <c r="A271" s="331"/>
      <c r="B271" s="247" t="s">
        <v>34</v>
      </c>
      <c r="C271" s="247" t="s">
        <v>33</v>
      </c>
      <c r="D271" s="332"/>
      <c r="E271" s="333"/>
      <c r="F271" s="33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41" t="s">
        <v>395</v>
      </c>
      <c r="B308" s="342"/>
      <c r="C308" s="342"/>
      <c r="D308" s="342"/>
      <c r="E308" s="342"/>
      <c r="F308" s="343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43210</v>
      </c>
      <c r="B321" s="103"/>
      <c r="C321" s="111"/>
      <c r="D321" s="106"/>
    </row>
    <row r="322" spans="1:7" x14ac:dyDescent="0.3">
      <c r="A322" s="331" t="s">
        <v>30</v>
      </c>
      <c r="B322" s="332" t="s">
        <v>31</v>
      </c>
      <c r="C322" s="332"/>
      <c r="D322" s="332" t="s">
        <v>46</v>
      </c>
      <c r="E322" s="333" t="s">
        <v>310</v>
      </c>
      <c r="F322" s="333" t="s">
        <v>359</v>
      </c>
      <c r="G322" s="106"/>
    </row>
    <row r="323" spans="1:7" x14ac:dyDescent="0.3">
      <c r="A323" s="331"/>
      <c r="B323" s="247" t="s">
        <v>34</v>
      </c>
      <c r="C323" s="247" t="s">
        <v>33</v>
      </c>
      <c r="D323" s="332"/>
      <c r="E323" s="333"/>
      <c r="F323" s="33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 t="s">
        <v>32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 t="s">
        <v>32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 t="s">
        <v>32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 t="s">
        <v>32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 t="e">
        <f>D333/(COUNT(B325:C332)*2)</f>
        <v>#DIV/0!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 t="s">
        <v>32</v>
      </c>
      <c r="C337" s="110"/>
      <c r="D337" s="95"/>
      <c r="E337" s="85"/>
      <c r="F337" s="158"/>
    </row>
    <row r="338" spans="1:7" x14ac:dyDescent="0.3">
      <c r="A338" s="53" t="s">
        <v>320</v>
      </c>
      <c r="B338" s="109" t="s">
        <v>32</v>
      </c>
      <c r="C338" s="109"/>
      <c r="D338" s="74"/>
      <c r="E338" s="73"/>
      <c r="F338" s="158"/>
    </row>
    <row r="339" spans="1:7" x14ac:dyDescent="0.3">
      <c r="A339" s="4" t="s">
        <v>5</v>
      </c>
      <c r="B339" s="109" t="s">
        <v>32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 t="s">
        <v>32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 t="s">
        <v>32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 t="s">
        <v>32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 t="s">
        <v>32</v>
      </c>
      <c r="C346" s="109"/>
      <c r="D346" s="74"/>
      <c r="E346" s="73"/>
      <c r="F346" s="158"/>
    </row>
    <row r="347" spans="1:7" x14ac:dyDescent="0.3">
      <c r="A347" s="41" t="s">
        <v>382</v>
      </c>
      <c r="B347" s="109" t="s">
        <v>32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1" t="s">
        <v>378</v>
      </c>
      <c r="B349" s="342"/>
      <c r="C349" s="342"/>
      <c r="D349" s="342"/>
      <c r="E349" s="342"/>
      <c r="F349" s="342"/>
    </row>
    <row r="350" spans="1:7" s="91" customFormat="1" ht="27.75" customHeight="1" x14ac:dyDescent="0.3">
      <c r="A350" s="41" t="s">
        <v>360</v>
      </c>
      <c r="B350" s="109" t="s">
        <v>32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390</v>
      </c>
      <c r="B351" s="109" t="s">
        <v>32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 t="s">
        <v>32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199"/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 t="e">
        <f>D354/(COUNT(B337:C348,B350:C353)*2)</f>
        <v>#DIV/0!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 t="e">
        <f>D357/(COUNT(B337:C348,B325:C332,B350:C353)*2)</f>
        <v>#DIV/0!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43210</v>
      </c>
      <c r="B361" s="103"/>
      <c r="C361" s="111"/>
      <c r="D361" s="103"/>
    </row>
    <row r="362" spans="1:7" x14ac:dyDescent="0.3">
      <c r="A362" s="331" t="s">
        <v>30</v>
      </c>
      <c r="B362" s="332" t="s">
        <v>31</v>
      </c>
      <c r="C362" s="332"/>
      <c r="D362" s="332" t="s">
        <v>46</v>
      </c>
      <c r="E362" s="333" t="s">
        <v>310</v>
      </c>
      <c r="F362" s="333" t="s">
        <v>359</v>
      </c>
      <c r="G362" s="106"/>
    </row>
    <row r="363" spans="1:7" x14ac:dyDescent="0.3">
      <c r="A363" s="331"/>
      <c r="B363" s="247" t="s">
        <v>34</v>
      </c>
      <c r="C363" s="247" t="s">
        <v>33</v>
      </c>
      <c r="D363" s="332"/>
      <c r="E363" s="333"/>
      <c r="F363" s="33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ht="33" x14ac:dyDescent="0.3">
      <c r="A365" s="53" t="s">
        <v>99</v>
      </c>
      <c r="B365" s="109">
        <v>1</v>
      </c>
      <c r="C365" s="109"/>
      <c r="D365" s="92" t="s">
        <v>413</v>
      </c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49.5" x14ac:dyDescent="0.3">
      <c r="A372" s="53" t="s">
        <v>262</v>
      </c>
      <c r="B372" s="109">
        <v>0</v>
      </c>
      <c r="C372" s="110"/>
      <c r="D372" s="121" t="s">
        <v>443</v>
      </c>
      <c r="E372" s="95" t="s">
        <v>414</v>
      </c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13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0.8125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2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40" t="s">
        <v>378</v>
      </c>
      <c r="B383" s="340"/>
      <c r="C383" s="340"/>
      <c r="D383" s="340"/>
      <c r="E383" s="340"/>
      <c r="F383" s="340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18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1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0.91176470588235292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43210</v>
      </c>
      <c r="B394" s="103"/>
      <c r="C394" s="111"/>
      <c r="D394" s="106"/>
      <c r="G394" s="106"/>
    </row>
    <row r="395" spans="1:7" x14ac:dyDescent="0.3">
      <c r="A395" s="331" t="s">
        <v>30</v>
      </c>
      <c r="B395" s="332" t="s">
        <v>31</v>
      </c>
      <c r="C395" s="332"/>
      <c r="D395" s="332" t="s">
        <v>46</v>
      </c>
      <c r="E395" s="333" t="s">
        <v>310</v>
      </c>
      <c r="F395" s="333" t="s">
        <v>359</v>
      </c>
      <c r="G395" s="106"/>
    </row>
    <row r="396" spans="1:7" x14ac:dyDescent="0.3">
      <c r="A396" s="331"/>
      <c r="B396" s="247" t="s">
        <v>34</v>
      </c>
      <c r="C396" s="247" t="s">
        <v>33</v>
      </c>
      <c r="D396" s="332"/>
      <c r="E396" s="333"/>
      <c r="F396" s="33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33.75" customHeight="1" x14ac:dyDescent="0.3">
      <c r="A398" s="15" t="s">
        <v>102</v>
      </c>
      <c r="B398" s="109">
        <v>2</v>
      </c>
      <c r="C398" s="109"/>
      <c r="D398" s="74" t="s">
        <v>415</v>
      </c>
      <c r="E398" s="73"/>
      <c r="F398" s="158"/>
      <c r="G398" s="106"/>
    </row>
    <row r="399" spans="1:7" ht="21" customHeight="1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16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1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32" t="s">
        <v>416</v>
      </c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14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ht="66" x14ac:dyDescent="0.3">
      <c r="A430" s="7" t="s">
        <v>267</v>
      </c>
      <c r="B430" s="109">
        <v>1</v>
      </c>
      <c r="C430" s="109"/>
      <c r="D430" s="108" t="s">
        <v>417</v>
      </c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40" t="s">
        <v>378</v>
      </c>
      <c r="B435" s="340"/>
      <c r="C435" s="340"/>
      <c r="D435" s="340"/>
      <c r="E435" s="340"/>
      <c r="F435" s="340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ht="49.5" x14ac:dyDescent="0.3">
      <c r="A438" s="240" t="s">
        <v>391</v>
      </c>
      <c r="B438" s="109">
        <v>1</v>
      </c>
      <c r="C438" s="122" t="str">
        <f>IF(B438=0, -5, "0")</f>
        <v>0</v>
      </c>
      <c r="D438" s="108" t="s">
        <v>440</v>
      </c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16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0.88888888888888884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56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0.96551724137931039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43210</v>
      </c>
      <c r="B447" s="103"/>
      <c r="C447" s="111"/>
      <c r="D447" s="103"/>
    </row>
    <row r="448" spans="1:7" x14ac:dyDescent="0.3">
      <c r="A448" s="331" t="s">
        <v>30</v>
      </c>
      <c r="B448" s="332" t="s">
        <v>31</v>
      </c>
      <c r="C448" s="332"/>
      <c r="D448" s="332" t="s">
        <v>46</v>
      </c>
      <c r="E448" s="333" t="s">
        <v>310</v>
      </c>
      <c r="F448" s="333" t="s">
        <v>359</v>
      </c>
      <c r="G448" s="106"/>
    </row>
    <row r="449" spans="1:6" x14ac:dyDescent="0.3">
      <c r="A449" s="331"/>
      <c r="B449" s="247" t="s">
        <v>34</v>
      </c>
      <c r="C449" s="247" t="s">
        <v>33</v>
      </c>
      <c r="D449" s="332"/>
      <c r="E449" s="333"/>
      <c r="F449" s="33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4" t="s">
        <v>378</v>
      </c>
      <c r="B471" s="345"/>
      <c r="C471" s="345"/>
      <c r="D471" s="345"/>
      <c r="E471" s="345"/>
      <c r="F471" s="345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6" t="s">
        <v>366</v>
      </c>
      <c r="B483" s="346"/>
      <c r="C483" s="346"/>
      <c r="D483" s="346"/>
      <c r="E483" s="280"/>
      <c r="F483" s="281"/>
    </row>
    <row r="484" spans="1:7" x14ac:dyDescent="0.3">
      <c r="A484" s="57">
        <f>B11</f>
        <v>43210</v>
      </c>
      <c r="B484" s="103"/>
      <c r="C484" s="111"/>
      <c r="D484" s="103"/>
    </row>
    <row r="485" spans="1:7" x14ac:dyDescent="0.3">
      <c r="A485" s="331" t="s">
        <v>30</v>
      </c>
      <c r="B485" s="332" t="s">
        <v>31</v>
      </c>
      <c r="C485" s="332"/>
      <c r="D485" s="332" t="s">
        <v>46</v>
      </c>
      <c r="E485" s="333" t="s">
        <v>310</v>
      </c>
      <c r="F485" s="333" t="s">
        <v>359</v>
      </c>
      <c r="G485" s="106"/>
    </row>
    <row r="486" spans="1:7" x14ac:dyDescent="0.3">
      <c r="A486" s="331"/>
      <c r="B486" s="247" t="s">
        <v>34</v>
      </c>
      <c r="C486" s="247" t="s">
        <v>33</v>
      </c>
      <c r="D486" s="332"/>
      <c r="E486" s="333"/>
      <c r="F486" s="33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3" x14ac:dyDescent="0.3">
      <c r="A492" s="49" t="s">
        <v>399</v>
      </c>
      <c r="B492" s="109">
        <v>0</v>
      </c>
      <c r="C492" s="110"/>
      <c r="D492" s="188" t="s">
        <v>418</v>
      </c>
      <c r="E492" s="95" t="s">
        <v>419</v>
      </c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8</v>
      </c>
    </row>
    <row r="494" spans="1:7" x14ac:dyDescent="0.3">
      <c r="A494" s="248" t="s">
        <v>35</v>
      </c>
      <c r="B494" s="249"/>
      <c r="C494" s="250"/>
      <c r="D494" s="251">
        <f>D493/(COUNT(B488:C492)*2)</f>
        <v>0.8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E496" s="73"/>
      <c r="F496" s="158"/>
    </row>
    <row r="497" spans="1:7" x14ac:dyDescent="0.3">
      <c r="A497" s="8" t="s">
        <v>29</v>
      </c>
      <c r="B497" s="109" t="s">
        <v>32</v>
      </c>
      <c r="C497" s="109"/>
      <c r="D497" s="74" t="s">
        <v>420</v>
      </c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4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12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0.8571428571428571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43210</v>
      </c>
      <c r="B506" s="103"/>
      <c r="C506" s="111"/>
      <c r="D506" s="103"/>
    </row>
    <row r="507" spans="1:7" x14ac:dyDescent="0.3">
      <c r="A507" s="331" t="s">
        <v>30</v>
      </c>
      <c r="B507" s="332" t="s">
        <v>31</v>
      </c>
      <c r="C507" s="332"/>
      <c r="D507" s="332" t="s">
        <v>46</v>
      </c>
      <c r="E507" s="333" t="s">
        <v>310</v>
      </c>
      <c r="F507" s="333" t="s">
        <v>359</v>
      </c>
      <c r="G507" s="106"/>
    </row>
    <row r="508" spans="1:7" x14ac:dyDescent="0.3">
      <c r="A508" s="331"/>
      <c r="B508" s="247" t="s">
        <v>34</v>
      </c>
      <c r="C508" s="247" t="s">
        <v>33</v>
      </c>
      <c r="D508" s="332"/>
      <c r="E508" s="333"/>
      <c r="F508" s="333"/>
    </row>
    <row r="509" spans="1:7" ht="33" x14ac:dyDescent="0.3">
      <c r="A509" s="5" t="s">
        <v>15</v>
      </c>
      <c r="B509" s="109">
        <v>0</v>
      </c>
      <c r="C509" s="109"/>
      <c r="D509" s="313" t="s">
        <v>421</v>
      </c>
      <c r="E509" s="74" t="s">
        <v>422</v>
      </c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6</v>
      </c>
    </row>
    <row r="514" spans="1:7" x14ac:dyDescent="0.3">
      <c r="A514" s="248" t="s">
        <v>35</v>
      </c>
      <c r="B514" s="249"/>
      <c r="C514" s="250"/>
      <c r="D514" s="251">
        <f>D513/(COUNT(B509:C512)*2)</f>
        <v>0.75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43210</v>
      </c>
      <c r="B517" s="103"/>
      <c r="C517" s="111"/>
      <c r="D517" s="103"/>
    </row>
    <row r="518" spans="1:7" x14ac:dyDescent="0.3">
      <c r="A518" s="331" t="s">
        <v>30</v>
      </c>
      <c r="B518" s="332" t="s">
        <v>31</v>
      </c>
      <c r="C518" s="332"/>
      <c r="D518" s="332" t="s">
        <v>46</v>
      </c>
      <c r="E518" s="333" t="s">
        <v>310</v>
      </c>
      <c r="F518" s="333" t="s">
        <v>359</v>
      </c>
      <c r="G518" s="106"/>
    </row>
    <row r="519" spans="1:7" x14ac:dyDescent="0.3">
      <c r="A519" s="331"/>
      <c r="B519" s="247" t="s">
        <v>34</v>
      </c>
      <c r="C519" s="247" t="s">
        <v>33</v>
      </c>
      <c r="D519" s="332"/>
      <c r="E519" s="333"/>
      <c r="F519" s="333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 t="s">
        <v>32</v>
      </c>
      <c r="C522" s="109"/>
      <c r="D522" s="74"/>
      <c r="E522" s="73"/>
      <c r="F522" s="158"/>
    </row>
    <row r="523" spans="1:7" ht="21" customHeight="1" x14ac:dyDescent="0.3">
      <c r="A523" s="53" t="s">
        <v>384</v>
      </c>
      <c r="B523" s="109">
        <v>2</v>
      </c>
      <c r="C523" s="110"/>
      <c r="D523" s="74"/>
      <c r="E523" s="73"/>
      <c r="F523" s="158"/>
    </row>
    <row r="524" spans="1:7" ht="46.5" customHeight="1" x14ac:dyDescent="0.3">
      <c r="A524" s="7" t="s">
        <v>108</v>
      </c>
      <c r="B524" s="109">
        <v>0</v>
      </c>
      <c r="C524" s="109"/>
      <c r="D524" s="102" t="s">
        <v>423</v>
      </c>
      <c r="E524" s="74" t="s">
        <v>424</v>
      </c>
      <c r="F524" s="158"/>
      <c r="G524" s="106"/>
    </row>
    <row r="525" spans="1:7" x14ac:dyDescent="0.3">
      <c r="A525" s="4" t="s">
        <v>79</v>
      </c>
      <c r="B525" s="109" t="s">
        <v>32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199"/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10</v>
      </c>
    </row>
    <row r="534" spans="1:7" x14ac:dyDescent="0.3">
      <c r="A534" s="248" t="s">
        <v>35</v>
      </c>
      <c r="B534" s="249"/>
      <c r="C534" s="250"/>
      <c r="D534" s="251">
        <f>D533/(COUNT(B520:C532)*2)</f>
        <v>0.83333333333333337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43210</v>
      </c>
      <c r="B537" s="103"/>
      <c r="C537" s="111"/>
      <c r="D537" s="103"/>
      <c r="G537" s="106"/>
    </row>
    <row r="538" spans="1:7" x14ac:dyDescent="0.3">
      <c r="A538" s="331" t="s">
        <v>30</v>
      </c>
      <c r="B538" s="332" t="s">
        <v>31</v>
      </c>
      <c r="C538" s="332"/>
      <c r="D538" s="332" t="s">
        <v>46</v>
      </c>
      <c r="E538" s="333" t="s">
        <v>310</v>
      </c>
      <c r="F538" s="333" t="s">
        <v>359</v>
      </c>
      <c r="G538" s="106"/>
    </row>
    <row r="539" spans="1:7" x14ac:dyDescent="0.3">
      <c r="A539" s="331"/>
      <c r="B539" s="247" t="s">
        <v>34</v>
      </c>
      <c r="C539" s="247" t="s">
        <v>33</v>
      </c>
      <c r="D539" s="332"/>
      <c r="E539" s="333"/>
      <c r="F539" s="333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152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0.92682926829268297</v>
      </c>
    </row>
  </sheetData>
  <sheetProtection algorithmName="SHA-512" hashValue="E6bbrW6n0OlLgEO4/58hche1UkzsofCQcz+Ta7tyiZvvxVNgXsFDAFsGZdxzAi2nxh/L9pJztotLvhkVQj8lCw==" saltValue="x85vBHVC88h+IKXW1jVHbA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22" orientation="portrait" r:id="rId1"/>
  <rowBreaks count="4" manualBreakCount="4">
    <brk id="85" max="6" man="1"/>
    <brk id="202" max="6" man="1"/>
    <brk id="267" max="6" man="1"/>
    <brk id="388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Normal="90" zoomScaleSheetLayoutView="100" workbookViewId="0">
      <selection activeCell="D1" sqref="D1:G1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4"/>
      <c r="E1" s="324"/>
      <c r="F1" s="324"/>
      <c r="G1" s="324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04"/>
    </row>
    <row r="7" spans="1:7" s="11" customFormat="1" ht="21.75" customHeight="1" x14ac:dyDescent="0.45">
      <c r="A7" s="326" t="str">
        <f>'A1 Exploitation'!A8:F8</f>
        <v>5 Décembre - Le Kram</v>
      </c>
      <c r="B7" s="326"/>
      <c r="C7" s="326"/>
      <c r="D7" s="326"/>
      <c r="E7" s="326"/>
      <c r="F7" s="326"/>
      <c r="G7" s="104"/>
    </row>
    <row r="8" spans="1:7" s="11" customFormat="1" ht="24" x14ac:dyDescent="0.45">
      <c r="A8" s="245" t="s">
        <v>42</v>
      </c>
      <c r="B8" s="349" t="str">
        <f>'A1 Exploitation'!B9:F9</f>
        <v>Dr Raja Bouhalfaya</v>
      </c>
      <c r="C8" s="349"/>
      <c r="D8" s="349"/>
      <c r="E8" s="349"/>
      <c r="F8" s="349"/>
      <c r="G8" s="104"/>
    </row>
    <row r="9" spans="1:7" s="11" customFormat="1" ht="24" x14ac:dyDescent="0.45">
      <c r="A9" s="246" t="s">
        <v>44</v>
      </c>
      <c r="B9" s="350" t="str">
        <f>'A1 Exploitation'!B10:F10</f>
        <v>Directeur du magasin et gestionnaire du stock</v>
      </c>
      <c r="C9" s="350"/>
      <c r="D9" s="350"/>
      <c r="E9" s="350"/>
      <c r="F9" s="350"/>
      <c r="G9" s="104"/>
    </row>
    <row r="10" spans="1:7" s="11" customFormat="1" ht="24" x14ac:dyDescent="0.45">
      <c r="A10" s="245" t="s">
        <v>43</v>
      </c>
      <c r="B10" s="347">
        <f>'A1 Exploitation'!B11:F11</f>
        <v>43210</v>
      </c>
      <c r="C10" s="347"/>
      <c r="D10" s="347"/>
      <c r="E10" s="347"/>
      <c r="F10" s="347"/>
      <c r="G10" s="104"/>
    </row>
    <row r="11" spans="1:7" s="11" customFormat="1" ht="24" x14ac:dyDescent="0.45">
      <c r="A11" s="245" t="s">
        <v>294</v>
      </c>
      <c r="B11" s="351">
        <f>D199</f>
        <v>0.71250000000000002</v>
      </c>
      <c r="C11" s="351"/>
      <c r="D11" s="351"/>
      <c r="E11" s="351"/>
      <c r="F11" s="351"/>
      <c r="G11" s="104"/>
    </row>
    <row r="12" spans="1:7" s="11" customFormat="1" ht="22.5" x14ac:dyDescent="0.45">
      <c r="A12" s="10"/>
      <c r="D12" s="330"/>
      <c r="E12" s="330"/>
      <c r="F12" s="330"/>
      <c r="G12" s="330"/>
    </row>
    <row r="13" spans="1:7" s="11" customFormat="1" ht="11.25" customHeight="1" x14ac:dyDescent="0.3">
      <c r="A13" s="331" t="s">
        <v>30</v>
      </c>
      <c r="B13" s="332" t="s">
        <v>31</v>
      </c>
      <c r="C13" s="332"/>
      <c r="D13" s="332" t="s">
        <v>46</v>
      </c>
      <c r="E13" s="332" t="s">
        <v>190</v>
      </c>
      <c r="F13" s="332" t="s">
        <v>191</v>
      </c>
      <c r="G13" s="91"/>
    </row>
    <row r="14" spans="1:7" s="11" customFormat="1" ht="12.75" customHeight="1" x14ac:dyDescent="0.3">
      <c r="A14" s="331"/>
      <c r="B14" s="247" t="s">
        <v>34</v>
      </c>
      <c r="C14" s="247" t="s">
        <v>33</v>
      </c>
      <c r="D14" s="332"/>
      <c r="E14" s="332"/>
      <c r="F14" s="33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92" t="s">
        <v>444</v>
      </c>
      <c r="E17" s="92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ht="66" x14ac:dyDescent="0.3">
      <c r="A19" s="14" t="s">
        <v>81</v>
      </c>
      <c r="B19" s="73">
        <v>0</v>
      </c>
      <c r="C19" s="73"/>
      <c r="D19" s="92" t="s">
        <v>426</v>
      </c>
      <c r="E19" s="74" t="s">
        <v>427</v>
      </c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7" t="s">
        <v>36</v>
      </c>
      <c r="B22" s="358"/>
      <c r="C22" s="359"/>
      <c r="D22" s="290">
        <f>SUM(B17:C21)</f>
        <v>7</v>
      </c>
    </row>
    <row r="23" spans="1:7" x14ac:dyDescent="0.3">
      <c r="A23" s="352" t="s">
        <v>295</v>
      </c>
      <c r="B23" s="353"/>
      <c r="C23" s="354"/>
      <c r="D23" s="288">
        <f>D22/(COUNT(B17:C21)*2)</f>
        <v>0.7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60" t="s">
        <v>4</v>
      </c>
      <c r="B25" s="361"/>
      <c r="C25" s="361"/>
      <c r="D25" s="361"/>
      <c r="E25" s="361"/>
      <c r="F25" s="361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 t="s">
        <v>32</v>
      </c>
      <c r="C27" s="73"/>
      <c r="D27" s="74"/>
      <c r="E27" s="73"/>
      <c r="F27" s="73"/>
    </row>
    <row r="28" spans="1:7" x14ac:dyDescent="0.3">
      <c r="A28" s="31" t="s">
        <v>369</v>
      </c>
      <c r="B28" s="73" t="s">
        <v>32</v>
      </c>
      <c r="C28" s="73"/>
      <c r="D28" s="74"/>
      <c r="E28" s="73"/>
      <c r="F28" s="73"/>
    </row>
    <row r="29" spans="1:7" x14ac:dyDescent="0.3">
      <c r="A29" s="14" t="s">
        <v>280</v>
      </c>
      <c r="B29" s="73" t="s">
        <v>32</v>
      </c>
      <c r="C29" s="73"/>
      <c r="D29" s="74"/>
      <c r="E29" s="73"/>
      <c r="F29" s="73"/>
    </row>
    <row r="30" spans="1:7" x14ac:dyDescent="0.3">
      <c r="A30" s="14" t="s">
        <v>288</v>
      </c>
      <c r="B30" s="73" t="s">
        <v>32</v>
      </c>
      <c r="C30" s="73"/>
      <c r="D30" s="77"/>
      <c r="E30" s="73"/>
      <c r="F30" s="73"/>
    </row>
    <row r="31" spans="1:7" x14ac:dyDescent="0.3">
      <c r="A31" s="14" t="s">
        <v>82</v>
      </c>
      <c r="B31" s="73" t="s">
        <v>32</v>
      </c>
      <c r="C31" s="73"/>
      <c r="D31" s="77"/>
      <c r="E31" s="73"/>
      <c r="F31" s="73"/>
    </row>
    <row r="32" spans="1:7" x14ac:dyDescent="0.3">
      <c r="A32" s="14" t="s">
        <v>293</v>
      </c>
      <c r="B32" s="73" t="s">
        <v>32</v>
      </c>
      <c r="C32" s="73"/>
      <c r="D32" s="77"/>
      <c r="E32" s="73"/>
      <c r="F32" s="73"/>
    </row>
    <row r="33" spans="1:7" x14ac:dyDescent="0.3">
      <c r="A33" s="352" t="s">
        <v>36</v>
      </c>
      <c r="B33" s="353"/>
      <c r="C33" s="354"/>
      <c r="D33" s="289">
        <f>SUM(B26:C32)</f>
        <v>0</v>
      </c>
    </row>
    <row r="34" spans="1:7" x14ac:dyDescent="0.3">
      <c r="A34" s="352" t="s">
        <v>295</v>
      </c>
      <c r="B34" s="353"/>
      <c r="C34" s="354"/>
      <c r="D34" s="288" t="e">
        <f>D33/(COUNT(B26:C32)*2)</f>
        <v>#DIV/0!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60" t="s">
        <v>219</v>
      </c>
      <c r="B36" s="361"/>
      <c r="C36" s="361"/>
      <c r="D36" s="361"/>
      <c r="E36" s="361"/>
      <c r="F36" s="361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2" t="s">
        <v>36</v>
      </c>
      <c r="B42" s="353"/>
      <c r="C42" s="354"/>
      <c r="D42" s="289">
        <f>SUM(B37:C41)</f>
        <v>0</v>
      </c>
      <c r="E42" s="12"/>
      <c r="F42" s="12"/>
      <c r="G42" s="105"/>
    </row>
    <row r="43" spans="1:7" s="19" customFormat="1" x14ac:dyDescent="0.3">
      <c r="A43" s="352" t="s">
        <v>295</v>
      </c>
      <c r="B43" s="353"/>
      <c r="C43" s="354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2" t="s">
        <v>21</v>
      </c>
      <c r="B45" s="363"/>
      <c r="C45" s="363"/>
      <c r="D45" s="363"/>
      <c r="E45" s="363"/>
      <c r="F45" s="363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428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2" t="s">
        <v>36</v>
      </c>
      <c r="B52" s="353"/>
      <c r="C52" s="354"/>
      <c r="D52" s="289">
        <f>SUM(B46:C51)</f>
        <v>12</v>
      </c>
    </row>
    <row r="53" spans="1:7" x14ac:dyDescent="0.3">
      <c r="A53" s="352" t="s">
        <v>295</v>
      </c>
      <c r="B53" s="353"/>
      <c r="C53" s="354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60" t="s">
        <v>8</v>
      </c>
      <c r="B55" s="361"/>
      <c r="C55" s="361"/>
      <c r="D55" s="361"/>
      <c r="E55" s="361"/>
      <c r="F55" s="361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ht="49.5" x14ac:dyDescent="0.3">
      <c r="A59" s="20" t="s">
        <v>92</v>
      </c>
      <c r="B59" s="73">
        <v>0</v>
      </c>
      <c r="C59" s="73"/>
      <c r="D59" s="92" t="s">
        <v>429</v>
      </c>
      <c r="E59" s="74" t="s">
        <v>430</v>
      </c>
      <c r="F59" s="73"/>
    </row>
    <row r="60" spans="1:7" ht="83.25" x14ac:dyDescent="0.35">
      <c r="A60" s="30" t="s">
        <v>221</v>
      </c>
      <c r="B60" s="73">
        <v>2</v>
      </c>
      <c r="C60" s="99" t="str">
        <f>IF(B60=0, -5, "0")</f>
        <v>0</v>
      </c>
      <c r="D60" s="74" t="s">
        <v>431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2" t="s">
        <v>36</v>
      </c>
      <c r="B63" s="353"/>
      <c r="C63" s="354"/>
      <c r="D63" s="289">
        <f>SUM(B56:C62)</f>
        <v>12</v>
      </c>
    </row>
    <row r="64" spans="1:7" x14ac:dyDescent="0.3">
      <c r="A64" s="352" t="s">
        <v>295</v>
      </c>
      <c r="B64" s="353"/>
      <c r="C64" s="354"/>
      <c r="D64" s="288">
        <f>D63/(COUNT(B56:C62)*2)</f>
        <v>0.8571428571428571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60" t="s">
        <v>130</v>
      </c>
      <c r="B66" s="361"/>
      <c r="C66" s="361"/>
      <c r="D66" s="361"/>
      <c r="E66" s="361"/>
      <c r="F66" s="361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2" t="s">
        <v>36</v>
      </c>
      <c r="B84" s="353"/>
      <c r="C84" s="354"/>
      <c r="D84" s="289">
        <f>SUM(B67:C83)</f>
        <v>0</v>
      </c>
    </row>
    <row r="85" spans="1:7" x14ac:dyDescent="0.3">
      <c r="A85" s="352" t="s">
        <v>295</v>
      </c>
      <c r="B85" s="353"/>
      <c r="C85" s="354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60" t="s">
        <v>211</v>
      </c>
      <c r="B87" s="361"/>
      <c r="C87" s="361"/>
      <c r="D87" s="361"/>
      <c r="E87" s="361"/>
      <c r="F87" s="361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2" t="s">
        <v>36</v>
      </c>
      <c r="B102" s="353"/>
      <c r="C102" s="354"/>
      <c r="D102" s="289">
        <f>SUM(B88:C101)</f>
        <v>0</v>
      </c>
    </row>
    <row r="103" spans="1:7" x14ac:dyDescent="0.3">
      <c r="A103" s="352" t="s">
        <v>295</v>
      </c>
      <c r="B103" s="353"/>
      <c r="C103" s="354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60" t="s">
        <v>212</v>
      </c>
      <c r="B106" s="361"/>
      <c r="C106" s="361"/>
      <c r="D106" s="361"/>
      <c r="E106" s="361"/>
      <c r="F106" s="361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2" t="s">
        <v>36</v>
      </c>
      <c r="B118" s="353"/>
      <c r="C118" s="354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2" t="s">
        <v>295</v>
      </c>
      <c r="B119" s="353"/>
      <c r="C119" s="354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60" t="s">
        <v>185</v>
      </c>
      <c r="B121" s="361"/>
      <c r="C121" s="361"/>
      <c r="D121" s="361"/>
      <c r="E121" s="361"/>
      <c r="F121" s="361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2" t="s">
        <v>36</v>
      </c>
      <c r="B133" s="353"/>
      <c r="C133" s="354"/>
      <c r="D133" s="289">
        <f>SUM(B122:C132)</f>
        <v>0</v>
      </c>
    </row>
    <row r="134" spans="1:7" x14ac:dyDescent="0.3">
      <c r="A134" s="352" t="s">
        <v>295</v>
      </c>
      <c r="B134" s="353"/>
      <c r="C134" s="354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60" t="s">
        <v>71</v>
      </c>
      <c r="B136" s="361"/>
      <c r="C136" s="361"/>
      <c r="D136" s="361"/>
      <c r="E136" s="361"/>
      <c r="F136" s="361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2" t="s">
        <v>36</v>
      </c>
      <c r="B149" s="353"/>
      <c r="C149" s="354"/>
      <c r="D149" s="289">
        <f>SUM(B137:C148)</f>
        <v>0</v>
      </c>
    </row>
    <row r="150" spans="1:7" x14ac:dyDescent="0.3">
      <c r="A150" s="352" t="s">
        <v>295</v>
      </c>
      <c r="B150" s="353"/>
      <c r="C150" s="354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60" t="s">
        <v>217</v>
      </c>
      <c r="B152" s="361"/>
      <c r="C152" s="361"/>
      <c r="D152" s="361"/>
      <c r="E152" s="361"/>
      <c r="F152" s="361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33.75" x14ac:dyDescent="0.35">
      <c r="A156" s="29" t="s">
        <v>307</v>
      </c>
      <c r="B156" s="73">
        <v>0</v>
      </c>
      <c r="C156" s="99">
        <f>IF(B156=0, -5, "0")</f>
        <v>-5</v>
      </c>
      <c r="D156" s="74" t="s">
        <v>432</v>
      </c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1</v>
      </c>
      <c r="C159" s="73"/>
      <c r="D159" s="74" t="s">
        <v>433</v>
      </c>
      <c r="E159" s="73"/>
      <c r="F159" s="73"/>
    </row>
    <row r="160" spans="1:7" ht="66" x14ac:dyDescent="0.3">
      <c r="A160" s="58" t="s">
        <v>164</v>
      </c>
      <c r="B160" s="73">
        <v>0</v>
      </c>
      <c r="C160" s="73"/>
      <c r="D160" s="92" t="s">
        <v>434</v>
      </c>
      <c r="E160" s="74" t="s">
        <v>435</v>
      </c>
      <c r="F160" s="73"/>
    </row>
    <row r="161" spans="1:7" x14ac:dyDescent="0.3">
      <c r="A161" s="352" t="s">
        <v>36</v>
      </c>
      <c r="B161" s="358"/>
      <c r="C161" s="359"/>
      <c r="D161" s="290">
        <f>SUM(B153:C160)</f>
        <v>6</v>
      </c>
    </row>
    <row r="162" spans="1:7" x14ac:dyDescent="0.3">
      <c r="A162" s="352" t="s">
        <v>295</v>
      </c>
      <c r="B162" s="353"/>
      <c r="C162" s="354"/>
      <c r="D162" s="288">
        <f>D161/(COUNT(B153:C160)*2)</f>
        <v>0.33333333333333331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60" t="s">
        <v>77</v>
      </c>
      <c r="B164" s="361"/>
      <c r="C164" s="361"/>
      <c r="D164" s="361"/>
      <c r="E164" s="361"/>
      <c r="F164" s="361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52" t="s">
        <v>36</v>
      </c>
      <c r="B169" s="353"/>
      <c r="C169" s="354"/>
      <c r="D169" s="289">
        <f>SUM(B165:C168)</f>
        <v>4</v>
      </c>
    </row>
    <row r="170" spans="1:7" x14ac:dyDescent="0.3">
      <c r="A170" s="352" t="s">
        <v>295</v>
      </c>
      <c r="B170" s="353"/>
      <c r="C170" s="354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4" t="s">
        <v>17</v>
      </c>
      <c r="B172" s="365"/>
      <c r="C172" s="365"/>
      <c r="D172" s="365"/>
      <c r="E172" s="365"/>
      <c r="F172" s="365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ht="66" x14ac:dyDescent="0.3">
      <c r="A174" s="14" t="s">
        <v>87</v>
      </c>
      <c r="B174" s="73">
        <v>0</v>
      </c>
      <c r="C174" s="73"/>
      <c r="D174" s="92" t="s">
        <v>425</v>
      </c>
      <c r="E174" s="92" t="s">
        <v>441</v>
      </c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2" t="s">
        <v>36</v>
      </c>
      <c r="B177" s="353"/>
      <c r="C177" s="354"/>
      <c r="D177" s="289">
        <f>SUM(B173:C176)</f>
        <v>6</v>
      </c>
    </row>
    <row r="178" spans="1:7" x14ac:dyDescent="0.3">
      <c r="A178" s="352" t="s">
        <v>295</v>
      </c>
      <c r="B178" s="353"/>
      <c r="C178" s="354"/>
      <c r="D178" s="288">
        <f>D177/(COUNT(B173:C176)*2)</f>
        <v>0.75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60" t="s">
        <v>78</v>
      </c>
      <c r="B180" s="361"/>
      <c r="C180" s="361"/>
      <c r="D180" s="361"/>
      <c r="E180" s="361"/>
      <c r="F180" s="361"/>
    </row>
    <row r="181" spans="1:7" ht="33" x14ac:dyDescent="0.3">
      <c r="A181" s="31" t="s">
        <v>315</v>
      </c>
      <c r="B181" s="73">
        <v>0</v>
      </c>
      <c r="C181" s="73"/>
      <c r="D181" s="102" t="s">
        <v>436</v>
      </c>
      <c r="E181" s="74" t="s">
        <v>437</v>
      </c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1</v>
      </c>
      <c r="C184" s="73"/>
      <c r="D184" s="74" t="s">
        <v>438</v>
      </c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2" t="s">
        <v>36</v>
      </c>
      <c r="B186" s="353"/>
      <c r="C186" s="354"/>
      <c r="D186" s="289">
        <f>SUM(B181:C185)</f>
        <v>7</v>
      </c>
    </row>
    <row r="187" spans="1:7" x14ac:dyDescent="0.3">
      <c r="A187" s="352" t="s">
        <v>295</v>
      </c>
      <c r="B187" s="353"/>
      <c r="C187" s="354"/>
      <c r="D187" s="288">
        <f>D186/(COUNT(B181:C185)*2)</f>
        <v>0.7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60" t="s">
        <v>216</v>
      </c>
      <c r="B189" s="361"/>
      <c r="C189" s="361"/>
      <c r="D189" s="361"/>
      <c r="E189" s="361"/>
      <c r="F189" s="361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ht="33" x14ac:dyDescent="0.3">
      <c r="A192" s="17" t="s">
        <v>311</v>
      </c>
      <c r="B192" s="73">
        <v>1</v>
      </c>
      <c r="C192" s="73"/>
      <c r="D192" s="92" t="s">
        <v>439</v>
      </c>
      <c r="E192" s="92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2" t="s">
        <v>36</v>
      </c>
      <c r="B194" s="353"/>
      <c r="C194" s="354"/>
      <c r="D194" s="259">
        <f>SUM(B190:C193)</f>
        <v>3</v>
      </c>
    </row>
    <row r="195" spans="1:6" x14ac:dyDescent="0.3">
      <c r="A195" s="352" t="s">
        <v>295</v>
      </c>
      <c r="B195" s="353"/>
      <c r="C195" s="354"/>
      <c r="D195" s="288">
        <f>D194/(COUNT(B190:C193)*2)</f>
        <v>0.75</v>
      </c>
    </row>
    <row r="197" spans="1:6" ht="18" x14ac:dyDescent="0.35">
      <c r="A197" s="47" t="s">
        <v>442</v>
      </c>
      <c r="B197" s="46"/>
      <c r="C197" s="46"/>
      <c r="D197" s="238">
        <v>1</v>
      </c>
      <c r="E197" s="231"/>
      <c r="F197" s="232"/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57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0.71250000000000002</v>
      </c>
    </row>
  </sheetData>
  <sheetProtection algorithmName="SHA-512" hashValue="VYjfP73sUIwxO27OAXHtrxWt97RIrHccsbVGnOsjFYzLdl2yCVtG1XZobKi5o8pG7uis3zNAs/BLlPokh1uNIw==" saltValue="YIUyNigDEINpw4pcRU645w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34" orientation="portrait" r:id="rId1"/>
  <rowBreaks count="1" manualBreakCount="1">
    <brk id="103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55" zoomScaleSheetLayoutView="55" workbookViewId="0">
      <selection activeCell="D4" sqref="D4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4"/>
      <c r="E1" s="324"/>
      <c r="F1" s="324"/>
      <c r="G1" s="324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04"/>
    </row>
    <row r="8" spans="1:7" ht="29.25" x14ac:dyDescent="0.45">
      <c r="A8" s="326" t="str">
        <f>'Page de garde'!D18</f>
        <v>5 Décembre - Le Kram</v>
      </c>
      <c r="B8" s="326"/>
      <c r="C8" s="326"/>
      <c r="D8" s="326"/>
      <c r="E8" s="326"/>
      <c r="F8" s="326"/>
      <c r="G8" s="104"/>
    </row>
    <row r="9" spans="1:7" ht="24" x14ac:dyDescent="0.45">
      <c r="A9" s="245" t="s">
        <v>42</v>
      </c>
      <c r="B9" s="327"/>
      <c r="C9" s="327"/>
      <c r="D9" s="327"/>
      <c r="E9" s="327"/>
      <c r="F9" s="327"/>
      <c r="G9" s="104"/>
    </row>
    <row r="10" spans="1:7" ht="24" x14ac:dyDescent="0.45">
      <c r="A10" s="246" t="s">
        <v>44</v>
      </c>
      <c r="B10" s="328"/>
      <c r="C10" s="328"/>
      <c r="D10" s="328"/>
      <c r="E10" s="328"/>
      <c r="F10" s="328"/>
      <c r="G10" s="104"/>
    </row>
    <row r="11" spans="1:7" ht="24" x14ac:dyDescent="0.45">
      <c r="A11" s="245" t="s">
        <v>43</v>
      </c>
      <c r="B11" s="323"/>
      <c r="C11" s="323"/>
      <c r="D11" s="323"/>
      <c r="E11" s="323"/>
      <c r="F11" s="323"/>
      <c r="G11" s="104"/>
    </row>
    <row r="12" spans="1:7" ht="24" x14ac:dyDescent="0.45">
      <c r="A12" s="245" t="s">
        <v>239</v>
      </c>
      <c r="B12" s="329">
        <f>D549</f>
        <v>0</v>
      </c>
      <c r="C12" s="329"/>
      <c r="D12" s="329"/>
      <c r="E12" s="329"/>
      <c r="F12" s="329"/>
      <c r="G12" s="104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1" t="s">
        <v>30</v>
      </c>
      <c r="B17" s="332" t="s">
        <v>31</v>
      </c>
      <c r="C17" s="332"/>
      <c r="D17" s="332" t="s">
        <v>46</v>
      </c>
      <c r="E17" s="333" t="s">
        <v>310</v>
      </c>
      <c r="F17" s="333" t="s">
        <v>357</v>
      </c>
    </row>
    <row r="18" spans="1:8" ht="16.5" customHeight="1" x14ac:dyDescent="0.3">
      <c r="A18" s="331"/>
      <c r="B18" s="247" t="s">
        <v>34</v>
      </c>
      <c r="C18" s="247" t="s">
        <v>33</v>
      </c>
      <c r="D18" s="332"/>
      <c r="E18" s="333"/>
      <c r="F18" s="33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4" t="s">
        <v>378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31" t="s">
        <v>30</v>
      </c>
      <c r="B50" s="332" t="s">
        <v>31</v>
      </c>
      <c r="C50" s="332"/>
      <c r="D50" s="332" t="s">
        <v>46</v>
      </c>
      <c r="E50" s="333" t="s">
        <v>310</v>
      </c>
      <c r="F50" s="333" t="s">
        <v>359</v>
      </c>
      <c r="G50" s="106"/>
    </row>
    <row r="51" spans="1:7" x14ac:dyDescent="0.3">
      <c r="A51" s="331"/>
      <c r="B51" s="247" t="s">
        <v>34</v>
      </c>
      <c r="C51" s="247" t="s">
        <v>33</v>
      </c>
      <c r="D51" s="332"/>
      <c r="E51" s="333"/>
      <c r="F51" s="33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4" t="s">
        <v>378</v>
      </c>
      <c r="B94" s="335"/>
      <c r="C94" s="335"/>
      <c r="D94" s="335"/>
      <c r="E94" s="335"/>
      <c r="F94" s="336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31" t="s">
        <v>30</v>
      </c>
      <c r="B107" s="332" t="s">
        <v>31</v>
      </c>
      <c r="C107" s="332"/>
      <c r="D107" s="332" t="s">
        <v>46</v>
      </c>
      <c r="E107" s="333" t="s">
        <v>310</v>
      </c>
      <c r="F107" s="333" t="s">
        <v>359</v>
      </c>
    </row>
    <row r="108" spans="1:7" x14ac:dyDescent="0.3">
      <c r="A108" s="331"/>
      <c r="B108" s="247" t="s">
        <v>34</v>
      </c>
      <c r="C108" s="247" t="s">
        <v>33</v>
      </c>
      <c r="D108" s="332"/>
      <c r="E108" s="333"/>
      <c r="F108" s="33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7" t="s">
        <v>378</v>
      </c>
      <c r="B148" s="338"/>
      <c r="C148" s="338"/>
      <c r="D148" s="339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31" t="s">
        <v>30</v>
      </c>
      <c r="B162" s="332" t="s">
        <v>31</v>
      </c>
      <c r="C162" s="332"/>
      <c r="D162" s="332" t="s">
        <v>46</v>
      </c>
      <c r="E162" s="333" t="s">
        <v>310</v>
      </c>
      <c r="F162" s="333" t="s">
        <v>359</v>
      </c>
      <c r="G162" s="106"/>
    </row>
    <row r="163" spans="1:7" x14ac:dyDescent="0.3">
      <c r="A163" s="331"/>
      <c r="B163" s="247" t="s">
        <v>34</v>
      </c>
      <c r="C163" s="247" t="s">
        <v>33</v>
      </c>
      <c r="D163" s="332"/>
      <c r="E163" s="333"/>
      <c r="F163" s="33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40" t="s">
        <v>378</v>
      </c>
      <c r="B195" s="340"/>
      <c r="C195" s="340"/>
      <c r="D195" s="340"/>
      <c r="E195" s="340"/>
      <c r="F195" s="340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31" t="s">
        <v>30</v>
      </c>
      <c r="B209" s="332" t="s">
        <v>31</v>
      </c>
      <c r="C209" s="332"/>
      <c r="D209" s="332" t="s">
        <v>46</v>
      </c>
      <c r="E209" s="333" t="s">
        <v>310</v>
      </c>
      <c r="F209" s="333" t="s">
        <v>359</v>
      </c>
      <c r="G209" s="106"/>
    </row>
    <row r="210" spans="1:7" x14ac:dyDescent="0.3">
      <c r="A210" s="331"/>
      <c r="B210" s="247" t="s">
        <v>34</v>
      </c>
      <c r="C210" s="247" t="s">
        <v>33</v>
      </c>
      <c r="D210" s="332"/>
      <c r="E210" s="333"/>
      <c r="F210" s="33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40" t="s">
        <v>378</v>
      </c>
      <c r="B256" s="340"/>
      <c r="C256" s="340"/>
      <c r="D256" s="340"/>
      <c r="E256" s="340"/>
      <c r="F256" s="340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31" t="s">
        <v>30</v>
      </c>
      <c r="B270" s="332" t="s">
        <v>31</v>
      </c>
      <c r="C270" s="332"/>
      <c r="D270" s="332" t="s">
        <v>46</v>
      </c>
      <c r="E270" s="333" t="s">
        <v>310</v>
      </c>
      <c r="F270" s="333" t="s">
        <v>359</v>
      </c>
      <c r="G270" s="168"/>
    </row>
    <row r="271" spans="1:7" s="13" customFormat="1" x14ac:dyDescent="0.3">
      <c r="A271" s="331"/>
      <c r="B271" s="247" t="s">
        <v>34</v>
      </c>
      <c r="C271" s="247" t="s">
        <v>33</v>
      </c>
      <c r="D271" s="332"/>
      <c r="E271" s="333"/>
      <c r="F271" s="33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1" t="s">
        <v>395</v>
      </c>
      <c r="B308" s="342"/>
      <c r="C308" s="342"/>
      <c r="D308" s="342"/>
      <c r="E308" s="342"/>
      <c r="F308" s="343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31" t="s">
        <v>30</v>
      </c>
      <c r="B322" s="332" t="s">
        <v>31</v>
      </c>
      <c r="C322" s="332"/>
      <c r="D322" s="332" t="s">
        <v>46</v>
      </c>
      <c r="E322" s="333" t="s">
        <v>310</v>
      </c>
      <c r="F322" s="333" t="s">
        <v>359</v>
      </c>
      <c r="G322" s="106"/>
    </row>
    <row r="323" spans="1:7" x14ac:dyDescent="0.3">
      <c r="A323" s="331"/>
      <c r="B323" s="247" t="s">
        <v>34</v>
      </c>
      <c r="C323" s="247" t="s">
        <v>33</v>
      </c>
      <c r="D323" s="332"/>
      <c r="E323" s="333"/>
      <c r="F323" s="33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1" t="s">
        <v>378</v>
      </c>
      <c r="B349" s="342"/>
      <c r="C349" s="342"/>
      <c r="D349" s="342"/>
      <c r="E349" s="342"/>
      <c r="F349" s="342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31" t="s">
        <v>30</v>
      </c>
      <c r="B362" s="332" t="s">
        <v>31</v>
      </c>
      <c r="C362" s="332"/>
      <c r="D362" s="332" t="s">
        <v>46</v>
      </c>
      <c r="E362" s="333" t="s">
        <v>310</v>
      </c>
      <c r="F362" s="333" t="s">
        <v>359</v>
      </c>
      <c r="G362" s="106"/>
    </row>
    <row r="363" spans="1:7" x14ac:dyDescent="0.3">
      <c r="A363" s="331"/>
      <c r="B363" s="247" t="s">
        <v>34</v>
      </c>
      <c r="C363" s="247" t="s">
        <v>33</v>
      </c>
      <c r="D363" s="332"/>
      <c r="E363" s="333"/>
      <c r="F363" s="33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40" t="s">
        <v>378</v>
      </c>
      <c r="B383" s="340"/>
      <c r="C383" s="340"/>
      <c r="D383" s="340"/>
      <c r="E383" s="340"/>
      <c r="F383" s="340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31" t="s">
        <v>30</v>
      </c>
      <c r="B395" s="332" t="s">
        <v>31</v>
      </c>
      <c r="C395" s="332"/>
      <c r="D395" s="332" t="s">
        <v>46</v>
      </c>
      <c r="E395" s="333" t="s">
        <v>310</v>
      </c>
      <c r="F395" s="333" t="s">
        <v>359</v>
      </c>
      <c r="G395" s="106"/>
    </row>
    <row r="396" spans="1:7" x14ac:dyDescent="0.3">
      <c r="A396" s="331"/>
      <c r="B396" s="247" t="s">
        <v>34</v>
      </c>
      <c r="C396" s="247" t="s">
        <v>33</v>
      </c>
      <c r="D396" s="332"/>
      <c r="E396" s="333"/>
      <c r="F396" s="33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40" t="s">
        <v>378</v>
      </c>
      <c r="B435" s="340"/>
      <c r="C435" s="340"/>
      <c r="D435" s="340"/>
      <c r="E435" s="340"/>
      <c r="F435" s="340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31" t="s">
        <v>30</v>
      </c>
      <c r="B448" s="332" t="s">
        <v>31</v>
      </c>
      <c r="C448" s="332"/>
      <c r="D448" s="332" t="s">
        <v>46</v>
      </c>
      <c r="E448" s="333" t="s">
        <v>310</v>
      </c>
      <c r="F448" s="333" t="s">
        <v>359</v>
      </c>
      <c r="G448" s="106"/>
    </row>
    <row r="449" spans="1:6" x14ac:dyDescent="0.3">
      <c r="A449" s="331"/>
      <c r="B449" s="247" t="s">
        <v>34</v>
      </c>
      <c r="C449" s="247" t="s">
        <v>33</v>
      </c>
      <c r="D449" s="332"/>
      <c r="E449" s="333"/>
      <c r="F449" s="33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4" t="s">
        <v>378</v>
      </c>
      <c r="B471" s="345"/>
      <c r="C471" s="345"/>
      <c r="D471" s="345"/>
      <c r="E471" s="345"/>
      <c r="F471" s="34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6" t="s">
        <v>366</v>
      </c>
      <c r="B483" s="346"/>
      <c r="C483" s="346"/>
      <c r="D483" s="34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31" t="s">
        <v>30</v>
      </c>
      <c r="B485" s="332" t="s">
        <v>31</v>
      </c>
      <c r="C485" s="332"/>
      <c r="D485" s="332" t="s">
        <v>46</v>
      </c>
      <c r="E485" s="333" t="s">
        <v>310</v>
      </c>
      <c r="F485" s="333" t="s">
        <v>359</v>
      </c>
      <c r="G485" s="106"/>
    </row>
    <row r="486" spans="1:7" x14ac:dyDescent="0.3">
      <c r="A486" s="331"/>
      <c r="B486" s="247" t="s">
        <v>34</v>
      </c>
      <c r="C486" s="247" t="s">
        <v>33</v>
      </c>
      <c r="D486" s="332"/>
      <c r="E486" s="333"/>
      <c r="F486" s="33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31" t="s">
        <v>30</v>
      </c>
      <c r="B507" s="332" t="s">
        <v>31</v>
      </c>
      <c r="C507" s="332"/>
      <c r="D507" s="332" t="s">
        <v>46</v>
      </c>
      <c r="E507" s="333" t="s">
        <v>310</v>
      </c>
      <c r="F507" s="333" t="s">
        <v>359</v>
      </c>
      <c r="G507" s="106"/>
    </row>
    <row r="508" spans="1:7" x14ac:dyDescent="0.3">
      <c r="A508" s="331"/>
      <c r="B508" s="247" t="s">
        <v>34</v>
      </c>
      <c r="C508" s="247" t="s">
        <v>33</v>
      </c>
      <c r="D508" s="366"/>
      <c r="E508" s="333"/>
      <c r="F508" s="33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31" t="s">
        <v>30</v>
      </c>
      <c r="B518" s="332" t="s">
        <v>31</v>
      </c>
      <c r="C518" s="332"/>
      <c r="D518" s="332" t="s">
        <v>46</v>
      </c>
      <c r="E518" s="333" t="s">
        <v>310</v>
      </c>
      <c r="F518" s="333" t="s">
        <v>359</v>
      </c>
      <c r="G518" s="106"/>
    </row>
    <row r="519" spans="1:7" x14ac:dyDescent="0.3">
      <c r="A519" s="331"/>
      <c r="B519" s="247" t="s">
        <v>34</v>
      </c>
      <c r="C519" s="247" t="s">
        <v>33</v>
      </c>
      <c r="D519" s="366"/>
      <c r="E519" s="333"/>
      <c r="F519" s="33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31" t="s">
        <v>30</v>
      </c>
      <c r="B538" s="332" t="s">
        <v>31</v>
      </c>
      <c r="C538" s="332"/>
      <c r="D538" s="332" t="s">
        <v>46</v>
      </c>
      <c r="E538" s="333" t="s">
        <v>310</v>
      </c>
      <c r="F538" s="333" t="s">
        <v>359</v>
      </c>
      <c r="G538" s="106"/>
    </row>
    <row r="539" spans="1:7" x14ac:dyDescent="0.3">
      <c r="A539" s="331"/>
      <c r="B539" s="247" t="s">
        <v>34</v>
      </c>
      <c r="C539" s="247" t="s">
        <v>33</v>
      </c>
      <c r="D539" s="366"/>
      <c r="E539" s="333"/>
      <c r="F539" s="33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7" sqref="D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4"/>
      <c r="E1" s="324"/>
      <c r="F1" s="324"/>
      <c r="G1" s="324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8" t="s">
        <v>50</v>
      </c>
      <c r="B6" s="368"/>
      <c r="C6" s="368"/>
      <c r="D6" s="368"/>
      <c r="E6" s="368"/>
      <c r="F6" s="368"/>
      <c r="G6" s="104"/>
    </row>
    <row r="7" spans="1:7" s="11" customFormat="1" ht="21.75" customHeight="1" x14ac:dyDescent="0.45">
      <c r="A7" s="369" t="str">
        <f>'A2 Exploitation'!A8:F8</f>
        <v>5 Décembre - Le Kram</v>
      </c>
      <c r="B7" s="369"/>
      <c r="C7" s="369"/>
      <c r="D7" s="369"/>
      <c r="E7" s="369"/>
      <c r="F7" s="369"/>
      <c r="G7" s="104"/>
    </row>
    <row r="8" spans="1:7" s="11" customFormat="1" ht="24" x14ac:dyDescent="0.45">
      <c r="A8" s="243" t="s">
        <v>42</v>
      </c>
      <c r="B8" s="370">
        <f>'A2 Exploitation'!B9:F9</f>
        <v>0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>
        <f>'A2 Exploitation'!B10:F10</f>
        <v>0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'A2 Exploitation'!B11:F11</f>
        <v>0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72">
        <f>D199</f>
        <v>0</v>
      </c>
      <c r="C11" s="372"/>
      <c r="D11" s="372"/>
      <c r="E11" s="372"/>
      <c r="F11" s="372"/>
      <c r="G11" s="104"/>
    </row>
    <row r="12" spans="1:7" s="11" customFormat="1" ht="22.5" x14ac:dyDescent="0.45">
      <c r="A12" s="10"/>
      <c r="D12" s="330"/>
      <c r="E12" s="330"/>
      <c r="F12" s="330"/>
      <c r="G12" s="330"/>
    </row>
    <row r="13" spans="1:7" s="11" customFormat="1" ht="11.25" customHeight="1" x14ac:dyDescent="0.3">
      <c r="A13" s="331" t="s">
        <v>30</v>
      </c>
      <c r="B13" s="332" t="s">
        <v>31</v>
      </c>
      <c r="C13" s="332"/>
      <c r="D13" s="332" t="s">
        <v>46</v>
      </c>
      <c r="E13" s="332" t="s">
        <v>190</v>
      </c>
      <c r="F13" s="332" t="s">
        <v>191</v>
      </c>
      <c r="G13" s="91"/>
    </row>
    <row r="14" spans="1:7" s="11" customFormat="1" ht="12.75" customHeight="1" x14ac:dyDescent="0.3">
      <c r="A14" s="331"/>
      <c r="B14" s="247" t="s">
        <v>34</v>
      </c>
      <c r="C14" s="247" t="s">
        <v>33</v>
      </c>
      <c r="D14" s="332"/>
      <c r="E14" s="332"/>
      <c r="F14" s="33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7" t="s">
        <v>36</v>
      </c>
      <c r="B22" s="358"/>
      <c r="C22" s="359"/>
      <c r="D22" s="290">
        <f>SUM(B17:C21)</f>
        <v>0</v>
      </c>
    </row>
    <row r="23" spans="1:7" x14ac:dyDescent="0.3">
      <c r="A23" s="352" t="s">
        <v>295</v>
      </c>
      <c r="B23" s="353"/>
      <c r="C23" s="354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60" t="s">
        <v>4</v>
      </c>
      <c r="B25" s="361"/>
      <c r="C25" s="361"/>
      <c r="D25" s="361"/>
      <c r="E25" s="361"/>
      <c r="F25" s="361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2" t="s">
        <v>36</v>
      </c>
      <c r="B33" s="353"/>
      <c r="C33" s="354"/>
      <c r="D33" s="289">
        <f>SUM(B26:C32)</f>
        <v>0</v>
      </c>
    </row>
    <row r="34" spans="1:7" x14ac:dyDescent="0.3">
      <c r="A34" s="352" t="s">
        <v>295</v>
      </c>
      <c r="B34" s="353"/>
      <c r="C34" s="354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60" t="s">
        <v>219</v>
      </c>
      <c r="B36" s="361"/>
      <c r="C36" s="361"/>
      <c r="D36" s="361"/>
      <c r="E36" s="361"/>
      <c r="F36" s="361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2" t="s">
        <v>36</v>
      </c>
      <c r="B42" s="353"/>
      <c r="C42" s="354"/>
      <c r="D42" s="289">
        <f>SUM(B37:C41)</f>
        <v>0</v>
      </c>
      <c r="E42" s="12"/>
      <c r="F42" s="12"/>
      <c r="G42" s="105"/>
    </row>
    <row r="43" spans="1:7" s="19" customFormat="1" x14ac:dyDescent="0.3">
      <c r="A43" s="352" t="s">
        <v>295</v>
      </c>
      <c r="B43" s="353"/>
      <c r="C43" s="354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2" t="s">
        <v>21</v>
      </c>
      <c r="B45" s="363"/>
      <c r="C45" s="363"/>
      <c r="D45" s="363"/>
      <c r="E45" s="363"/>
      <c r="F45" s="363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2" t="s">
        <v>36</v>
      </c>
      <c r="B52" s="353"/>
      <c r="C52" s="354"/>
      <c r="D52" s="289">
        <f>SUM(B46:C51)</f>
        <v>0</v>
      </c>
    </row>
    <row r="53" spans="1:7" x14ac:dyDescent="0.3">
      <c r="A53" s="352" t="s">
        <v>295</v>
      </c>
      <c r="B53" s="353"/>
      <c r="C53" s="354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60" t="s">
        <v>8</v>
      </c>
      <c r="B55" s="361"/>
      <c r="C55" s="361"/>
      <c r="D55" s="361"/>
      <c r="E55" s="361"/>
      <c r="F55" s="361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2" t="s">
        <v>36</v>
      </c>
      <c r="B63" s="353"/>
      <c r="C63" s="354"/>
      <c r="D63" s="289">
        <f>SUM(B56:C62)</f>
        <v>0</v>
      </c>
    </row>
    <row r="64" spans="1:7" x14ac:dyDescent="0.3">
      <c r="A64" s="352" t="s">
        <v>295</v>
      </c>
      <c r="B64" s="353"/>
      <c r="C64" s="354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60" t="s">
        <v>130</v>
      </c>
      <c r="B66" s="361"/>
      <c r="C66" s="361"/>
      <c r="D66" s="361"/>
      <c r="E66" s="361"/>
      <c r="F66" s="361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2" t="s">
        <v>36</v>
      </c>
      <c r="B84" s="353"/>
      <c r="C84" s="354"/>
      <c r="D84" s="289">
        <f>SUM(B67:C83)</f>
        <v>0</v>
      </c>
    </row>
    <row r="85" spans="1:7" x14ac:dyDescent="0.3">
      <c r="A85" s="352" t="s">
        <v>295</v>
      </c>
      <c r="B85" s="353"/>
      <c r="C85" s="354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60" t="s">
        <v>211</v>
      </c>
      <c r="B87" s="361"/>
      <c r="C87" s="361"/>
      <c r="D87" s="361"/>
      <c r="E87" s="361"/>
      <c r="F87" s="361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2" t="s">
        <v>36</v>
      </c>
      <c r="B102" s="353"/>
      <c r="C102" s="354"/>
      <c r="D102" s="289">
        <f>SUM(B88:C101)</f>
        <v>0</v>
      </c>
    </row>
    <row r="103" spans="1:7" x14ac:dyDescent="0.3">
      <c r="A103" s="352" t="s">
        <v>295</v>
      </c>
      <c r="B103" s="353"/>
      <c r="C103" s="354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60" t="s">
        <v>212</v>
      </c>
      <c r="B106" s="361"/>
      <c r="C106" s="361"/>
      <c r="D106" s="361"/>
      <c r="E106" s="361"/>
      <c r="F106" s="361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2" t="s">
        <v>36</v>
      </c>
      <c r="B118" s="353"/>
      <c r="C118" s="354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2" t="s">
        <v>295</v>
      </c>
      <c r="B119" s="353"/>
      <c r="C119" s="354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60" t="s">
        <v>185</v>
      </c>
      <c r="B121" s="361"/>
      <c r="C121" s="361"/>
      <c r="D121" s="361"/>
      <c r="E121" s="361"/>
      <c r="F121" s="361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2" t="s">
        <v>36</v>
      </c>
      <c r="B133" s="353"/>
      <c r="C133" s="354"/>
      <c r="D133" s="289">
        <f>SUM(B122:C132)</f>
        <v>0</v>
      </c>
    </row>
    <row r="134" spans="1:7" x14ac:dyDescent="0.3">
      <c r="A134" s="352" t="s">
        <v>295</v>
      </c>
      <c r="B134" s="353"/>
      <c r="C134" s="354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60" t="s">
        <v>71</v>
      </c>
      <c r="B136" s="361"/>
      <c r="C136" s="361"/>
      <c r="D136" s="361"/>
      <c r="E136" s="361"/>
      <c r="F136" s="361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2" t="s">
        <v>36</v>
      </c>
      <c r="B149" s="353"/>
      <c r="C149" s="354"/>
      <c r="D149" s="289">
        <f>SUM(B137:C148)</f>
        <v>0</v>
      </c>
    </row>
    <row r="150" spans="1:7" x14ac:dyDescent="0.3">
      <c r="A150" s="352" t="s">
        <v>295</v>
      </c>
      <c r="B150" s="353"/>
      <c r="C150" s="354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60" t="s">
        <v>217</v>
      </c>
      <c r="B152" s="361"/>
      <c r="C152" s="361"/>
      <c r="D152" s="361"/>
      <c r="E152" s="361"/>
      <c r="F152" s="361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2" t="s">
        <v>36</v>
      </c>
      <c r="B161" s="358"/>
      <c r="C161" s="359"/>
      <c r="D161" s="290">
        <f>SUM(B153:C160)</f>
        <v>0</v>
      </c>
    </row>
    <row r="162" spans="1:7" x14ac:dyDescent="0.3">
      <c r="A162" s="352" t="s">
        <v>295</v>
      </c>
      <c r="B162" s="353"/>
      <c r="C162" s="354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60" t="s">
        <v>77</v>
      </c>
      <c r="B164" s="361"/>
      <c r="C164" s="361"/>
      <c r="D164" s="361"/>
      <c r="E164" s="361"/>
      <c r="F164" s="361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2" t="s">
        <v>36</v>
      </c>
      <c r="B169" s="353"/>
      <c r="C169" s="354"/>
      <c r="D169" s="289">
        <f>SUM(B165:C168)</f>
        <v>0</v>
      </c>
    </row>
    <row r="170" spans="1:7" x14ac:dyDescent="0.3">
      <c r="A170" s="352" t="s">
        <v>295</v>
      </c>
      <c r="B170" s="353"/>
      <c r="C170" s="354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4" t="s">
        <v>17</v>
      </c>
      <c r="B172" s="365"/>
      <c r="C172" s="365"/>
      <c r="D172" s="365"/>
      <c r="E172" s="365"/>
      <c r="F172" s="365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2" t="s">
        <v>36</v>
      </c>
      <c r="B177" s="353"/>
      <c r="C177" s="354"/>
      <c r="D177" s="289">
        <f>SUM(B173:C176)</f>
        <v>0</v>
      </c>
    </row>
    <row r="178" spans="1:7" x14ac:dyDescent="0.3">
      <c r="A178" s="352" t="s">
        <v>295</v>
      </c>
      <c r="B178" s="353"/>
      <c r="C178" s="354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60" t="s">
        <v>78</v>
      </c>
      <c r="B180" s="361"/>
      <c r="C180" s="361"/>
      <c r="D180" s="361"/>
      <c r="E180" s="361"/>
      <c r="F180" s="361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2" t="s">
        <v>36</v>
      </c>
      <c r="B186" s="353"/>
      <c r="C186" s="354"/>
      <c r="D186" s="289">
        <f>SUM(B181:C185)</f>
        <v>0</v>
      </c>
    </row>
    <row r="187" spans="1:7" x14ac:dyDescent="0.3">
      <c r="A187" s="352" t="s">
        <v>295</v>
      </c>
      <c r="B187" s="353"/>
      <c r="C187" s="354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60" t="s">
        <v>216</v>
      </c>
      <c r="B189" s="361"/>
      <c r="C189" s="361"/>
      <c r="D189" s="361"/>
      <c r="E189" s="361"/>
      <c r="F189" s="361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2" t="s">
        <v>36</v>
      </c>
      <c r="B194" s="353"/>
      <c r="C194" s="354"/>
      <c r="D194" s="259">
        <f>SUM(B190:C193)</f>
        <v>0</v>
      </c>
    </row>
    <row r="195" spans="1:6" x14ac:dyDescent="0.3">
      <c r="A195" s="352" t="s">
        <v>295</v>
      </c>
      <c r="B195" s="353"/>
      <c r="C195" s="354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4"/>
      <c r="E1" s="324"/>
      <c r="F1" s="324"/>
      <c r="G1" s="324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04"/>
    </row>
    <row r="8" spans="1:7" ht="29.25" x14ac:dyDescent="0.45">
      <c r="A8" s="326" t="str">
        <f>'Page de garde'!D18</f>
        <v>5 Décembre - Le Kram</v>
      </c>
      <c r="B8" s="326"/>
      <c r="C8" s="326"/>
      <c r="D8" s="326"/>
      <c r="E8" s="326"/>
      <c r="F8" s="326"/>
      <c r="G8" s="104"/>
    </row>
    <row r="9" spans="1:7" ht="24" x14ac:dyDescent="0.45">
      <c r="A9" s="243" t="s">
        <v>42</v>
      </c>
      <c r="B9" s="374"/>
      <c r="C9" s="374"/>
      <c r="D9" s="374"/>
      <c r="E9" s="374"/>
      <c r="F9" s="374"/>
      <c r="G9" s="104"/>
    </row>
    <row r="10" spans="1:7" ht="24" x14ac:dyDescent="0.45">
      <c r="A10" s="244" t="s">
        <v>44</v>
      </c>
      <c r="B10" s="375"/>
      <c r="C10" s="375"/>
      <c r="D10" s="375"/>
      <c r="E10" s="375"/>
      <c r="F10" s="375"/>
      <c r="G10" s="104"/>
    </row>
    <row r="11" spans="1:7" ht="24" x14ac:dyDescent="0.45">
      <c r="A11" s="243" t="s">
        <v>43</v>
      </c>
      <c r="B11" s="373"/>
      <c r="C11" s="373"/>
      <c r="D11" s="373"/>
      <c r="E11" s="373"/>
      <c r="F11" s="373"/>
      <c r="G11" s="104"/>
    </row>
    <row r="12" spans="1:7" ht="24" x14ac:dyDescent="0.45">
      <c r="A12" s="243" t="s">
        <v>239</v>
      </c>
      <c r="B12" s="376">
        <f>D549</f>
        <v>0</v>
      </c>
      <c r="C12" s="376"/>
      <c r="D12" s="376"/>
      <c r="E12" s="376"/>
      <c r="F12" s="376"/>
      <c r="G12" s="104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1" t="s">
        <v>30</v>
      </c>
      <c r="B17" s="332" t="s">
        <v>31</v>
      </c>
      <c r="C17" s="332"/>
      <c r="D17" s="332" t="s">
        <v>46</v>
      </c>
      <c r="E17" s="333" t="s">
        <v>310</v>
      </c>
      <c r="F17" s="333" t="s">
        <v>357</v>
      </c>
    </row>
    <row r="18" spans="1:8" ht="16.5" customHeight="1" x14ac:dyDescent="0.3">
      <c r="A18" s="331"/>
      <c r="B18" s="247" t="s">
        <v>34</v>
      </c>
      <c r="C18" s="247" t="s">
        <v>33</v>
      </c>
      <c r="D18" s="332"/>
      <c r="E18" s="333"/>
      <c r="F18" s="33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4" t="s">
        <v>378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31" t="s">
        <v>30</v>
      </c>
      <c r="B50" s="332" t="s">
        <v>31</v>
      </c>
      <c r="C50" s="332"/>
      <c r="D50" s="332" t="s">
        <v>46</v>
      </c>
      <c r="E50" s="333" t="s">
        <v>310</v>
      </c>
      <c r="F50" s="333" t="s">
        <v>359</v>
      </c>
      <c r="G50" s="106"/>
    </row>
    <row r="51" spans="1:7" x14ac:dyDescent="0.3">
      <c r="A51" s="331"/>
      <c r="B51" s="247" t="s">
        <v>34</v>
      </c>
      <c r="C51" s="247" t="s">
        <v>33</v>
      </c>
      <c r="D51" s="332"/>
      <c r="E51" s="333"/>
      <c r="F51" s="33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4" t="s">
        <v>378</v>
      </c>
      <c r="B94" s="335"/>
      <c r="C94" s="335"/>
      <c r="D94" s="335"/>
      <c r="E94" s="335"/>
      <c r="F94" s="336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31" t="s">
        <v>30</v>
      </c>
      <c r="B107" s="332" t="s">
        <v>31</v>
      </c>
      <c r="C107" s="332"/>
      <c r="D107" s="332" t="s">
        <v>46</v>
      </c>
      <c r="E107" s="333" t="s">
        <v>310</v>
      </c>
      <c r="F107" s="333" t="s">
        <v>359</v>
      </c>
    </row>
    <row r="108" spans="1:7" x14ac:dyDescent="0.3">
      <c r="A108" s="331"/>
      <c r="B108" s="247" t="s">
        <v>34</v>
      </c>
      <c r="C108" s="247" t="s">
        <v>33</v>
      </c>
      <c r="D108" s="332"/>
      <c r="E108" s="333"/>
      <c r="F108" s="33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7" t="s">
        <v>378</v>
      </c>
      <c r="B148" s="338"/>
      <c r="C148" s="338"/>
      <c r="D148" s="339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31" t="s">
        <v>30</v>
      </c>
      <c r="B162" s="332" t="s">
        <v>31</v>
      </c>
      <c r="C162" s="332"/>
      <c r="D162" s="332" t="s">
        <v>46</v>
      </c>
      <c r="E162" s="333" t="s">
        <v>310</v>
      </c>
      <c r="F162" s="333" t="s">
        <v>359</v>
      </c>
      <c r="G162" s="106"/>
    </row>
    <row r="163" spans="1:7" x14ac:dyDescent="0.3">
      <c r="A163" s="331"/>
      <c r="B163" s="247" t="s">
        <v>34</v>
      </c>
      <c r="C163" s="247" t="s">
        <v>33</v>
      </c>
      <c r="D163" s="332"/>
      <c r="E163" s="333"/>
      <c r="F163" s="33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40" t="s">
        <v>378</v>
      </c>
      <c r="B195" s="340"/>
      <c r="C195" s="340"/>
      <c r="D195" s="340"/>
      <c r="E195" s="340"/>
      <c r="F195" s="340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31" t="s">
        <v>30</v>
      </c>
      <c r="B209" s="332" t="s">
        <v>31</v>
      </c>
      <c r="C209" s="332"/>
      <c r="D209" s="332" t="s">
        <v>46</v>
      </c>
      <c r="E209" s="333" t="s">
        <v>310</v>
      </c>
      <c r="F209" s="333" t="s">
        <v>359</v>
      </c>
      <c r="G209" s="106"/>
    </row>
    <row r="210" spans="1:7" x14ac:dyDescent="0.3">
      <c r="A210" s="331"/>
      <c r="B210" s="247" t="s">
        <v>34</v>
      </c>
      <c r="C210" s="247" t="s">
        <v>33</v>
      </c>
      <c r="D210" s="332"/>
      <c r="E210" s="333"/>
      <c r="F210" s="33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40" t="s">
        <v>378</v>
      </c>
      <c r="B256" s="340"/>
      <c r="C256" s="340"/>
      <c r="D256" s="340"/>
      <c r="E256" s="340"/>
      <c r="F256" s="340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31" t="s">
        <v>30</v>
      </c>
      <c r="B270" s="332" t="s">
        <v>31</v>
      </c>
      <c r="C270" s="332"/>
      <c r="D270" s="332" t="s">
        <v>46</v>
      </c>
      <c r="E270" s="333" t="s">
        <v>310</v>
      </c>
      <c r="F270" s="333" t="s">
        <v>359</v>
      </c>
      <c r="G270" s="168"/>
    </row>
    <row r="271" spans="1:7" s="13" customFormat="1" x14ac:dyDescent="0.3">
      <c r="A271" s="331"/>
      <c r="B271" s="247" t="s">
        <v>34</v>
      </c>
      <c r="C271" s="247" t="s">
        <v>33</v>
      </c>
      <c r="D271" s="332"/>
      <c r="E271" s="333"/>
      <c r="F271" s="33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1" t="s">
        <v>395</v>
      </c>
      <c r="B308" s="342"/>
      <c r="C308" s="342"/>
      <c r="D308" s="342"/>
      <c r="E308" s="342"/>
      <c r="F308" s="343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31" t="s">
        <v>30</v>
      </c>
      <c r="B322" s="332" t="s">
        <v>31</v>
      </c>
      <c r="C322" s="332"/>
      <c r="D322" s="332" t="s">
        <v>46</v>
      </c>
      <c r="E322" s="333" t="s">
        <v>310</v>
      </c>
      <c r="F322" s="333" t="s">
        <v>359</v>
      </c>
      <c r="G322" s="106"/>
    </row>
    <row r="323" spans="1:7" x14ac:dyDescent="0.3">
      <c r="A323" s="331"/>
      <c r="B323" s="247" t="s">
        <v>34</v>
      </c>
      <c r="C323" s="247" t="s">
        <v>33</v>
      </c>
      <c r="D323" s="332"/>
      <c r="E323" s="333"/>
      <c r="F323" s="33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1" t="s">
        <v>378</v>
      </c>
      <c r="B349" s="342"/>
      <c r="C349" s="342"/>
      <c r="D349" s="342"/>
      <c r="E349" s="342"/>
      <c r="F349" s="342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31" t="s">
        <v>30</v>
      </c>
      <c r="B362" s="332" t="s">
        <v>31</v>
      </c>
      <c r="C362" s="332"/>
      <c r="D362" s="332" t="s">
        <v>46</v>
      </c>
      <c r="E362" s="333" t="s">
        <v>310</v>
      </c>
      <c r="F362" s="333" t="s">
        <v>359</v>
      </c>
      <c r="G362" s="106"/>
    </row>
    <row r="363" spans="1:7" x14ac:dyDescent="0.3">
      <c r="A363" s="331"/>
      <c r="B363" s="247" t="s">
        <v>34</v>
      </c>
      <c r="C363" s="247" t="s">
        <v>33</v>
      </c>
      <c r="D363" s="332"/>
      <c r="E363" s="333"/>
      <c r="F363" s="33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40" t="s">
        <v>378</v>
      </c>
      <c r="B383" s="340"/>
      <c r="C383" s="340"/>
      <c r="D383" s="340"/>
      <c r="E383" s="340"/>
      <c r="F383" s="340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31" t="s">
        <v>30</v>
      </c>
      <c r="B395" s="332" t="s">
        <v>31</v>
      </c>
      <c r="C395" s="332"/>
      <c r="D395" s="332" t="s">
        <v>46</v>
      </c>
      <c r="E395" s="333" t="s">
        <v>310</v>
      </c>
      <c r="F395" s="333" t="s">
        <v>359</v>
      </c>
      <c r="G395" s="106"/>
    </row>
    <row r="396" spans="1:7" x14ac:dyDescent="0.3">
      <c r="A396" s="331"/>
      <c r="B396" s="247" t="s">
        <v>34</v>
      </c>
      <c r="C396" s="247" t="s">
        <v>33</v>
      </c>
      <c r="D396" s="332"/>
      <c r="E396" s="333"/>
      <c r="F396" s="33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40" t="s">
        <v>378</v>
      </c>
      <c r="B435" s="340"/>
      <c r="C435" s="340"/>
      <c r="D435" s="340"/>
      <c r="E435" s="340"/>
      <c r="F435" s="340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31" t="s">
        <v>30</v>
      </c>
      <c r="B448" s="332" t="s">
        <v>31</v>
      </c>
      <c r="C448" s="332"/>
      <c r="D448" s="332" t="s">
        <v>46</v>
      </c>
      <c r="E448" s="333" t="s">
        <v>310</v>
      </c>
      <c r="F448" s="333" t="s">
        <v>359</v>
      </c>
      <c r="G448" s="106"/>
    </row>
    <row r="449" spans="1:6" x14ac:dyDescent="0.3">
      <c r="A449" s="331"/>
      <c r="B449" s="247" t="s">
        <v>34</v>
      </c>
      <c r="C449" s="247" t="s">
        <v>33</v>
      </c>
      <c r="D449" s="332"/>
      <c r="E449" s="333"/>
      <c r="F449" s="33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4" t="s">
        <v>378</v>
      </c>
      <c r="B471" s="345"/>
      <c r="C471" s="345"/>
      <c r="D471" s="345"/>
      <c r="E471" s="345"/>
      <c r="F471" s="34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6" t="s">
        <v>366</v>
      </c>
      <c r="B483" s="346"/>
      <c r="C483" s="346"/>
      <c r="D483" s="34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31" t="s">
        <v>30</v>
      </c>
      <c r="B485" s="332" t="s">
        <v>31</v>
      </c>
      <c r="C485" s="332"/>
      <c r="D485" s="332" t="s">
        <v>46</v>
      </c>
      <c r="E485" s="333" t="s">
        <v>310</v>
      </c>
      <c r="F485" s="333" t="s">
        <v>359</v>
      </c>
      <c r="G485" s="106"/>
    </row>
    <row r="486" spans="1:7" x14ac:dyDescent="0.3">
      <c r="A486" s="331"/>
      <c r="B486" s="247" t="s">
        <v>34</v>
      </c>
      <c r="C486" s="247" t="s">
        <v>33</v>
      </c>
      <c r="D486" s="332"/>
      <c r="E486" s="333"/>
      <c r="F486" s="33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31" t="s">
        <v>30</v>
      </c>
      <c r="B507" s="332" t="s">
        <v>31</v>
      </c>
      <c r="C507" s="332"/>
      <c r="D507" s="332" t="s">
        <v>46</v>
      </c>
      <c r="E507" s="333" t="s">
        <v>310</v>
      </c>
      <c r="F507" s="333" t="s">
        <v>359</v>
      </c>
      <c r="G507" s="106"/>
    </row>
    <row r="508" spans="1:7" x14ac:dyDescent="0.3">
      <c r="A508" s="331"/>
      <c r="B508" s="247" t="s">
        <v>34</v>
      </c>
      <c r="C508" s="247" t="s">
        <v>33</v>
      </c>
      <c r="D508" s="332"/>
      <c r="E508" s="333"/>
      <c r="F508" s="33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31" t="s">
        <v>30</v>
      </c>
      <c r="B518" s="332" t="s">
        <v>31</v>
      </c>
      <c r="C518" s="332"/>
      <c r="D518" s="332" t="s">
        <v>46</v>
      </c>
      <c r="E518" s="333" t="s">
        <v>310</v>
      </c>
      <c r="F518" s="333" t="s">
        <v>359</v>
      </c>
      <c r="G518" s="106"/>
    </row>
    <row r="519" spans="1:7" x14ac:dyDescent="0.3">
      <c r="A519" s="331"/>
      <c r="B519" s="247" t="s">
        <v>34</v>
      </c>
      <c r="C519" s="247" t="s">
        <v>33</v>
      </c>
      <c r="D519" s="332"/>
      <c r="E519" s="333"/>
      <c r="F519" s="33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31" t="s">
        <v>30</v>
      </c>
      <c r="B538" s="332" t="s">
        <v>31</v>
      </c>
      <c r="C538" s="332"/>
      <c r="D538" s="332" t="s">
        <v>46</v>
      </c>
      <c r="E538" s="333" t="s">
        <v>310</v>
      </c>
      <c r="F538" s="333" t="s">
        <v>359</v>
      </c>
      <c r="G538" s="106"/>
    </row>
    <row r="539" spans="1:7" x14ac:dyDescent="0.3">
      <c r="A539" s="331"/>
      <c r="B539" s="247" t="s">
        <v>34</v>
      </c>
      <c r="C539" s="247" t="s">
        <v>33</v>
      </c>
      <c r="D539" s="332"/>
      <c r="E539" s="333"/>
      <c r="F539" s="33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4"/>
      <c r="E1" s="324"/>
      <c r="F1" s="324"/>
      <c r="G1" s="324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04"/>
    </row>
    <row r="7" spans="1:7" s="11" customFormat="1" ht="21.75" customHeight="1" x14ac:dyDescent="0.45">
      <c r="A7" s="326" t="str">
        <f>'A3 Exploitation'!A8:F8</f>
        <v>5 Décembre - Le Kram</v>
      </c>
      <c r="B7" s="326"/>
      <c r="C7" s="326"/>
      <c r="D7" s="326"/>
      <c r="E7" s="326"/>
      <c r="F7" s="326"/>
      <c r="G7" s="104"/>
    </row>
    <row r="8" spans="1:7" s="11" customFormat="1" ht="24" x14ac:dyDescent="0.45">
      <c r="A8" s="243" t="s">
        <v>42</v>
      </c>
      <c r="B8" s="370">
        <f>'A3 Exploitation'!B9:F9</f>
        <v>0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>
        <f>'A3 Exploitation'!B10:F10</f>
        <v>0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'A3 Exploitation'!B11:F11</f>
        <v>0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72">
        <f>D199</f>
        <v>0</v>
      </c>
      <c r="C11" s="372"/>
      <c r="D11" s="372"/>
      <c r="E11" s="372"/>
      <c r="F11" s="372"/>
      <c r="G11" s="104"/>
    </row>
    <row r="12" spans="1:7" s="11" customFormat="1" ht="22.5" x14ac:dyDescent="0.45">
      <c r="A12" s="10"/>
      <c r="D12" s="330"/>
      <c r="E12" s="330"/>
      <c r="F12" s="330"/>
      <c r="G12" s="330"/>
    </row>
    <row r="13" spans="1:7" s="11" customFormat="1" ht="11.25" customHeight="1" x14ac:dyDescent="0.3">
      <c r="A13" s="331" t="s">
        <v>30</v>
      </c>
      <c r="B13" s="332" t="s">
        <v>31</v>
      </c>
      <c r="C13" s="332"/>
      <c r="D13" s="332" t="s">
        <v>46</v>
      </c>
      <c r="E13" s="332" t="s">
        <v>190</v>
      </c>
      <c r="F13" s="332" t="s">
        <v>191</v>
      </c>
      <c r="G13" s="91"/>
    </row>
    <row r="14" spans="1:7" s="11" customFormat="1" ht="12.75" customHeight="1" x14ac:dyDescent="0.3">
      <c r="A14" s="331"/>
      <c r="B14" s="247" t="s">
        <v>34</v>
      </c>
      <c r="C14" s="247" t="s">
        <v>33</v>
      </c>
      <c r="D14" s="332"/>
      <c r="E14" s="332"/>
      <c r="F14" s="33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7" t="s">
        <v>36</v>
      </c>
      <c r="B22" s="358"/>
      <c r="C22" s="359"/>
      <c r="D22" s="290">
        <f>SUM(B17:C21)</f>
        <v>0</v>
      </c>
    </row>
    <row r="23" spans="1:7" x14ac:dyDescent="0.3">
      <c r="A23" s="352" t="s">
        <v>295</v>
      </c>
      <c r="B23" s="353"/>
      <c r="C23" s="354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60" t="s">
        <v>4</v>
      </c>
      <c r="B25" s="361"/>
      <c r="C25" s="361"/>
      <c r="D25" s="361"/>
      <c r="E25" s="361"/>
      <c r="F25" s="361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2" t="s">
        <v>36</v>
      </c>
      <c r="B33" s="353"/>
      <c r="C33" s="354"/>
      <c r="D33" s="289">
        <f>SUM(B26:C32)</f>
        <v>0</v>
      </c>
    </row>
    <row r="34" spans="1:7" x14ac:dyDescent="0.3">
      <c r="A34" s="352" t="s">
        <v>295</v>
      </c>
      <c r="B34" s="353"/>
      <c r="C34" s="354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60" t="s">
        <v>219</v>
      </c>
      <c r="B36" s="361"/>
      <c r="C36" s="361"/>
      <c r="D36" s="361"/>
      <c r="E36" s="361"/>
      <c r="F36" s="361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2" t="s">
        <v>36</v>
      </c>
      <c r="B42" s="353"/>
      <c r="C42" s="354"/>
      <c r="D42" s="289">
        <f>SUM(B37:C41)</f>
        <v>0</v>
      </c>
      <c r="E42" s="12"/>
      <c r="F42" s="12"/>
      <c r="G42" s="105"/>
    </row>
    <row r="43" spans="1:7" s="19" customFormat="1" x14ac:dyDescent="0.3">
      <c r="A43" s="352" t="s">
        <v>295</v>
      </c>
      <c r="B43" s="353"/>
      <c r="C43" s="354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2" t="s">
        <v>21</v>
      </c>
      <c r="B45" s="363"/>
      <c r="C45" s="363"/>
      <c r="D45" s="363"/>
      <c r="E45" s="363"/>
      <c r="F45" s="363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2" t="s">
        <v>36</v>
      </c>
      <c r="B52" s="353"/>
      <c r="C52" s="354"/>
      <c r="D52" s="289">
        <f>SUM(B46:C51)</f>
        <v>0</v>
      </c>
    </row>
    <row r="53" spans="1:7" x14ac:dyDescent="0.3">
      <c r="A53" s="352" t="s">
        <v>295</v>
      </c>
      <c r="B53" s="353"/>
      <c r="C53" s="354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60" t="s">
        <v>8</v>
      </c>
      <c r="B55" s="361"/>
      <c r="C55" s="361"/>
      <c r="D55" s="361"/>
      <c r="E55" s="361"/>
      <c r="F55" s="361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2" t="s">
        <v>36</v>
      </c>
      <c r="B63" s="353"/>
      <c r="C63" s="354"/>
      <c r="D63" s="289">
        <f>SUM(B56:C62)</f>
        <v>0</v>
      </c>
    </row>
    <row r="64" spans="1:7" x14ac:dyDescent="0.3">
      <c r="A64" s="352" t="s">
        <v>295</v>
      </c>
      <c r="B64" s="353"/>
      <c r="C64" s="354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60" t="s">
        <v>130</v>
      </c>
      <c r="B66" s="361"/>
      <c r="C66" s="361"/>
      <c r="D66" s="361"/>
      <c r="E66" s="361"/>
      <c r="F66" s="361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2" t="s">
        <v>36</v>
      </c>
      <c r="B84" s="353"/>
      <c r="C84" s="354"/>
      <c r="D84" s="289">
        <f>SUM(B67:C83)</f>
        <v>0</v>
      </c>
    </row>
    <row r="85" spans="1:7" x14ac:dyDescent="0.3">
      <c r="A85" s="352" t="s">
        <v>295</v>
      </c>
      <c r="B85" s="353"/>
      <c r="C85" s="354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60" t="s">
        <v>211</v>
      </c>
      <c r="B87" s="361"/>
      <c r="C87" s="361"/>
      <c r="D87" s="361"/>
      <c r="E87" s="361"/>
      <c r="F87" s="361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2" t="s">
        <v>36</v>
      </c>
      <c r="B102" s="353"/>
      <c r="C102" s="354"/>
      <c r="D102" s="289">
        <f>SUM(B88:C101)</f>
        <v>0</v>
      </c>
    </row>
    <row r="103" spans="1:7" x14ac:dyDescent="0.3">
      <c r="A103" s="352" t="s">
        <v>295</v>
      </c>
      <c r="B103" s="353"/>
      <c r="C103" s="354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60" t="s">
        <v>212</v>
      </c>
      <c r="B106" s="361"/>
      <c r="C106" s="361"/>
      <c r="D106" s="361"/>
      <c r="E106" s="361"/>
      <c r="F106" s="361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2" t="s">
        <v>36</v>
      </c>
      <c r="B118" s="353"/>
      <c r="C118" s="354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2" t="s">
        <v>295</v>
      </c>
      <c r="B119" s="353"/>
      <c r="C119" s="354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60" t="s">
        <v>185</v>
      </c>
      <c r="B121" s="361"/>
      <c r="C121" s="361"/>
      <c r="D121" s="361"/>
      <c r="E121" s="361"/>
      <c r="F121" s="361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2" t="s">
        <v>36</v>
      </c>
      <c r="B133" s="353"/>
      <c r="C133" s="354"/>
      <c r="D133" s="289">
        <f>SUM(B122:C132)</f>
        <v>0</v>
      </c>
    </row>
    <row r="134" spans="1:7" x14ac:dyDescent="0.3">
      <c r="A134" s="352" t="s">
        <v>295</v>
      </c>
      <c r="B134" s="353"/>
      <c r="C134" s="354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60" t="s">
        <v>71</v>
      </c>
      <c r="B136" s="361"/>
      <c r="C136" s="361"/>
      <c r="D136" s="361"/>
      <c r="E136" s="361"/>
      <c r="F136" s="361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2" t="s">
        <v>36</v>
      </c>
      <c r="B149" s="353"/>
      <c r="C149" s="354"/>
      <c r="D149" s="289">
        <f>SUM(B137:C148)</f>
        <v>0</v>
      </c>
    </row>
    <row r="150" spans="1:7" x14ac:dyDescent="0.3">
      <c r="A150" s="352" t="s">
        <v>295</v>
      </c>
      <c r="B150" s="353"/>
      <c r="C150" s="354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60" t="s">
        <v>217</v>
      </c>
      <c r="B152" s="361"/>
      <c r="C152" s="361"/>
      <c r="D152" s="361"/>
      <c r="E152" s="361"/>
      <c r="F152" s="361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2" t="s">
        <v>36</v>
      </c>
      <c r="B161" s="358"/>
      <c r="C161" s="359"/>
      <c r="D161" s="290">
        <f>SUM(B153:C160)</f>
        <v>0</v>
      </c>
    </row>
    <row r="162" spans="1:7" x14ac:dyDescent="0.3">
      <c r="A162" s="352" t="s">
        <v>295</v>
      </c>
      <c r="B162" s="353"/>
      <c r="C162" s="354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60" t="s">
        <v>77</v>
      </c>
      <c r="B164" s="361"/>
      <c r="C164" s="361"/>
      <c r="D164" s="361"/>
      <c r="E164" s="361"/>
      <c r="F164" s="361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2" t="s">
        <v>36</v>
      </c>
      <c r="B169" s="353"/>
      <c r="C169" s="354"/>
      <c r="D169" s="289">
        <f>SUM(B165:C168)</f>
        <v>0</v>
      </c>
    </row>
    <row r="170" spans="1:7" x14ac:dyDescent="0.3">
      <c r="A170" s="352" t="s">
        <v>295</v>
      </c>
      <c r="B170" s="353"/>
      <c r="C170" s="354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4" t="s">
        <v>17</v>
      </c>
      <c r="B172" s="365"/>
      <c r="C172" s="365"/>
      <c r="D172" s="365"/>
      <c r="E172" s="365"/>
      <c r="F172" s="365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2" t="s">
        <v>36</v>
      </c>
      <c r="B177" s="353"/>
      <c r="C177" s="354"/>
      <c r="D177" s="289">
        <f>SUM(B173:C176)</f>
        <v>0</v>
      </c>
    </row>
    <row r="178" spans="1:7" x14ac:dyDescent="0.3">
      <c r="A178" s="352" t="s">
        <v>295</v>
      </c>
      <c r="B178" s="353"/>
      <c r="C178" s="354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60" t="s">
        <v>78</v>
      </c>
      <c r="B180" s="361"/>
      <c r="C180" s="361"/>
      <c r="D180" s="361"/>
      <c r="E180" s="361"/>
      <c r="F180" s="361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2" t="s">
        <v>36</v>
      </c>
      <c r="B186" s="353"/>
      <c r="C186" s="354"/>
      <c r="D186" s="289">
        <f>SUM(B181:C185)</f>
        <v>0</v>
      </c>
    </row>
    <row r="187" spans="1:7" x14ac:dyDescent="0.3">
      <c r="A187" s="352" t="s">
        <v>295</v>
      </c>
      <c r="B187" s="353"/>
      <c r="C187" s="354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60" t="s">
        <v>216</v>
      </c>
      <c r="B189" s="361"/>
      <c r="C189" s="361"/>
      <c r="D189" s="361"/>
      <c r="E189" s="361"/>
      <c r="F189" s="361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2" t="s">
        <v>36</v>
      </c>
      <c r="B194" s="353"/>
      <c r="C194" s="354"/>
      <c r="D194" s="259">
        <f>SUM(B190:C193)</f>
        <v>0</v>
      </c>
    </row>
    <row r="195" spans="1:6" x14ac:dyDescent="0.3">
      <c r="A195" s="352" t="s">
        <v>295</v>
      </c>
      <c r="B195" s="353"/>
      <c r="C195" s="354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4"/>
      <c r="E1" s="324"/>
      <c r="F1" s="324"/>
      <c r="G1" s="324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04"/>
    </row>
    <row r="8" spans="1:7" ht="29.25" x14ac:dyDescent="0.45">
      <c r="A8" s="326" t="str">
        <f>'Page de garde'!D18</f>
        <v>5 Décembre - Le Kram</v>
      </c>
      <c r="B8" s="326"/>
      <c r="C8" s="326"/>
      <c r="D8" s="326"/>
      <c r="E8" s="326"/>
      <c r="F8" s="326"/>
      <c r="G8" s="104"/>
    </row>
    <row r="9" spans="1:7" ht="24" x14ac:dyDescent="0.45">
      <c r="A9" s="306" t="s">
        <v>42</v>
      </c>
      <c r="B9" s="379"/>
      <c r="C9" s="379"/>
      <c r="D9" s="379"/>
      <c r="E9" s="379"/>
      <c r="F9" s="379"/>
      <c r="G9" s="104"/>
    </row>
    <row r="10" spans="1:7" ht="24" x14ac:dyDescent="0.45">
      <c r="A10" s="307" t="s">
        <v>44</v>
      </c>
      <c r="B10" s="380"/>
      <c r="C10" s="380"/>
      <c r="D10" s="380"/>
      <c r="E10" s="380"/>
      <c r="F10" s="380"/>
      <c r="G10" s="104"/>
    </row>
    <row r="11" spans="1:7" ht="24" x14ac:dyDescent="0.45">
      <c r="A11" s="306" t="s">
        <v>43</v>
      </c>
      <c r="B11" s="378"/>
      <c r="C11" s="378"/>
      <c r="D11" s="378"/>
      <c r="E11" s="378"/>
      <c r="F11" s="378"/>
      <c r="G11" s="104"/>
    </row>
    <row r="12" spans="1:7" ht="24" x14ac:dyDescent="0.45">
      <c r="A12" s="306" t="s">
        <v>239</v>
      </c>
      <c r="B12" s="377">
        <f>D549</f>
        <v>0</v>
      </c>
      <c r="C12" s="377"/>
      <c r="D12" s="377"/>
      <c r="E12" s="377"/>
      <c r="F12" s="377"/>
      <c r="G12" s="104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1" t="s">
        <v>30</v>
      </c>
      <c r="B17" s="332" t="s">
        <v>31</v>
      </c>
      <c r="C17" s="332"/>
      <c r="D17" s="332" t="s">
        <v>46</v>
      </c>
      <c r="E17" s="333" t="s">
        <v>310</v>
      </c>
      <c r="F17" s="333" t="s">
        <v>357</v>
      </c>
    </row>
    <row r="18" spans="1:8" ht="16.5" customHeight="1" x14ac:dyDescent="0.3">
      <c r="A18" s="331"/>
      <c r="B18" s="247" t="s">
        <v>34</v>
      </c>
      <c r="C18" s="247" t="s">
        <v>33</v>
      </c>
      <c r="D18" s="332"/>
      <c r="E18" s="333"/>
      <c r="F18" s="33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4" t="s">
        <v>378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31" t="s">
        <v>30</v>
      </c>
      <c r="B50" s="332" t="s">
        <v>31</v>
      </c>
      <c r="C50" s="332"/>
      <c r="D50" s="332" t="s">
        <v>46</v>
      </c>
      <c r="E50" s="333" t="s">
        <v>310</v>
      </c>
      <c r="F50" s="333" t="s">
        <v>359</v>
      </c>
      <c r="G50" s="106"/>
    </row>
    <row r="51" spans="1:7" ht="16.5" customHeight="1" x14ac:dyDescent="0.3">
      <c r="A51" s="331"/>
      <c r="B51" s="247" t="s">
        <v>34</v>
      </c>
      <c r="C51" s="247" t="s">
        <v>33</v>
      </c>
      <c r="D51" s="332"/>
      <c r="E51" s="333"/>
      <c r="F51" s="33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4" t="s">
        <v>378</v>
      </c>
      <c r="B94" s="335"/>
      <c r="C94" s="335"/>
      <c r="D94" s="335"/>
      <c r="E94" s="335"/>
      <c r="F94" s="336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31" t="s">
        <v>30</v>
      </c>
      <c r="B107" s="332" t="s">
        <v>31</v>
      </c>
      <c r="C107" s="332"/>
      <c r="D107" s="332" t="s">
        <v>46</v>
      </c>
      <c r="E107" s="333" t="s">
        <v>310</v>
      </c>
      <c r="F107" s="333" t="s">
        <v>359</v>
      </c>
    </row>
    <row r="108" spans="1:7" ht="16.5" customHeight="1" x14ac:dyDescent="0.3">
      <c r="A108" s="331"/>
      <c r="B108" s="247" t="s">
        <v>34</v>
      </c>
      <c r="C108" s="247" t="s">
        <v>33</v>
      </c>
      <c r="D108" s="332"/>
      <c r="E108" s="333"/>
      <c r="F108" s="33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7" t="s">
        <v>378</v>
      </c>
      <c r="B148" s="338"/>
      <c r="C148" s="338"/>
      <c r="D148" s="339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31" t="s">
        <v>30</v>
      </c>
      <c r="B162" s="332" t="s">
        <v>31</v>
      </c>
      <c r="C162" s="332"/>
      <c r="D162" s="332" t="s">
        <v>46</v>
      </c>
      <c r="E162" s="333" t="s">
        <v>310</v>
      </c>
      <c r="F162" s="333" t="s">
        <v>359</v>
      </c>
      <c r="G162" s="106"/>
    </row>
    <row r="163" spans="1:7" ht="16.5" customHeight="1" x14ac:dyDescent="0.3">
      <c r="A163" s="331"/>
      <c r="B163" s="247" t="s">
        <v>34</v>
      </c>
      <c r="C163" s="247" t="s">
        <v>33</v>
      </c>
      <c r="D163" s="332"/>
      <c r="E163" s="333"/>
      <c r="F163" s="33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40" t="s">
        <v>378</v>
      </c>
      <c r="B195" s="340"/>
      <c r="C195" s="340"/>
      <c r="D195" s="340"/>
      <c r="E195" s="340"/>
      <c r="F195" s="340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31" t="s">
        <v>30</v>
      </c>
      <c r="B209" s="332" t="s">
        <v>31</v>
      </c>
      <c r="C209" s="332"/>
      <c r="D209" s="332" t="s">
        <v>46</v>
      </c>
      <c r="E209" s="333" t="s">
        <v>310</v>
      </c>
      <c r="F209" s="333" t="s">
        <v>359</v>
      </c>
      <c r="G209" s="106"/>
    </row>
    <row r="210" spans="1:7" ht="16.5" customHeight="1" x14ac:dyDescent="0.3">
      <c r="A210" s="331"/>
      <c r="B210" s="247" t="s">
        <v>34</v>
      </c>
      <c r="C210" s="247" t="s">
        <v>33</v>
      </c>
      <c r="D210" s="332"/>
      <c r="E210" s="333"/>
      <c r="F210" s="33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40" t="s">
        <v>378</v>
      </c>
      <c r="B256" s="340"/>
      <c r="C256" s="340"/>
      <c r="D256" s="340"/>
      <c r="E256" s="340"/>
      <c r="F256" s="340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31" t="s">
        <v>30</v>
      </c>
      <c r="B270" s="332" t="s">
        <v>31</v>
      </c>
      <c r="C270" s="332"/>
      <c r="D270" s="332" t="s">
        <v>46</v>
      </c>
      <c r="E270" s="333" t="s">
        <v>310</v>
      </c>
      <c r="F270" s="333" t="s">
        <v>359</v>
      </c>
      <c r="G270" s="168"/>
    </row>
    <row r="271" spans="1:7" s="13" customFormat="1" ht="16.5" customHeight="1" x14ac:dyDescent="0.3">
      <c r="A271" s="331"/>
      <c r="B271" s="247" t="s">
        <v>34</v>
      </c>
      <c r="C271" s="247" t="s">
        <v>33</v>
      </c>
      <c r="D271" s="332"/>
      <c r="E271" s="333"/>
      <c r="F271" s="33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1" t="s">
        <v>395</v>
      </c>
      <c r="B308" s="342"/>
      <c r="C308" s="342"/>
      <c r="D308" s="342"/>
      <c r="E308" s="342"/>
      <c r="F308" s="343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31" t="s">
        <v>30</v>
      </c>
      <c r="B322" s="332" t="s">
        <v>31</v>
      </c>
      <c r="C322" s="332"/>
      <c r="D322" s="332" t="s">
        <v>46</v>
      </c>
      <c r="E322" s="333" t="s">
        <v>310</v>
      </c>
      <c r="F322" s="333" t="s">
        <v>359</v>
      </c>
      <c r="G322" s="106"/>
    </row>
    <row r="323" spans="1:7" ht="16.5" customHeight="1" x14ac:dyDescent="0.3">
      <c r="A323" s="331"/>
      <c r="B323" s="247" t="s">
        <v>34</v>
      </c>
      <c r="C323" s="247" t="s">
        <v>33</v>
      </c>
      <c r="D323" s="332"/>
      <c r="E323" s="333"/>
      <c r="F323" s="33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1" t="s">
        <v>378</v>
      </c>
      <c r="B349" s="342"/>
      <c r="C349" s="342"/>
      <c r="D349" s="342"/>
      <c r="E349" s="342"/>
      <c r="F349" s="342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31" t="s">
        <v>30</v>
      </c>
      <c r="B362" s="332" t="s">
        <v>31</v>
      </c>
      <c r="C362" s="332"/>
      <c r="D362" s="332" t="s">
        <v>46</v>
      </c>
      <c r="E362" s="333" t="s">
        <v>310</v>
      </c>
      <c r="F362" s="333" t="s">
        <v>359</v>
      </c>
      <c r="G362" s="106"/>
    </row>
    <row r="363" spans="1:7" ht="16.5" customHeight="1" x14ac:dyDescent="0.3">
      <c r="A363" s="331"/>
      <c r="B363" s="247" t="s">
        <v>34</v>
      </c>
      <c r="C363" s="247" t="s">
        <v>33</v>
      </c>
      <c r="D363" s="332"/>
      <c r="E363" s="333"/>
      <c r="F363" s="33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40" t="s">
        <v>378</v>
      </c>
      <c r="B383" s="340"/>
      <c r="C383" s="340"/>
      <c r="D383" s="340"/>
      <c r="E383" s="340"/>
      <c r="F383" s="340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31" t="s">
        <v>30</v>
      </c>
      <c r="B395" s="332" t="s">
        <v>31</v>
      </c>
      <c r="C395" s="332"/>
      <c r="D395" s="332" t="s">
        <v>46</v>
      </c>
      <c r="E395" s="333" t="s">
        <v>310</v>
      </c>
      <c r="F395" s="333" t="s">
        <v>359</v>
      </c>
      <c r="G395" s="106"/>
    </row>
    <row r="396" spans="1:7" ht="16.5" customHeight="1" x14ac:dyDescent="0.3">
      <c r="A396" s="331"/>
      <c r="B396" s="247" t="s">
        <v>34</v>
      </c>
      <c r="C396" s="247" t="s">
        <v>33</v>
      </c>
      <c r="D396" s="332"/>
      <c r="E396" s="333"/>
      <c r="F396" s="33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40" t="s">
        <v>378</v>
      </c>
      <c r="B435" s="340"/>
      <c r="C435" s="340"/>
      <c r="D435" s="340"/>
      <c r="E435" s="340"/>
      <c r="F435" s="340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31" t="s">
        <v>30</v>
      </c>
      <c r="B448" s="332" t="s">
        <v>31</v>
      </c>
      <c r="C448" s="332"/>
      <c r="D448" s="332" t="s">
        <v>46</v>
      </c>
      <c r="E448" s="333" t="s">
        <v>310</v>
      </c>
      <c r="F448" s="333" t="s">
        <v>359</v>
      </c>
      <c r="G448" s="106"/>
    </row>
    <row r="449" spans="1:6" ht="16.5" customHeight="1" x14ac:dyDescent="0.3">
      <c r="A449" s="331"/>
      <c r="B449" s="247" t="s">
        <v>34</v>
      </c>
      <c r="C449" s="247" t="s">
        <v>33</v>
      </c>
      <c r="D449" s="332"/>
      <c r="E449" s="333"/>
      <c r="F449" s="33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4" t="s">
        <v>378</v>
      </c>
      <c r="B471" s="345"/>
      <c r="C471" s="345"/>
      <c r="D471" s="345"/>
      <c r="E471" s="345"/>
      <c r="F471" s="34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6" t="s">
        <v>366</v>
      </c>
      <c r="B483" s="346"/>
      <c r="C483" s="346"/>
      <c r="D483" s="34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31" t="s">
        <v>30</v>
      </c>
      <c r="B485" s="332" t="s">
        <v>31</v>
      </c>
      <c r="C485" s="332"/>
      <c r="D485" s="332" t="s">
        <v>46</v>
      </c>
      <c r="E485" s="333" t="s">
        <v>310</v>
      </c>
      <c r="F485" s="333" t="s">
        <v>359</v>
      </c>
      <c r="G485" s="106"/>
    </row>
    <row r="486" spans="1:7" ht="16.5" customHeight="1" x14ac:dyDescent="0.3">
      <c r="A486" s="331"/>
      <c r="B486" s="247" t="s">
        <v>34</v>
      </c>
      <c r="C486" s="247" t="s">
        <v>33</v>
      </c>
      <c r="D486" s="332"/>
      <c r="E486" s="333"/>
      <c r="F486" s="33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31" t="s">
        <v>30</v>
      </c>
      <c r="B507" s="332" t="s">
        <v>31</v>
      </c>
      <c r="C507" s="332"/>
      <c r="D507" s="332" t="s">
        <v>46</v>
      </c>
      <c r="E507" s="333" t="s">
        <v>310</v>
      </c>
      <c r="F507" s="333" t="s">
        <v>359</v>
      </c>
      <c r="G507" s="106"/>
    </row>
    <row r="508" spans="1:7" ht="16.5" customHeight="1" x14ac:dyDescent="0.3">
      <c r="A508" s="331"/>
      <c r="B508" s="247" t="s">
        <v>34</v>
      </c>
      <c r="C508" s="247" t="s">
        <v>33</v>
      </c>
      <c r="D508" s="332"/>
      <c r="E508" s="333"/>
      <c r="F508" s="33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31" t="s">
        <v>30</v>
      </c>
      <c r="B518" s="332" t="s">
        <v>31</v>
      </c>
      <c r="C518" s="332"/>
      <c r="D518" s="332" t="s">
        <v>46</v>
      </c>
      <c r="E518" s="333" t="s">
        <v>310</v>
      </c>
      <c r="F518" s="333" t="s">
        <v>359</v>
      </c>
      <c r="G518" s="106"/>
    </row>
    <row r="519" spans="1:7" ht="16.5" customHeight="1" x14ac:dyDescent="0.3">
      <c r="A519" s="331"/>
      <c r="B519" s="247" t="s">
        <v>34</v>
      </c>
      <c r="C519" s="247" t="s">
        <v>33</v>
      </c>
      <c r="D519" s="332"/>
      <c r="E519" s="333"/>
      <c r="F519" s="33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31" t="s">
        <v>30</v>
      </c>
      <c r="B538" s="332" t="s">
        <v>31</v>
      </c>
      <c r="C538" s="332"/>
      <c r="D538" s="332" t="s">
        <v>46</v>
      </c>
      <c r="E538" s="333" t="s">
        <v>310</v>
      </c>
      <c r="F538" s="333" t="s">
        <v>359</v>
      </c>
      <c r="G538" s="106"/>
    </row>
    <row r="539" spans="1:7" ht="16.5" customHeight="1" x14ac:dyDescent="0.3">
      <c r="A539" s="331"/>
      <c r="B539" s="247" t="s">
        <v>34</v>
      </c>
      <c r="C539" s="247" t="s">
        <v>33</v>
      </c>
      <c r="D539" s="332"/>
      <c r="E539" s="333"/>
      <c r="F539" s="33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4"/>
      <c r="E1" s="324"/>
      <c r="F1" s="324"/>
      <c r="G1" s="324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04"/>
    </row>
    <row r="7" spans="1:7" s="11" customFormat="1" ht="21.75" customHeight="1" x14ac:dyDescent="0.45">
      <c r="A7" s="326" t="e">
        <f>#REF!</f>
        <v>#REF!</v>
      </c>
      <c r="B7" s="326"/>
      <c r="C7" s="326"/>
      <c r="D7" s="326"/>
      <c r="E7" s="326"/>
      <c r="F7" s="326"/>
      <c r="G7" s="104"/>
    </row>
    <row r="8" spans="1:7" s="11" customFormat="1" ht="24" x14ac:dyDescent="0.45">
      <c r="A8" s="243" t="s">
        <v>42</v>
      </c>
      <c r="B8" s="370">
        <f>'A4 Exploitation'!B9:F9</f>
        <v>0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>
        <f>'A4 Exploitation'!B10:F10</f>
        <v>0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'A4 Exploitation'!A8:F8</f>
        <v>0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72">
        <f>D199</f>
        <v>0</v>
      </c>
      <c r="C11" s="372"/>
      <c r="D11" s="372"/>
      <c r="E11" s="372"/>
      <c r="F11" s="372"/>
      <c r="G11" s="104"/>
    </row>
    <row r="12" spans="1:7" s="11" customFormat="1" ht="22.5" x14ac:dyDescent="0.45">
      <c r="A12" s="10"/>
      <c r="D12" s="330"/>
      <c r="E12" s="330"/>
      <c r="F12" s="330"/>
      <c r="G12" s="330"/>
    </row>
    <row r="13" spans="1:7" s="11" customFormat="1" ht="11.25" customHeight="1" x14ac:dyDescent="0.3">
      <c r="A13" s="331" t="s">
        <v>30</v>
      </c>
      <c r="B13" s="332" t="s">
        <v>31</v>
      </c>
      <c r="C13" s="332"/>
      <c r="D13" s="332" t="s">
        <v>46</v>
      </c>
      <c r="E13" s="332" t="s">
        <v>190</v>
      </c>
      <c r="F13" s="332" t="s">
        <v>191</v>
      </c>
      <c r="G13" s="91"/>
    </row>
    <row r="14" spans="1:7" s="11" customFormat="1" ht="12.75" customHeight="1" x14ac:dyDescent="0.3">
      <c r="A14" s="331"/>
      <c r="B14" s="247" t="s">
        <v>34</v>
      </c>
      <c r="C14" s="247" t="s">
        <v>33</v>
      </c>
      <c r="D14" s="332"/>
      <c r="E14" s="332"/>
      <c r="F14" s="33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7" t="s">
        <v>36</v>
      </c>
      <c r="B22" s="358"/>
      <c r="C22" s="359"/>
      <c r="D22" s="290">
        <f>SUM(B17:C21)</f>
        <v>0</v>
      </c>
    </row>
    <row r="23" spans="1:7" x14ac:dyDescent="0.3">
      <c r="A23" s="352" t="s">
        <v>295</v>
      </c>
      <c r="B23" s="353"/>
      <c r="C23" s="354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60" t="s">
        <v>4</v>
      </c>
      <c r="B25" s="361"/>
      <c r="C25" s="361"/>
      <c r="D25" s="361"/>
      <c r="E25" s="361"/>
      <c r="F25" s="361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2" t="s">
        <v>36</v>
      </c>
      <c r="B33" s="353"/>
      <c r="C33" s="354"/>
      <c r="D33" s="289">
        <f>SUM(B26:C32)</f>
        <v>0</v>
      </c>
    </row>
    <row r="34" spans="1:7" x14ac:dyDescent="0.3">
      <c r="A34" s="352" t="s">
        <v>295</v>
      </c>
      <c r="B34" s="353"/>
      <c r="C34" s="354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60" t="s">
        <v>219</v>
      </c>
      <c r="B36" s="361"/>
      <c r="C36" s="361"/>
      <c r="D36" s="361"/>
      <c r="E36" s="361"/>
      <c r="F36" s="361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2" t="s">
        <v>36</v>
      </c>
      <c r="B42" s="353"/>
      <c r="C42" s="354"/>
      <c r="D42" s="289">
        <f>SUM(B37:C41)</f>
        <v>0</v>
      </c>
      <c r="E42" s="12"/>
      <c r="F42" s="12"/>
      <c r="G42" s="105"/>
    </row>
    <row r="43" spans="1:7" s="19" customFormat="1" x14ac:dyDescent="0.3">
      <c r="A43" s="352" t="s">
        <v>295</v>
      </c>
      <c r="B43" s="353"/>
      <c r="C43" s="354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2" t="s">
        <v>21</v>
      </c>
      <c r="B45" s="363"/>
      <c r="C45" s="363"/>
      <c r="D45" s="363"/>
      <c r="E45" s="363"/>
      <c r="F45" s="363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2" t="s">
        <v>36</v>
      </c>
      <c r="B52" s="353"/>
      <c r="C52" s="354"/>
      <c r="D52" s="289">
        <f>SUM(B46:C51)</f>
        <v>0</v>
      </c>
    </row>
    <row r="53" spans="1:7" x14ac:dyDescent="0.3">
      <c r="A53" s="352" t="s">
        <v>295</v>
      </c>
      <c r="B53" s="353"/>
      <c r="C53" s="354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60" t="s">
        <v>8</v>
      </c>
      <c r="B55" s="361"/>
      <c r="C55" s="361"/>
      <c r="D55" s="361"/>
      <c r="E55" s="361"/>
      <c r="F55" s="361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2" t="s">
        <v>36</v>
      </c>
      <c r="B63" s="353"/>
      <c r="C63" s="354"/>
      <c r="D63" s="289">
        <f>SUM(B56:C62)</f>
        <v>0</v>
      </c>
    </row>
    <row r="64" spans="1:7" x14ac:dyDescent="0.3">
      <c r="A64" s="352" t="s">
        <v>295</v>
      </c>
      <c r="B64" s="353"/>
      <c r="C64" s="354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60" t="s">
        <v>130</v>
      </c>
      <c r="B66" s="361"/>
      <c r="C66" s="361"/>
      <c r="D66" s="361"/>
      <c r="E66" s="361"/>
      <c r="F66" s="361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2" t="s">
        <v>36</v>
      </c>
      <c r="B84" s="353"/>
      <c r="C84" s="354"/>
      <c r="D84" s="289">
        <f>SUM(B67:C83)</f>
        <v>0</v>
      </c>
    </row>
    <row r="85" spans="1:7" x14ac:dyDescent="0.3">
      <c r="A85" s="352" t="s">
        <v>295</v>
      </c>
      <c r="B85" s="353"/>
      <c r="C85" s="354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60" t="s">
        <v>211</v>
      </c>
      <c r="B87" s="361"/>
      <c r="C87" s="361"/>
      <c r="D87" s="361"/>
      <c r="E87" s="361"/>
      <c r="F87" s="361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2" t="s">
        <v>36</v>
      </c>
      <c r="B102" s="353"/>
      <c r="C102" s="354"/>
      <c r="D102" s="289">
        <f>SUM(B88:C101)</f>
        <v>0</v>
      </c>
    </row>
    <row r="103" spans="1:7" x14ac:dyDescent="0.3">
      <c r="A103" s="352" t="s">
        <v>295</v>
      </c>
      <c r="B103" s="353"/>
      <c r="C103" s="354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60" t="s">
        <v>212</v>
      </c>
      <c r="B106" s="361"/>
      <c r="C106" s="361"/>
      <c r="D106" s="361"/>
      <c r="E106" s="361"/>
      <c r="F106" s="361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2" t="s">
        <v>36</v>
      </c>
      <c r="B118" s="353"/>
      <c r="C118" s="354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2" t="s">
        <v>295</v>
      </c>
      <c r="B119" s="353"/>
      <c r="C119" s="354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60" t="s">
        <v>185</v>
      </c>
      <c r="B121" s="361"/>
      <c r="C121" s="361"/>
      <c r="D121" s="361"/>
      <c r="E121" s="361"/>
      <c r="F121" s="361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2" t="s">
        <v>36</v>
      </c>
      <c r="B133" s="353"/>
      <c r="C133" s="354"/>
      <c r="D133" s="289">
        <f>SUM(B122:C132)</f>
        <v>0</v>
      </c>
    </row>
    <row r="134" spans="1:7" x14ac:dyDescent="0.3">
      <c r="A134" s="352" t="s">
        <v>295</v>
      </c>
      <c r="B134" s="353"/>
      <c r="C134" s="354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60" t="s">
        <v>71</v>
      </c>
      <c r="B136" s="361"/>
      <c r="C136" s="361"/>
      <c r="D136" s="361"/>
      <c r="E136" s="361"/>
      <c r="F136" s="361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2" t="s">
        <v>36</v>
      </c>
      <c r="B149" s="353"/>
      <c r="C149" s="354"/>
      <c r="D149" s="289">
        <f>SUM(B137:C148)</f>
        <v>0</v>
      </c>
    </row>
    <row r="150" spans="1:7" x14ac:dyDescent="0.3">
      <c r="A150" s="352" t="s">
        <v>295</v>
      </c>
      <c r="B150" s="353"/>
      <c r="C150" s="354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60" t="s">
        <v>217</v>
      </c>
      <c r="B152" s="361"/>
      <c r="C152" s="361"/>
      <c r="D152" s="361"/>
      <c r="E152" s="361"/>
      <c r="F152" s="361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2" t="s">
        <v>36</v>
      </c>
      <c r="B161" s="358"/>
      <c r="C161" s="359"/>
      <c r="D161" s="290">
        <f>SUM(B153:C160)</f>
        <v>0</v>
      </c>
    </row>
    <row r="162" spans="1:7" x14ac:dyDescent="0.3">
      <c r="A162" s="352" t="s">
        <v>295</v>
      </c>
      <c r="B162" s="353"/>
      <c r="C162" s="354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60" t="s">
        <v>77</v>
      </c>
      <c r="B164" s="361"/>
      <c r="C164" s="361"/>
      <c r="D164" s="361"/>
      <c r="E164" s="361"/>
      <c r="F164" s="361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2" t="s">
        <v>36</v>
      </c>
      <c r="B169" s="353"/>
      <c r="C169" s="354"/>
      <c r="D169" s="289">
        <f>SUM(B165:C168)</f>
        <v>0</v>
      </c>
    </row>
    <row r="170" spans="1:7" x14ac:dyDescent="0.3">
      <c r="A170" s="352" t="s">
        <v>295</v>
      </c>
      <c r="B170" s="353"/>
      <c r="C170" s="354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4" t="s">
        <v>17</v>
      </c>
      <c r="B172" s="365"/>
      <c r="C172" s="365"/>
      <c r="D172" s="365"/>
      <c r="E172" s="365"/>
      <c r="F172" s="365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2" t="s">
        <v>36</v>
      </c>
      <c r="B177" s="353"/>
      <c r="C177" s="354"/>
      <c r="D177" s="289">
        <f>SUM(B173:C176)</f>
        <v>0</v>
      </c>
    </row>
    <row r="178" spans="1:7" x14ac:dyDescent="0.3">
      <c r="A178" s="352" t="s">
        <v>295</v>
      </c>
      <c r="B178" s="353"/>
      <c r="C178" s="354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60" t="s">
        <v>78</v>
      </c>
      <c r="B180" s="361"/>
      <c r="C180" s="361"/>
      <c r="D180" s="361"/>
      <c r="E180" s="361"/>
      <c r="F180" s="361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2" t="s">
        <v>36</v>
      </c>
      <c r="B186" s="353"/>
      <c r="C186" s="354"/>
      <c r="D186" s="289">
        <f>SUM(B181:C185)</f>
        <v>0</v>
      </c>
    </row>
    <row r="187" spans="1:7" x14ac:dyDescent="0.3">
      <c r="A187" s="352" t="s">
        <v>295</v>
      </c>
      <c r="B187" s="353"/>
      <c r="C187" s="354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60" t="s">
        <v>216</v>
      </c>
      <c r="B189" s="361"/>
      <c r="C189" s="361"/>
      <c r="D189" s="361"/>
      <c r="E189" s="361"/>
      <c r="F189" s="361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2" t="s">
        <v>36</v>
      </c>
      <c r="B194" s="353"/>
      <c r="C194" s="354"/>
      <c r="D194" s="259">
        <f>SUM(B190:C193)</f>
        <v>0</v>
      </c>
    </row>
    <row r="195" spans="1:6" x14ac:dyDescent="0.3">
      <c r="A195" s="352" t="s">
        <v>295</v>
      </c>
      <c r="B195" s="353"/>
      <c r="C195" s="354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2018-04-25T20:43:30Z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