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0490" windowHeight="6930" tabRatio="998" activeTab="3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44525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C60" i="35"/>
  <c r="C59" i="35"/>
  <c r="C55" i="35"/>
  <c r="D51" i="35"/>
  <c r="D52" i="35" s="1"/>
  <c r="C50" i="35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C397" i="34"/>
  <c r="D400" i="34" s="1"/>
  <c r="D401" i="34" s="1"/>
  <c r="A394" i="34"/>
  <c r="C384" i="34"/>
  <c r="C381" i="34"/>
  <c r="C377" i="34"/>
  <c r="C371" i="34"/>
  <c r="D373" i="34" s="1"/>
  <c r="D374" i="34" s="1"/>
  <c r="A364" i="34"/>
  <c r="C354" i="34"/>
  <c r="C353" i="34"/>
  <c r="C345" i="34"/>
  <c r="C342" i="34"/>
  <c r="C332" i="34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C224" i="34"/>
  <c r="C222" i="34"/>
  <c r="C214" i="34"/>
  <c r="C211" i="34"/>
  <c r="C204" i="34"/>
  <c r="C203" i="34"/>
  <c r="C195" i="34"/>
  <c r="A193" i="34"/>
  <c r="C180" i="34"/>
  <c r="C176" i="34"/>
  <c r="C174" i="34"/>
  <c r="C172" i="34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D110" i="34" s="1"/>
  <c r="D111" i="34" s="1"/>
  <c r="A100" i="34"/>
  <c r="C87" i="34"/>
  <c r="D93" i="34" s="1"/>
  <c r="D94" i="34" s="1"/>
  <c r="C76" i="34"/>
  <c r="C75" i="34"/>
  <c r="C70" i="34"/>
  <c r="C64" i="34"/>
  <c r="C62" i="34"/>
  <c r="C53" i="34"/>
  <c r="C51" i="34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1" i="33"/>
  <c r="D162" i="33" s="1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28" i="32"/>
  <c r="D429" i="32" s="1"/>
  <c r="B125" i="29" s="1"/>
  <c r="C425" i="32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D357" i="32" s="1"/>
  <c r="C345" i="32"/>
  <c r="C342" i="32"/>
  <c r="C332" i="32"/>
  <c r="C327" i="32"/>
  <c r="D337" i="32" s="1"/>
  <c r="D338" i="32" s="1"/>
  <c r="C317" i="32"/>
  <c r="D321" i="32" s="1"/>
  <c r="D322" i="32" s="1"/>
  <c r="A311" i="32"/>
  <c r="C299" i="32"/>
  <c r="D304" i="32" s="1"/>
  <c r="C291" i="32"/>
  <c r="C289" i="32"/>
  <c r="C288" i="32"/>
  <c r="A283" i="32"/>
  <c r="C273" i="32"/>
  <c r="C269" i="32"/>
  <c r="C267" i="32"/>
  <c r="C258" i="32"/>
  <c r="D260" i="32" s="1"/>
  <c r="D261" i="32" s="1"/>
  <c r="A250" i="32"/>
  <c r="C236" i="32"/>
  <c r="C235" i="32"/>
  <c r="D242" i="32" s="1"/>
  <c r="C224" i="32"/>
  <c r="C222" i="32"/>
  <c r="C214" i="32"/>
  <c r="C211" i="32"/>
  <c r="C204" i="32"/>
  <c r="C203" i="32"/>
  <c r="C195" i="32"/>
  <c r="A193" i="32"/>
  <c r="C180" i="32"/>
  <c r="C176" i="32"/>
  <c r="C174" i="32"/>
  <c r="C172" i="32"/>
  <c r="C160" i="32"/>
  <c r="D163" i="32" s="1"/>
  <c r="A153" i="32"/>
  <c r="C143" i="32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C53" i="32"/>
  <c r="C51" i="32"/>
  <c r="D54" i="32" s="1"/>
  <c r="D55" i="32" s="1"/>
  <c r="A44" i="32"/>
  <c r="C33" i="32"/>
  <c r="D37" i="32" s="1"/>
  <c r="C28" i="32"/>
  <c r="D23" i="32"/>
  <c r="D24" i="32" s="1"/>
  <c r="A17" i="32"/>
  <c r="A8" i="32"/>
  <c r="A7" i="33" s="1"/>
  <c r="B8" i="31"/>
  <c r="D206" i="32" l="1"/>
  <c r="D207" i="32" s="1"/>
  <c r="D337" i="34"/>
  <c r="D338" i="34" s="1"/>
  <c r="D357" i="34"/>
  <c r="D83" i="35"/>
  <c r="D84" i="35" s="1"/>
  <c r="D146" i="32"/>
  <c r="D276" i="32"/>
  <c r="D294" i="32"/>
  <c r="D295" i="32" s="1"/>
  <c r="D387" i="32"/>
  <c r="D388" i="32" s="1"/>
  <c r="D186" i="32"/>
  <c r="D187" i="32" s="1"/>
  <c r="D449" i="32"/>
  <c r="D450" i="32" s="1"/>
  <c r="B132" i="29" s="1"/>
  <c r="D54" i="34"/>
  <c r="D55" i="34" s="1"/>
  <c r="D186" i="34"/>
  <c r="D187" i="34" s="1"/>
  <c r="D229" i="34"/>
  <c r="D230" i="34" s="1"/>
  <c r="D242" i="34"/>
  <c r="D243" i="34" s="1"/>
  <c r="D110" i="32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79" i="34" s="1"/>
  <c r="D280" i="34" s="1"/>
  <c r="B84" i="29" s="1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82" i="34" s="1"/>
  <c r="D134" i="34"/>
  <c r="D135" i="34" s="1"/>
  <c r="D146" i="34"/>
  <c r="D387" i="34"/>
  <c r="D449" i="34"/>
  <c r="D450" i="34" s="1"/>
  <c r="B133" i="29" s="1"/>
  <c r="D179" i="35"/>
  <c r="D38" i="34"/>
  <c r="D40" i="34"/>
  <c r="D41" i="34" s="1"/>
  <c r="B49" i="29" s="1"/>
  <c r="D277" i="34"/>
  <c r="D245" i="34"/>
  <c r="D246" i="34" s="1"/>
  <c r="B77" i="29" s="1"/>
  <c r="D164" i="34"/>
  <c r="D307" i="34"/>
  <c r="D308" i="34" s="1"/>
  <c r="B91" i="29" s="1"/>
  <c r="D305" i="34"/>
  <c r="D358" i="34"/>
  <c r="D38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38" i="32"/>
  <c r="D279" i="32"/>
  <c r="D280" i="32" s="1"/>
  <c r="B83" i="29" s="1"/>
  <c r="D277" i="32"/>
  <c r="D390" i="32"/>
  <c r="D391" i="32" s="1"/>
  <c r="B104" i="29" s="1"/>
  <c r="D459" i="32"/>
  <c r="B139" i="29" s="1"/>
  <c r="D164" i="32"/>
  <c r="D189" i="32"/>
  <c r="D190" i="32" s="1"/>
  <c r="B69" i="29" s="1"/>
  <c r="D243" i="32"/>
  <c r="D358" i="32"/>
  <c r="D360" i="32"/>
  <c r="D361" i="32" s="1"/>
  <c r="B97" i="29" s="1"/>
  <c r="D147" i="32"/>
  <c r="D305" i="32"/>
  <c r="D407" i="32"/>
  <c r="B8" i="17"/>
  <c r="B10" i="31"/>
  <c r="C175" i="31"/>
  <c r="D178" i="31" s="1"/>
  <c r="D170" i="31"/>
  <c r="D171" i="31" s="1"/>
  <c r="D161" i="31"/>
  <c r="D162" i="31" s="1"/>
  <c r="C149" i="31"/>
  <c r="D153" i="31" s="1"/>
  <c r="D154" i="31" s="1"/>
  <c r="C141" i="31"/>
  <c r="C140" i="31"/>
  <c r="C139" i="31"/>
  <c r="C131" i="31"/>
  <c r="C129" i="31"/>
  <c r="C127" i="31"/>
  <c r="C126" i="31"/>
  <c r="C115" i="31"/>
  <c r="C114" i="31"/>
  <c r="C111" i="31"/>
  <c r="C99" i="31"/>
  <c r="C98" i="31"/>
  <c r="C93" i="31"/>
  <c r="C92" i="31"/>
  <c r="C81" i="31"/>
  <c r="C79" i="31"/>
  <c r="C76" i="31"/>
  <c r="C75" i="31"/>
  <c r="C74" i="31"/>
  <c r="C60" i="31"/>
  <c r="C59" i="31"/>
  <c r="C55" i="3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D461" i="30"/>
  <c r="B40" i="29" s="1"/>
  <c r="C456" i="30"/>
  <c r="D458" i="30" s="1"/>
  <c r="C435" i="30"/>
  <c r="C434" i="30"/>
  <c r="D428" i="30"/>
  <c r="D429" i="30" s="1"/>
  <c r="B124" i="29" s="1"/>
  <c r="D419" i="30"/>
  <c r="D420" i="30" s="1"/>
  <c r="B117" i="29" s="1"/>
  <c r="D406" i="30"/>
  <c r="D407" i="30" s="1"/>
  <c r="C397" i="30"/>
  <c r="D400" i="30" s="1"/>
  <c r="A394" i="30"/>
  <c r="C384" i="30"/>
  <c r="C381" i="30"/>
  <c r="C377" i="30"/>
  <c r="C371" i="30"/>
  <c r="D373" i="30" s="1"/>
  <c r="D374" i="30" s="1"/>
  <c r="A364" i="30"/>
  <c r="C354" i="30"/>
  <c r="C353" i="30"/>
  <c r="D357" i="30" s="1"/>
  <c r="C345" i="30"/>
  <c r="C342" i="30"/>
  <c r="C332" i="30"/>
  <c r="C327" i="30"/>
  <c r="D337" i="30" s="1"/>
  <c r="D338" i="30" s="1"/>
  <c r="C317" i="30"/>
  <c r="D321" i="30" s="1"/>
  <c r="D322" i="30" s="1"/>
  <c r="A311" i="30"/>
  <c r="C299" i="30"/>
  <c r="D304" i="30" s="1"/>
  <c r="C291" i="30"/>
  <c r="C289" i="30"/>
  <c r="C288" i="30"/>
  <c r="A283" i="30"/>
  <c r="C273" i="30"/>
  <c r="C269" i="30"/>
  <c r="C267" i="30"/>
  <c r="C258" i="30"/>
  <c r="D260" i="30" s="1"/>
  <c r="D261" i="30" s="1"/>
  <c r="A250" i="30"/>
  <c r="C236" i="30"/>
  <c r="C235" i="30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C160" i="30"/>
  <c r="D163" i="30" s="1"/>
  <c r="D164" i="30" s="1"/>
  <c r="A153" i="30"/>
  <c r="C143" i="30"/>
  <c r="C141" i="30"/>
  <c r="C140" i="30"/>
  <c r="C129" i="30"/>
  <c r="C127" i="30"/>
  <c r="C125" i="30"/>
  <c r="C121" i="30"/>
  <c r="C109" i="30"/>
  <c r="C107" i="30"/>
  <c r="A100" i="30"/>
  <c r="C87" i="30"/>
  <c r="D93" i="30" s="1"/>
  <c r="D94" i="30" s="1"/>
  <c r="C76" i="30"/>
  <c r="C75" i="30"/>
  <c r="C70" i="30"/>
  <c r="C64" i="30"/>
  <c r="C62" i="30"/>
  <c r="C53" i="30"/>
  <c r="C51" i="30"/>
  <c r="A44" i="30"/>
  <c r="C33" i="30"/>
  <c r="C28" i="30"/>
  <c r="D23" i="30"/>
  <c r="D24" i="30" s="1"/>
  <c r="A17" i="30"/>
  <c r="A8" i="30"/>
  <c r="A7" i="31" s="1"/>
  <c r="A8" i="16"/>
  <c r="A7" i="17" s="1"/>
  <c r="D409" i="30" l="1"/>
  <c r="D410" i="30" s="1"/>
  <c r="B110" i="29" s="1"/>
  <c r="D62" i="31"/>
  <c r="D63" i="31" s="1"/>
  <c r="D117" i="31"/>
  <c r="D118" i="31" s="1"/>
  <c r="D242" i="30"/>
  <c r="D276" i="30"/>
  <c r="D294" i="30"/>
  <c r="D295" i="30" s="1"/>
  <c r="D83" i="31"/>
  <c r="D84" i="31" s="1"/>
  <c r="D101" i="31"/>
  <c r="D102" i="31" s="1"/>
  <c r="D189" i="34"/>
  <c r="D190" i="34" s="1"/>
  <c r="B70" i="29" s="1"/>
  <c r="D145" i="31"/>
  <c r="D146" i="31" s="1"/>
  <c r="D96" i="34"/>
  <c r="D97" i="34" s="1"/>
  <c r="B56" i="29" s="1"/>
  <c r="D149" i="34"/>
  <c r="D150" i="34" s="1"/>
  <c r="B63" i="29" s="1"/>
  <c r="D81" i="30"/>
  <c r="D110" i="30"/>
  <c r="D111" i="30" s="1"/>
  <c r="D146" i="30"/>
  <c r="D147" i="30" s="1"/>
  <c r="D206" i="30"/>
  <c r="D207" i="30" s="1"/>
  <c r="D449" i="30"/>
  <c r="D450" i="30" s="1"/>
  <c r="B131" i="29" s="1"/>
  <c r="D245" i="32"/>
  <c r="D246" i="32" s="1"/>
  <c r="B76" i="29" s="1"/>
  <c r="D96" i="32"/>
  <c r="D97" i="32" s="1"/>
  <c r="B55" i="29" s="1"/>
  <c r="D307" i="32"/>
  <c r="D308" i="32" s="1"/>
  <c r="B90" i="29" s="1"/>
  <c r="D186" i="30"/>
  <c r="D187" i="30" s="1"/>
  <c r="D229" i="30"/>
  <c r="D230" i="30" s="1"/>
  <c r="D387" i="30"/>
  <c r="D390" i="30" s="1"/>
  <c r="D391" i="30" s="1"/>
  <c r="B103" i="29" s="1"/>
  <c r="D360" i="34"/>
  <c r="D361" i="34" s="1"/>
  <c r="B98" i="29" s="1"/>
  <c r="D182" i="35"/>
  <c r="D183" i="35" s="1"/>
  <c r="B11" i="35" s="1"/>
  <c r="D37" i="30"/>
  <c r="D38" i="30" s="1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462" i="34"/>
  <c r="D463" i="34" s="1"/>
  <c r="D179" i="31"/>
  <c r="D243" i="30"/>
  <c r="D358" i="30"/>
  <c r="D388" i="30"/>
  <c r="D40" i="30"/>
  <c r="D41" i="30" s="1"/>
  <c r="B47" i="29" s="1"/>
  <c r="D189" i="30"/>
  <c r="D190" i="30" s="1"/>
  <c r="B68" i="29" s="1"/>
  <c r="D277" i="30"/>
  <c r="D279" i="30"/>
  <c r="D280" i="30" s="1"/>
  <c r="B82" i="29" s="1"/>
  <c r="D82" i="30"/>
  <c r="D307" i="30"/>
  <c r="D308" i="30" s="1"/>
  <c r="B89" i="29" s="1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C384" i="16"/>
  <c r="C381" i="16"/>
  <c r="C377" i="16"/>
  <c r="D387" i="16" s="1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132" i="17" l="1"/>
  <c r="D133" i="17" s="1"/>
  <c r="D245" i="30"/>
  <c r="D246" i="30" s="1"/>
  <c r="B75" i="29" s="1"/>
  <c r="D96" i="30"/>
  <c r="D97" i="30" s="1"/>
  <c r="B54" i="29" s="1"/>
  <c r="D462" i="32"/>
  <c r="D463" i="32" s="1"/>
  <c r="B34" i="29" s="1"/>
  <c r="D110" i="16"/>
  <c r="D111" i="16" s="1"/>
  <c r="D276" i="16"/>
  <c r="D346" i="16"/>
  <c r="D347" i="16" s="1"/>
  <c r="D357" i="16"/>
  <c r="D358" i="16" s="1"/>
  <c r="D101" i="17"/>
  <c r="D102" i="17" s="1"/>
  <c r="D360" i="30"/>
  <c r="D361" i="30" s="1"/>
  <c r="B96" i="29" s="1"/>
  <c r="B27" i="29"/>
  <c r="D145" i="17"/>
  <c r="D146" i="17" s="1"/>
  <c r="D117" i="17"/>
  <c r="D118" i="17" s="1"/>
  <c r="D449" i="16"/>
  <c r="D450" i="16" s="1"/>
  <c r="B130" i="29" s="1"/>
  <c r="D409" i="16"/>
  <c r="D410" i="16" s="1"/>
  <c r="D337" i="16"/>
  <c r="D338" i="16" s="1"/>
  <c r="D388" i="16"/>
  <c r="D390" i="16"/>
  <c r="D391" i="16" s="1"/>
  <c r="B102" i="29" s="1"/>
  <c r="D279" i="16"/>
  <c r="D280" i="16" s="1"/>
  <c r="D277" i="16"/>
  <c r="D407" i="16"/>
  <c r="B147" i="29"/>
  <c r="D37" i="16"/>
  <c r="D38" i="16" s="1"/>
  <c r="D182" i="31"/>
  <c r="D183" i="31" s="1"/>
  <c r="D149" i="30"/>
  <c r="D150" i="30" s="1"/>
  <c r="B61" i="29" s="1"/>
  <c r="B11" i="33"/>
  <c r="B146" i="29"/>
  <c r="B12" i="34"/>
  <c r="B35" i="29"/>
  <c r="D171" i="17"/>
  <c r="D40" i="16"/>
  <c r="D62" i="17"/>
  <c r="D206" i="16"/>
  <c r="D207" i="16" s="1"/>
  <c r="D54" i="16"/>
  <c r="D55" i="16" s="1"/>
  <c r="B9" i="17"/>
  <c r="B10" i="17"/>
  <c r="B26" i="29" l="1"/>
  <c r="D462" i="30"/>
  <c r="D463" i="30" s="1"/>
  <c r="B33" i="29" s="1"/>
  <c r="B12" i="32"/>
  <c r="D360" i="16"/>
  <c r="D361" i="16" s="1"/>
  <c r="B11" i="31"/>
  <c r="B145" i="29"/>
  <c r="D41" i="16"/>
  <c r="B46" i="29" s="1"/>
  <c r="B25" i="29" l="1"/>
  <c r="B12" i="30"/>
  <c r="J143" i="29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5" i="16" s="1"/>
  <c r="D246" i="16" s="1"/>
  <c r="B74" i="29" s="1"/>
  <c r="D243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81" i="16" l="1"/>
  <c r="D96" i="16" s="1"/>
  <c r="D97" i="16" s="1"/>
  <c r="B53" i="29" s="1"/>
  <c r="D189" i="16"/>
  <c r="D190" i="16" s="1"/>
  <c r="B67" i="29" s="1"/>
  <c r="D164" i="16"/>
  <c r="A17" i="16"/>
  <c r="D82" i="16" l="1"/>
  <c r="C36" i="17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l="1"/>
  <c r="D135" i="16" s="1"/>
  <c r="D146" i="16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<sst xmlns="http://schemas.openxmlformats.org/spreadsheetml/2006/main" count="3136" uniqueCount="428">
  <si>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</si>
  <si>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</si>
  <si>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</si>
  <si>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</si>
  <si>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</si>
  <si>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</si>
  <si>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</si>
  <si>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</si>
  <si>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</si>
  <si>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</si>
  <si>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</si>
  <si>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</si>
  <si>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</si>
  <si>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</si>
  <si>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</si>
  <si>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</si>
  <si>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</si>
  <si>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</si>
  <si>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</si>
  <si>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</si>
  <si>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</si>
  <si>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</si>
  <si>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</si>
  <si>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</si>
  <si>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</si>
  <si>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</si>
  <si>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</si>
  <si>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</si>
  <si>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</si>
  <si>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</si>
  <si>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</si>
  <si>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</si>
  <si>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</si>
  <si>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</si>
  <si>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</si>
  <si>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</si>
  <si>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</si>
  <si>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</si>
  <si>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</si>
  <si>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</si>
  <si>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</si>
  <si>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</si>
  <si>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</si>
  <si>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</si>
  <si>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</si>
  <si>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</si>
  <si>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</si>
  <si>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</si>
  <si>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</si>
  <si>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</si>
  <si>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</si>
  <si>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</si>
  <si>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</si>
  <si>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</si>
  <si>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</si>
  <si>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</si>
  <si>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</si>
  <si>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</si>
  <si>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</si>
  <si>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</si>
  <si>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</si>
  <si>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</si>
  <si>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</si>
  <si>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</si>
  <si>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</si>
  <si>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</si>
  <si>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</si>
  <si>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</si>
  <si>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</si>
  <si>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</si>
  <si>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</si>
  <si>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</si>
  <si>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</si>
  <si>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</si>
  <si>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</si>
  <si>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</si>
  <si>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</si>
  <si>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</si>
  <si>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</si>
  <si>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</si>
  <si>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</si>
  <si>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</si>
  <si>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</si>
  <si>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</si>
  <si>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</si>
  <si>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</si>
  <si>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</si>
  <si>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</si>
  <si>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</si>
  <si>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</si>
  <si>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</si>
  <si>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</si>
  <si>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</si>
  <si>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</si>
  <si>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</si>
  <si>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</si>
  <si>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</si>
  <si>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</si>
  <si>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</si>
  <si>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</si>
  <si>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</si>
  <si>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</si>
  <si>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</si>
  <si>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</si>
  <si>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</si>
  <si>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</si>
  <si>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</si>
  <si>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</si>
  <si>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</si>
  <si>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</si>
  <si>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</si>
  <si>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</si>
  <si>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</si>
  <si>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</si>
  <si>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</si>
  <si>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</si>
  <si>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</si>
  <si>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</si>
  <si>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</si>
  <si>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</si>
  <si>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</si>
  <si>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</si>
  <si>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</si>
  <si>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</si>
  <si>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</si>
  <si>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</si>
  <si>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</si>
  <si>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</si>
  <si>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</si>
  <si>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</si>
  <si>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</si>
  <si>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</si>
  <si>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</si>
  <si>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</si>
  <si>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</si>
  <si>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</si>
  <si>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</si>
  <si>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</si>
  <si>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</si>
  <si>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</si>
  <si>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</si>
  <si>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</si>
  <si>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</si>
  <si>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</si>
  <si>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</si>
  <si>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</si>
  <si>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</si>
  <si>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</si>
  <si>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</si>
  <si>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</si>
  <si>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</si>
  <si>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</si>
  <si>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</si>
  <si>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</si>
  <si>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</si>
  <si>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</si>
  <si>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</si>
  <si>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</si>
  <si>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</si>
  <si>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</si>
  <si>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</si>
  <si>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</si>
  <si>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</si>
  <si>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</si>
  <si>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</si>
  <si>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</si>
  <si>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</si>
  <si>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</si>
  <si>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</si>
  <si>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</si>
  <si>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</si>
  <si>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</si>
  <si>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</si>
  <si>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</si>
  <si>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</si>
  <si>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</si>
  <si>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</si>
  <si>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</si>
  <si>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</si>
  <si>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</si>
  <si>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</si>
  <si>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</si>
  <si>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</si>
  <si>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</si>
  <si>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</si>
  <si>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</si>
  <si>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</si>
  <si>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</si>
  <si>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</si>
  <si>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</si>
  <si>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</si>
  <si>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</si>
  <si>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</si>
  <si>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</si>
  <si>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</si>
  <si>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</si>
  <si>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</si>
  <si>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</si>
  <si>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</si>
  <si>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</si>
  <si>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</si>
  <si>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</si>
  <si>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</si>
  <si>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</si>
  <si>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</si>
  <si>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</si>
  <si>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</si>
  <si>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</si>
  <si>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</si>
  <si>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</si>
  <si>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</si>
  <si>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</si>
  <si>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</si>
  <si>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</si>
  <si>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</si>
  <si>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</si>
  <si>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</si>
  <si>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</si>
  <si>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</si>
  <si>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</si>
  <si>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</si>
  <si>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</si>
  <si>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</si>
  <si>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</si>
  <si>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</si>
  <si>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</si>
  <si>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</si>
  <si>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</si>
  <si>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</si>
  <si>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</si>
  <si>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</si>
  <si>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</si>
  <si>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</si>
  <si>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</si>
  <si>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</si>
  <si>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</si>
  <si>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</si>
  <si>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</si>
  <si>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</si>
  <si>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</si>
  <si>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</si>
  <si>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</si>
  <si>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</si>
  <si>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</si>
  <si>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</si>
  <si>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</si>
  <si>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</si>
  <si>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</si>
  <si>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</si>
  <si>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</si>
  <si>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</si>
  <si>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</si>
  <si>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</si>
  <si>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</si>
  <si>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</si>
  <si>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</si>
  <si>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</si>
  <si>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</si>
  <si>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</si>
  <si>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</si>
  <si>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</si>
  <si>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</si>
  <si>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</si>
  <si>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</si>
  <si>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</si>
  <si>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</si>
  <si>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</si>
  <si>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</si>
  <si>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</si>
  <si>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</si>
  <si>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</si>
  <si>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</si>
  <si>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</si>
  <si>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</si>
  <si>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</si>
  <si>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</si>
  <si>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</si>
  <si>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</si>
  <si>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</si>
  <si>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</si>
  <si>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</si>
  <si>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</si>
  <si>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</si>
  <si>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</si>
  <si>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</si>
  <si>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</si>
  <si>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</si>
  <si>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</si>
  <si>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</si>
  <si>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</si>
  <si>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</si>
  <si>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</si>
  <si>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</si>
  <si>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</si>
  <si>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</si>
  <si>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</si>
  <si>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</si>
  <si>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</si>
  <si>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</si>
  <si>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</si>
  <si>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</si>
  <si>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</si>
  <si>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</si>
  <si>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</si>
  <si>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</si>
  <si>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</si>
  <si>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</si>
  <si>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</si>
  <si>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</si>
  <si>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</si>
  <si>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</si>
  <si>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</si>
  <si>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</si>
  <si>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</si>
  <si>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</si>
  <si>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</si>
  <si>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</si>
  <si>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</si>
  <si>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</si>
  <si>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</si>
  <si>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</si>
  <si>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</si>
  <si>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</si>
  <si>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</si>
  <si>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</si>
  <si>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</si>
  <si>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</si>
  <si>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</si>
  <si>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</si>
  <si>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</si>
  <si>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</si>
  <si>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</si>
  <si>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</si>
  <si>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</si>
  <si>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</si>
  <si>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</si>
  <si>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</si>
  <si>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</si>
  <si>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</si>
  <si>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</si>
  <si>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</si>
  <si>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</si>
  <si>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</si>
  <si>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</si>
  <si>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</si>
  <si>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</si>
  <si>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</si>
  <si>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</si>
  <si>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</si>
  <si>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</si>
  <si>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</si>
  <si>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</si>
  <si>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</si>
  <si>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</si>
  <si>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</si>
  <si>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</si>
  <si>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</si>
  <si>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</si>
  <si>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</si>
  <si>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</si>
  <si>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</si>
  <si>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</si>
  <si>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</si>
  <si>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</si>
  <si>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</si>
  <si>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</si>
  <si>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</si>
  <si>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</si>
  <si>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</si>
  <si>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</si>
  <si>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</si>
  <si>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</si>
  <si>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</si>
  <si>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</si>
  <si>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</si>
  <si>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</si>
  <si>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</si>
  <si>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</si>
  <si>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</si>
  <si>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5 Décembre</t>
  </si>
  <si>
    <t>Mme Samah SLAIMI</t>
  </si>
  <si>
    <t>Directeur du Magasin &amp; Gestionnaire de stock</t>
  </si>
  <si>
    <t>Deux sacs de sucre étaient entreposés à même le sol</t>
  </si>
  <si>
    <t>La zone d'exposition de chapelure et celle de la semoule n'étaient pas propres</t>
  </si>
  <si>
    <t>Ranger les produits conformément au principe de la FEFO</t>
  </si>
  <si>
    <t>Le principe de FEFO n'a pas été respecté lors de l'exposition du produit "Raieb Délice"</t>
  </si>
  <si>
    <t xml:space="preserve">Vérifier les produits avant exposition </t>
  </si>
  <si>
    <t>L'opérateur utilise celui de la réception</t>
  </si>
  <si>
    <t>Entreposage long et à température ambiante des produits laitiers en attente d’exposition  
T°C deux pots de Yaourt 15,8°C et 11,3°C</t>
  </si>
  <si>
    <t>Interdire cette pratique et éviter de trop laisser les produits sensibles en attente à température ambiante</t>
  </si>
  <si>
    <t xml:space="preserve">Quelques produits "langue de chat" en sachets étaient éffrités </t>
  </si>
  <si>
    <t>Vérifier les DLC des produits exposés</t>
  </si>
  <si>
    <t>Présence d’un produit surgelé périmé : Roulé au fromage CHAHIA
DLC : Mai 2017</t>
  </si>
  <si>
    <t>voir technique ligne 140</t>
  </si>
  <si>
    <t>Les portes appâts étaient de propreté moyenne</t>
  </si>
  <si>
    <t>1/ Présence d'un paquet de jus "Tropicana Cocktail" sans DF et sans DLC
2/ Présence de cadavres de mouches à côté des produits "sucre diététique"</t>
  </si>
  <si>
    <t>L'horaire de sortie des déchets n'était pas fixé</t>
  </si>
  <si>
    <t>Les rapports des audits n'étaient pas classés. Le plan d'action n'était pas disponible le jour de l'audit</t>
  </si>
  <si>
    <t>Classer les rapports des audits et les plans d'action correspendants</t>
  </si>
  <si>
    <t>Le sol est ébréché</t>
  </si>
  <si>
    <t>Présence de traces d'humidité au niveau du plafond</t>
  </si>
  <si>
    <t>Humidité 52%</t>
  </si>
  <si>
    <t>Les évaporateurs du linéaire des yaourts n'étaient pas propres</t>
  </si>
  <si>
    <t>Température du meuble des yaourts
affichée +11,6°C
mesurée +12,2°C</t>
  </si>
  <si>
    <t>Vérifier l'état du meuble</t>
  </si>
  <si>
    <t xml:space="preserve">Sanitaires hommes et femmes : Absence de distributeurs de papier </t>
  </si>
  <si>
    <t>Absence de salle de pause</t>
  </si>
  <si>
    <t>Absence d'un local poubelle</t>
  </si>
  <si>
    <t>Absence d'une presse des cartons</t>
  </si>
  <si>
    <t>Le plan d'action du précedent audit n'était pas disponible</t>
  </si>
  <si>
    <t>Les alarmes sont réglés mais non enregsitrés</t>
  </si>
  <si>
    <t>La propreté du meuble des yaourts n'était pas suffisante. Les gouttelettes d'eau ont favorisé la prolifération des moisissures au niveau du meuble</t>
  </si>
  <si>
    <t>L'étanchéité n'est pas suffisante</t>
  </si>
  <si>
    <t>1/  Vue l'étroitesse de la réserve, la propreté était moyenne
2/ Les lanières de séparation entre la réserve et le magasin n'était pas propre</t>
  </si>
  <si>
    <t>Les cartons de formage triangle Produit N°1 étaient entreposés à même le sol</t>
  </si>
  <si>
    <t>Interdire cette pratique et prévoir un support pour les produits en attente d'exposition</t>
  </si>
  <si>
    <t>La surface entre les armoires d'exposition n'était pas propre</t>
  </si>
  <si>
    <t>Présence de givre au niveau des meubles des produits surgelés et de l'armoire froide PLS</t>
  </si>
  <si>
    <t>Le porte-appât de la toilette des hommes n'était pas protégé contre toute utilisation malveillante</t>
  </si>
  <si>
    <t>Dr Hend KAMOUN</t>
  </si>
  <si>
    <t>Directeur du magasin</t>
  </si>
  <si>
    <t xml:space="preserve">  Vue l'étroitesse de la réserve, la propreté était moyenne</t>
  </si>
  <si>
    <t xml:space="preserve">manque d'indication de la température de conservation sur les étiquettes du fournisseur SOLE MIO;
</t>
  </si>
  <si>
    <t>manque de plan d'action pour PLS</t>
  </si>
  <si>
    <t xml:space="preserve">Sol ébréché </t>
  </si>
  <si>
    <t>température affichée au meuble surgelés est -1°C et celle vérifiée est -1,4°C</t>
  </si>
  <si>
    <t>Présence de givre au niveau des meubles des produits surgelés</t>
  </si>
  <si>
    <t>absence de local poubelle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</si>
</sst>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50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omic Sans MS"/>
      <family val="4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87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4" fillId="8" borderId="3" xfId="0" applyNumberFormat="1" applyFont="1" applyFill="1" applyBorder="1" applyAlignment="1" applyProtection="1">
      <alignment vertical="center" wrapText="1"/>
      <protection locked="0"/>
    </xf>
    <xf numFmtId="0" fontId="24" fillId="0" borderId="1" xfId="0" applyNumberFormat="1" applyFont="1" applyBorder="1" applyAlignment="1" applyProtection="1">
      <alignment horizontal="left" wrapText="1"/>
      <protection locked="0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0" fontId="26" fillId="7" borderId="0" xfId="0" applyFont="1" applyFill="1" applyBorder="1" applyAlignment="1">
      <alignment horizontal="left" vertical="center" wrapText="1"/>
    </xf>
    <xf numFmtId="49" fontId="26" fillId="7" borderId="0" xfId="0" applyNumberFormat="1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  <xf numFmtId="0" fontId="48" fillId="0" borderId="1" xfId="0" applyFont="1" applyBorder="1" applyAlignment="1" applyProtection="1">
      <alignment horizontal="center" vertical="center" wrapText="1"/>
      <protection locked="0"/>
    </xf>
    <xf numFmtId="0" fontId="49" fillId="0" borderId="1" xfId="0" applyFont="1" applyBorder="1" applyProtection="1">
      <protection locked="0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2758656"/>
        <c:axId val="232850560"/>
      </c:barChart>
      <c:catAx>
        <c:axId val="23275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2850560"/>
        <c:crosses val="autoZero"/>
        <c:auto val="1"/>
        <c:lblAlgn val="ctr"/>
        <c:lblOffset val="100"/>
        <c:noMultiLvlLbl val="0"/>
      </c:catAx>
      <c:valAx>
        <c:axId val="232850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2758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9971712"/>
        <c:axId val="239973504"/>
      </c:barChart>
      <c:catAx>
        <c:axId val="239971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9973504"/>
        <c:crosses val="autoZero"/>
        <c:auto val="1"/>
        <c:lblAlgn val="ctr"/>
        <c:lblOffset val="100"/>
        <c:noMultiLvlLbl val="0"/>
      </c:catAx>
      <c:valAx>
        <c:axId val="239973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9971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0.875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9705088"/>
        <c:axId val="239719168"/>
      </c:barChart>
      <c:catAx>
        <c:axId val="239705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9719168"/>
        <c:crosses val="autoZero"/>
        <c:auto val="1"/>
        <c:lblAlgn val="ctr"/>
        <c:lblOffset val="100"/>
        <c:noMultiLvlLbl val="0"/>
      </c:catAx>
      <c:valAx>
        <c:axId val="239719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9705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0.75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9807104"/>
        <c:axId val="239812992"/>
      </c:barChart>
      <c:catAx>
        <c:axId val="239807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9812992"/>
        <c:crosses val="autoZero"/>
        <c:auto val="1"/>
        <c:lblAlgn val="ctr"/>
        <c:lblOffset val="100"/>
        <c:noMultiLvlLbl val="0"/>
      </c:catAx>
      <c:valAx>
        <c:axId val="239812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9807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0.9375</c:v>
                </c:pt>
                <c:pt idx="1">
                  <c:v>0.95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9851776"/>
        <c:axId val="239861760"/>
      </c:barChart>
      <c:catAx>
        <c:axId val="239851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9861760"/>
        <c:crosses val="autoZero"/>
        <c:auto val="1"/>
        <c:lblAlgn val="ctr"/>
        <c:lblOffset val="100"/>
        <c:noMultiLvlLbl val="0"/>
      </c:catAx>
      <c:valAx>
        <c:axId val="239861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9851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9896448"/>
        <c:axId val="239897984"/>
      </c:barChart>
      <c:catAx>
        <c:axId val="239896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9897984"/>
        <c:crosses val="autoZero"/>
        <c:auto val="1"/>
        <c:lblAlgn val="ctr"/>
        <c:lblOffset val="100"/>
        <c:noMultiLvlLbl val="0"/>
      </c:catAx>
      <c:valAx>
        <c:axId val="239897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9896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0.74285714285714288</c:v>
                </c:pt>
                <c:pt idx="1">
                  <c:v>0.79347826086956519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0268800"/>
        <c:axId val="240270336"/>
      </c:barChart>
      <c:catAx>
        <c:axId val="24026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0270336"/>
        <c:crosses val="autoZero"/>
        <c:auto val="1"/>
        <c:lblAlgn val="ctr"/>
        <c:lblOffset val="100"/>
        <c:noMultiLvlLbl val="0"/>
      </c:catAx>
      <c:valAx>
        <c:axId val="240270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0268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0.83974358974358976</c:v>
                </c:pt>
                <c:pt idx="1">
                  <c:v>0.97752808988764039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0309376"/>
        <c:axId val="240310912"/>
      </c:barChart>
      <c:catAx>
        <c:axId val="240309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0310912"/>
        <c:crosses val="autoZero"/>
        <c:auto val="1"/>
        <c:lblAlgn val="ctr"/>
        <c:lblOffset val="100"/>
        <c:noMultiLvlLbl val="0"/>
      </c:catAx>
      <c:valAx>
        <c:axId val="240310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0309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0.79130036630036638</c:v>
                </c:pt>
                <c:pt idx="1">
                  <c:v>0.88550317537860279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40091520"/>
        <c:axId val="240093056"/>
        <c:extLst xmlns:c16r2="http://schemas.microsoft.com/office/drawing/2015/06/chart"/>
      </c:barChart>
      <c:catAx>
        <c:axId val="2400915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0093056"/>
        <c:crosses val="autoZero"/>
        <c:auto val="1"/>
        <c:lblAlgn val="ctr"/>
        <c:lblOffset val="100"/>
        <c:noMultiLvlLbl val="0"/>
      </c:catAx>
      <c:valAx>
        <c:axId val="24009305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0091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0.4375</c:v>
                </c:pt>
                <c:pt idx="1">
                  <c:v>0.63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40137728"/>
        <c:axId val="240139264"/>
        <c:extLst xmlns:c16r2="http://schemas.microsoft.com/office/drawing/2015/06/chart"/>
      </c:barChart>
      <c:catAx>
        <c:axId val="240137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0139264"/>
        <c:crosses val="autoZero"/>
        <c:auto val="1"/>
        <c:lblAlgn val="ctr"/>
        <c:lblOffset val="100"/>
        <c:noMultiLvlLbl val="0"/>
      </c:catAx>
      <c:valAx>
        <c:axId val="240139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0137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2877056"/>
        <c:axId val="232882944"/>
      </c:barChart>
      <c:catAx>
        <c:axId val="232877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2882944"/>
        <c:crosses val="autoZero"/>
        <c:auto val="1"/>
        <c:lblAlgn val="ctr"/>
        <c:lblOffset val="100"/>
        <c:noMultiLvlLbl val="0"/>
      </c:catAx>
      <c:valAx>
        <c:axId val="232882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2877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9618688"/>
        <c:axId val="239620480"/>
      </c:barChart>
      <c:catAx>
        <c:axId val="23961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9620480"/>
        <c:crosses val="autoZero"/>
        <c:auto val="1"/>
        <c:lblAlgn val="ctr"/>
        <c:lblOffset val="100"/>
        <c:noMultiLvlLbl val="0"/>
      </c:catAx>
      <c:valAx>
        <c:axId val="239620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9618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9651072"/>
        <c:axId val="239337472"/>
      </c:barChart>
      <c:catAx>
        <c:axId val="23965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9337472"/>
        <c:crosses val="autoZero"/>
        <c:auto val="1"/>
        <c:lblAlgn val="ctr"/>
        <c:lblOffset val="100"/>
        <c:noMultiLvlLbl val="0"/>
      </c:catAx>
      <c:valAx>
        <c:axId val="239337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9651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9353216"/>
        <c:axId val="239383680"/>
      </c:barChart>
      <c:catAx>
        <c:axId val="239353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9383680"/>
        <c:crosses val="autoZero"/>
        <c:auto val="1"/>
        <c:lblAlgn val="ctr"/>
        <c:lblOffset val="100"/>
        <c:noMultiLvlLbl val="0"/>
      </c:catAx>
      <c:valAx>
        <c:axId val="239383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9353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</c:v>
                </c:pt>
                <c:pt idx="1">
                  <c:v>0.88888888888888884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9472000"/>
        <c:axId val="239477888"/>
      </c:barChart>
      <c:catAx>
        <c:axId val="239472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9477888"/>
        <c:crosses val="autoZero"/>
        <c:auto val="1"/>
        <c:lblAlgn val="ctr"/>
        <c:lblOffset val="100"/>
        <c:noMultiLvlLbl val="0"/>
      </c:catAx>
      <c:valAx>
        <c:axId val="239477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9472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0.8214285714285714</c:v>
                </c:pt>
                <c:pt idx="1">
                  <c:v>0.9642857142857143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9524864"/>
        <c:axId val="239530752"/>
      </c:barChart>
      <c:catAx>
        <c:axId val="239524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9530752"/>
        <c:crosses val="autoZero"/>
        <c:auto val="1"/>
        <c:lblAlgn val="ctr"/>
        <c:lblOffset val="100"/>
        <c:noMultiLvlLbl val="0"/>
      </c:catAx>
      <c:valAx>
        <c:axId val="239530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9524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0.72580645161290325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9565440"/>
        <c:axId val="239579520"/>
      </c:barChart>
      <c:catAx>
        <c:axId val="239565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9579520"/>
        <c:crosses val="autoZero"/>
        <c:auto val="1"/>
        <c:lblAlgn val="ctr"/>
        <c:lblOffset val="100"/>
        <c:noMultiLvlLbl val="0"/>
      </c:catAx>
      <c:valAx>
        <c:axId val="239579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9565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9939584"/>
        <c:axId val="239941120"/>
      </c:barChart>
      <c:catAx>
        <c:axId val="239939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9941120"/>
        <c:crosses val="autoZero"/>
        <c:auto val="1"/>
        <c:lblAlgn val="ctr"/>
        <c:lblOffset val="100"/>
        <c:noMultiLvlLbl val="0"/>
      </c:catAx>
      <c:valAx>
        <c:axId val="239941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9939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378765</xdr:colOff>
      <xdr:row>4</xdr:row>
      <xdr:rowOff>141212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view="pageBreakPreview" topLeftCell="A115" zoomScale="90" zoomScaleNormal="100" zoomScaleSheetLayoutView="90" workbookViewId="0">
      <selection activeCell="A158" sqref="A158"/>
    </sheetView>
  </sheetViews>
  <sheetFormatPr baseColWidth="10" defaultColWidth="11.42578125" defaultRowHeight="15" x14ac:dyDescent="0.25"/>
  <cols>
    <col min="1" max="1" width="11.42578125" style="160"/>
    <col min="2" max="2" width="15" style="149" customWidth="1"/>
    <col min="3" max="3" width="14" style="149" customWidth="1"/>
    <col min="4" max="11" width="11.42578125" style="149"/>
    <col min="12" max="14" width="11.42578125" style="149" customWidth="1"/>
    <col min="15" max="16384" width="11.42578125" style="149"/>
  </cols>
  <sheetData>
    <row r="18" spans="1:11" ht="21" x14ac:dyDescent="0.25">
      <c r="A18" s="252" t="s">
        <v>378</v>
      </c>
      <c r="B18" s="252"/>
      <c r="C18" s="252"/>
      <c r="D18" s="253" t="s">
        <v>379</v>
      </c>
      <c r="E18" s="253"/>
      <c r="F18" s="253"/>
      <c r="G18" s="253"/>
      <c r="H18" s="253"/>
      <c r="I18" s="253"/>
      <c r="J18" s="253"/>
      <c r="K18" s="253"/>
    </row>
    <row r="20" spans="1:11" ht="16.5" x14ac:dyDescent="0.3">
      <c r="A20" s="155"/>
      <c r="B20" s="150"/>
      <c r="C20" s="150"/>
      <c r="D20" s="150"/>
      <c r="E20" s="150"/>
      <c r="F20" s="150"/>
      <c r="G20" s="150"/>
      <c r="H20" s="150"/>
      <c r="I20" s="150"/>
    </row>
    <row r="21" spans="1:11" x14ac:dyDescent="0.25">
      <c r="A21" s="254" t="s">
        <v>350</v>
      </c>
      <c r="B21" s="254"/>
      <c r="C21" s="254"/>
      <c r="D21" s="254"/>
      <c r="E21" s="254"/>
      <c r="F21" s="254"/>
      <c r="G21" s="254"/>
      <c r="H21" s="254"/>
      <c r="I21" s="254"/>
      <c r="J21" s="254"/>
      <c r="K21" s="254"/>
    </row>
    <row r="22" spans="1:11" x14ac:dyDescent="0.25">
      <c r="A22" s="156"/>
      <c r="B22" s="151"/>
      <c r="C22" s="151"/>
      <c r="D22" s="150"/>
      <c r="E22" s="150"/>
      <c r="F22" s="150"/>
      <c r="G22" s="150"/>
      <c r="H22" s="150"/>
      <c r="I22" s="150"/>
    </row>
    <row r="23" spans="1:11" ht="42" customHeight="1" x14ac:dyDescent="0.25">
      <c r="A23" s="190" t="s">
        <v>351</v>
      </c>
      <c r="B23" s="248" t="s">
        <v>352</v>
      </c>
      <c r="C23" s="248"/>
      <c r="D23" s="150"/>
      <c r="E23" s="150"/>
      <c r="F23" s="150"/>
      <c r="G23" s="150"/>
      <c r="H23" s="150"/>
      <c r="I23" s="150"/>
      <c r="J23" s="149" t="str">
        <f>D18</f>
        <v>5 Décembre</v>
      </c>
    </row>
    <row r="24" spans="1:11" ht="33" customHeight="1" x14ac:dyDescent="0.25">
      <c r="A24" s="191" t="s">
        <v>353</v>
      </c>
      <c r="B24" s="247">
        <f>AVERAGE('A1 Exploitation'!D463,'A1 Technique'!D183)</f>
        <v>0.79130036630036638</v>
      </c>
      <c r="C24" s="247"/>
      <c r="D24" s="150"/>
      <c r="E24" s="150"/>
      <c r="F24" s="150"/>
      <c r="G24" s="150"/>
      <c r="H24" s="150"/>
      <c r="I24" s="150"/>
    </row>
    <row r="25" spans="1:11" ht="33" customHeight="1" x14ac:dyDescent="0.25">
      <c r="A25" s="190" t="s">
        <v>354</v>
      </c>
      <c r="B25" s="247">
        <f>AVERAGE('A2 Exploitation'!D463,'A2 Technique'!D183)</f>
        <v>0.88550317537860279</v>
      </c>
      <c r="C25" s="247"/>
      <c r="D25" s="150"/>
      <c r="E25" s="150"/>
      <c r="F25" s="150"/>
      <c r="G25" s="150"/>
      <c r="H25" s="150"/>
      <c r="I25" s="150"/>
    </row>
    <row r="26" spans="1:11" ht="33" customHeight="1" x14ac:dyDescent="0.25">
      <c r="A26" s="191" t="s">
        <v>355</v>
      </c>
      <c r="B26" s="247">
        <f>AVERAGE('A3 Exploitation'!D463,'A3 Technique'!D183)</f>
        <v>0</v>
      </c>
      <c r="C26" s="247"/>
      <c r="D26" s="150"/>
      <c r="E26" s="150"/>
      <c r="F26" s="150"/>
      <c r="G26" s="150"/>
      <c r="H26" s="150"/>
      <c r="I26" s="150"/>
    </row>
    <row r="27" spans="1:11" ht="33" customHeight="1" x14ac:dyDescent="0.25">
      <c r="A27" s="191" t="s">
        <v>356</v>
      </c>
      <c r="B27" s="247">
        <f>AVERAGE('A4 Exploitation'!D463,'A4 Technique'!D183)</f>
        <v>0</v>
      </c>
      <c r="C27" s="247"/>
      <c r="D27" s="150"/>
      <c r="E27" s="150"/>
      <c r="F27" s="150"/>
      <c r="G27" s="150"/>
      <c r="H27" s="150"/>
      <c r="I27" s="150"/>
    </row>
    <row r="28" spans="1:11" x14ac:dyDescent="0.25">
      <c r="A28" s="156"/>
      <c r="B28" s="151"/>
      <c r="C28" s="151"/>
      <c r="D28" s="150"/>
      <c r="E28" s="150"/>
      <c r="F28" s="150"/>
      <c r="G28" s="150"/>
      <c r="H28" s="150"/>
      <c r="I28" s="150"/>
    </row>
    <row r="29" spans="1:11" x14ac:dyDescent="0.25">
      <c r="A29" s="156"/>
      <c r="B29" s="151"/>
      <c r="C29" s="151"/>
      <c r="D29" s="150"/>
      <c r="E29" s="150"/>
      <c r="F29" s="150"/>
      <c r="G29" s="150"/>
      <c r="H29" s="150"/>
      <c r="I29" s="150"/>
    </row>
    <row r="30" spans="1:11" x14ac:dyDescent="0.25">
      <c r="A30" s="156"/>
      <c r="B30" s="151"/>
      <c r="C30" s="151"/>
      <c r="D30" s="150"/>
      <c r="E30" s="150"/>
      <c r="F30" s="150"/>
      <c r="G30" s="150"/>
      <c r="H30" s="150"/>
      <c r="I30" s="150"/>
    </row>
    <row r="31" spans="1:11" ht="33" customHeight="1" x14ac:dyDescent="0.25">
      <c r="A31" s="190" t="s">
        <v>351</v>
      </c>
      <c r="B31" s="248" t="s">
        <v>357</v>
      </c>
      <c r="C31" s="248"/>
      <c r="D31" s="150"/>
      <c r="E31" s="150"/>
      <c r="F31" s="150"/>
      <c r="G31" s="150"/>
      <c r="H31" s="150"/>
      <c r="I31" s="150"/>
      <c r="J31" s="149" t="str">
        <f>D18</f>
        <v>5 Décembre</v>
      </c>
    </row>
    <row r="32" spans="1:11" ht="33" customHeight="1" x14ac:dyDescent="0.25">
      <c r="A32" s="191" t="s">
        <v>353</v>
      </c>
      <c r="B32" s="247">
        <f>'A1 Exploitation'!D463</f>
        <v>0.83974358974358976</v>
      </c>
      <c r="C32" s="247"/>
      <c r="D32" s="150"/>
      <c r="E32" s="150"/>
      <c r="F32" s="150"/>
      <c r="G32" s="150"/>
      <c r="H32" s="150"/>
      <c r="I32" s="150"/>
    </row>
    <row r="33" spans="1:10" ht="33" customHeight="1" x14ac:dyDescent="0.25">
      <c r="A33" s="190" t="s">
        <v>354</v>
      </c>
      <c r="B33" s="247">
        <f>'A2 Exploitation'!D463</f>
        <v>0.97752808988764039</v>
      </c>
      <c r="C33" s="247"/>
      <c r="D33" s="150"/>
      <c r="E33" s="150"/>
      <c r="F33" s="150"/>
      <c r="G33" s="150"/>
      <c r="H33" s="150"/>
      <c r="I33" s="150"/>
    </row>
    <row r="34" spans="1:10" ht="33" customHeight="1" x14ac:dyDescent="0.25">
      <c r="A34" s="191" t="s">
        <v>355</v>
      </c>
      <c r="B34" s="247">
        <f>'A3 Exploitation'!D463</f>
        <v>0</v>
      </c>
      <c r="C34" s="247"/>
      <c r="D34" s="150"/>
      <c r="E34" s="150"/>
      <c r="F34" s="150"/>
      <c r="G34" s="150"/>
      <c r="H34" s="150"/>
      <c r="I34" s="150"/>
    </row>
    <row r="35" spans="1:10" ht="33" customHeight="1" x14ac:dyDescent="0.25">
      <c r="A35" s="191" t="s">
        <v>356</v>
      </c>
      <c r="B35" s="247">
        <f>'A4 Exploitation'!D463</f>
        <v>0</v>
      </c>
      <c r="C35" s="247"/>
      <c r="D35" s="150"/>
      <c r="E35" s="150"/>
      <c r="F35" s="150"/>
      <c r="G35" s="150"/>
      <c r="H35" s="150"/>
      <c r="I35" s="150"/>
    </row>
    <row r="36" spans="1:10" ht="18" x14ac:dyDescent="0.25">
      <c r="A36" s="157"/>
      <c r="B36" s="152"/>
      <c r="C36" s="152"/>
      <c r="D36" s="150"/>
      <c r="E36" s="150"/>
      <c r="F36" s="150"/>
      <c r="G36" s="150"/>
      <c r="H36" s="150"/>
      <c r="I36" s="150"/>
    </row>
    <row r="37" spans="1:10" ht="18" x14ac:dyDescent="0.25">
      <c r="A37" s="157"/>
      <c r="B37" s="152"/>
      <c r="C37" s="152"/>
      <c r="D37" s="150"/>
      <c r="E37" s="150"/>
      <c r="F37" s="150"/>
      <c r="G37" s="150"/>
      <c r="H37" s="150"/>
      <c r="I37" s="150"/>
    </row>
    <row r="38" spans="1:10" ht="45" customHeight="1" x14ac:dyDescent="0.25">
      <c r="A38" s="190" t="s">
        <v>351</v>
      </c>
      <c r="B38" s="251" t="s">
        <v>358</v>
      </c>
      <c r="C38" s="251"/>
      <c r="D38" s="150"/>
      <c r="E38" s="150"/>
      <c r="F38" s="150"/>
      <c r="G38" s="150"/>
      <c r="H38" s="150"/>
      <c r="I38" s="150"/>
      <c r="J38" s="149" t="str">
        <f>D18</f>
        <v>5 Décembre</v>
      </c>
    </row>
    <row r="39" spans="1:10" ht="33" customHeight="1" x14ac:dyDescent="0.25">
      <c r="A39" s="191" t="s">
        <v>353</v>
      </c>
      <c r="B39" s="247">
        <f>AVERAGE('A1 Exploitation'!D461, 'A1 Technique'!D181)</f>
        <v>0.4375</v>
      </c>
      <c r="C39" s="247"/>
      <c r="D39" s="150"/>
      <c r="E39" s="150"/>
      <c r="F39" s="150"/>
      <c r="G39" s="150"/>
      <c r="H39" s="150"/>
      <c r="I39" s="150"/>
    </row>
    <row r="40" spans="1:10" ht="33" customHeight="1" x14ac:dyDescent="0.25">
      <c r="A40" s="190" t="s">
        <v>354</v>
      </c>
      <c r="B40" s="247">
        <f>AVERAGE('A2 Exploitation'!D461, 'A2 Technique'!D181)</f>
        <v>0.63</v>
      </c>
      <c r="C40" s="247"/>
      <c r="D40" s="150"/>
      <c r="E40" s="150"/>
      <c r="F40" s="150"/>
      <c r="G40" s="150"/>
      <c r="H40" s="150"/>
      <c r="I40" s="150"/>
    </row>
    <row r="41" spans="1:10" ht="33" customHeight="1" x14ac:dyDescent="0.25">
      <c r="A41" s="191" t="s">
        <v>355</v>
      </c>
      <c r="B41" s="247">
        <f>AVERAGE('A3 Exploitation'!D461, 'A3 Technique'!D181)</f>
        <v>0</v>
      </c>
      <c r="C41" s="247"/>
      <c r="D41" s="150"/>
      <c r="E41" s="150"/>
      <c r="F41" s="150"/>
      <c r="G41" s="150"/>
      <c r="H41" s="150"/>
      <c r="I41" s="150"/>
    </row>
    <row r="42" spans="1:10" ht="33" customHeight="1" x14ac:dyDescent="0.25">
      <c r="A42" s="191" t="s">
        <v>356</v>
      </c>
      <c r="B42" s="247">
        <f>AVERAGE('A4 Exploitation'!D461, 'A4 Technique'!D181)</f>
        <v>0</v>
      </c>
      <c r="C42" s="247"/>
      <c r="D42" s="150"/>
      <c r="E42" s="150"/>
      <c r="F42" s="150"/>
      <c r="G42" s="150"/>
      <c r="H42" s="150"/>
      <c r="I42" s="150"/>
    </row>
    <row r="43" spans="1:10" ht="18" x14ac:dyDescent="0.25">
      <c r="A43" s="157"/>
      <c r="B43" s="152"/>
      <c r="C43" s="152"/>
      <c r="D43" s="150"/>
      <c r="E43" s="150"/>
      <c r="F43" s="150"/>
      <c r="G43" s="150"/>
      <c r="H43" s="150"/>
      <c r="I43" s="150"/>
    </row>
    <row r="44" spans="1:10" x14ac:dyDescent="0.25">
      <c r="A44" s="156"/>
      <c r="B44" s="151"/>
      <c r="C44" s="151"/>
      <c r="D44" s="150"/>
      <c r="E44" s="150"/>
      <c r="F44" s="150"/>
      <c r="G44" s="150"/>
      <c r="H44" s="150"/>
      <c r="I44" s="150"/>
    </row>
    <row r="45" spans="1:10" ht="33" customHeight="1" x14ac:dyDescent="0.25">
      <c r="A45" s="190" t="s">
        <v>351</v>
      </c>
      <c r="B45" s="248" t="s">
        <v>359</v>
      </c>
      <c r="C45" s="248"/>
      <c r="D45" s="150"/>
      <c r="E45" s="150"/>
      <c r="F45" s="150"/>
      <c r="G45" s="150"/>
      <c r="H45" s="150"/>
      <c r="I45" s="150"/>
      <c r="J45" s="149" t="str">
        <f>D18</f>
        <v>5 Décembre</v>
      </c>
    </row>
    <row r="46" spans="1:10" ht="33" customHeight="1" x14ac:dyDescent="0.25">
      <c r="A46" s="191" t="s">
        <v>353</v>
      </c>
      <c r="B46" s="250">
        <f>'A1 Exploitation'!D41</f>
        <v>1</v>
      </c>
      <c r="C46" s="250"/>
      <c r="D46" s="150"/>
      <c r="E46" s="150"/>
      <c r="F46" s="150"/>
      <c r="G46" s="150"/>
      <c r="H46" s="150"/>
      <c r="I46" s="150"/>
    </row>
    <row r="47" spans="1:10" ht="33" customHeight="1" x14ac:dyDescent="0.25">
      <c r="A47" s="190" t="s">
        <v>354</v>
      </c>
      <c r="B47" s="250">
        <f>'A2 Exploitation'!D41</f>
        <v>1</v>
      </c>
      <c r="C47" s="250"/>
      <c r="D47" s="150"/>
      <c r="E47" s="150"/>
      <c r="F47" s="150"/>
      <c r="G47" s="150"/>
      <c r="H47" s="150"/>
      <c r="I47" s="150"/>
    </row>
    <row r="48" spans="1:10" ht="33" customHeight="1" x14ac:dyDescent="0.25">
      <c r="A48" s="191" t="s">
        <v>355</v>
      </c>
      <c r="B48" s="250">
        <f>'A3 Exploitation'!D41</f>
        <v>0</v>
      </c>
      <c r="C48" s="250"/>
      <c r="D48" s="150"/>
      <c r="E48" s="150"/>
      <c r="F48" s="150"/>
      <c r="G48" s="150"/>
      <c r="H48" s="150"/>
      <c r="I48" s="150"/>
    </row>
    <row r="49" spans="1:10" ht="33" customHeight="1" x14ac:dyDescent="0.25">
      <c r="A49" s="191" t="s">
        <v>356</v>
      </c>
      <c r="B49" s="250">
        <f>'A4 Exploitation'!D41</f>
        <v>0</v>
      </c>
      <c r="C49" s="250"/>
      <c r="D49" s="150"/>
      <c r="E49" s="150"/>
      <c r="F49" s="150"/>
      <c r="G49" s="150"/>
      <c r="H49" s="150"/>
      <c r="I49" s="150"/>
    </row>
    <row r="50" spans="1:10" ht="18" x14ac:dyDescent="0.25">
      <c r="A50" s="158"/>
      <c r="B50" s="153"/>
      <c r="C50" s="153"/>
      <c r="D50" s="150"/>
      <c r="E50" s="150"/>
      <c r="F50" s="150"/>
      <c r="G50" s="150"/>
      <c r="H50" s="150"/>
      <c r="I50" s="150"/>
    </row>
    <row r="51" spans="1:10" ht="18" x14ac:dyDescent="0.25">
      <c r="A51" s="158"/>
      <c r="B51" s="153"/>
      <c r="C51" s="153"/>
      <c r="D51" s="150"/>
      <c r="E51" s="150"/>
      <c r="F51" s="150"/>
      <c r="G51" s="150"/>
      <c r="H51" s="150"/>
      <c r="I51" s="150"/>
    </row>
    <row r="52" spans="1:10" ht="33" customHeight="1" x14ac:dyDescent="0.25">
      <c r="A52" s="190" t="s">
        <v>351</v>
      </c>
      <c r="B52" s="248" t="s">
        <v>360</v>
      </c>
      <c r="C52" s="248"/>
      <c r="D52" s="150"/>
      <c r="E52" s="150"/>
      <c r="F52" s="150"/>
      <c r="G52" s="150"/>
      <c r="H52" s="150"/>
      <c r="I52" s="150"/>
      <c r="J52" s="149" t="str">
        <f>D18</f>
        <v>5 Décembre</v>
      </c>
    </row>
    <row r="53" spans="1:10" ht="33" customHeight="1" x14ac:dyDescent="0.25">
      <c r="A53" s="191" t="s">
        <v>353</v>
      </c>
      <c r="B53" s="247" t="e">
        <f>'A1 Exploitation'!D97</f>
        <v>#DIV/0!</v>
      </c>
      <c r="C53" s="247"/>
      <c r="D53" s="150"/>
      <c r="E53" s="150"/>
      <c r="F53" s="150"/>
      <c r="G53" s="150"/>
      <c r="H53" s="150"/>
      <c r="I53" s="150"/>
    </row>
    <row r="54" spans="1:10" ht="33" customHeight="1" x14ac:dyDescent="0.25">
      <c r="A54" s="190" t="s">
        <v>354</v>
      </c>
      <c r="B54" s="247" t="e">
        <f>'A2 Exploitation'!D97</f>
        <v>#DIV/0!</v>
      </c>
      <c r="C54" s="247"/>
      <c r="D54" s="150"/>
      <c r="E54" s="150"/>
      <c r="F54" s="150"/>
      <c r="G54" s="150"/>
      <c r="H54" s="150"/>
      <c r="I54" s="150"/>
    </row>
    <row r="55" spans="1:10" ht="33" customHeight="1" x14ac:dyDescent="0.25">
      <c r="A55" s="191" t="s">
        <v>355</v>
      </c>
      <c r="B55" s="247">
        <f>'A3 Exploitation'!D97</f>
        <v>0</v>
      </c>
      <c r="C55" s="247"/>
      <c r="D55" s="150"/>
      <c r="E55" s="150"/>
      <c r="F55" s="150"/>
      <c r="G55" s="150"/>
      <c r="H55" s="150"/>
      <c r="I55" s="150"/>
    </row>
    <row r="56" spans="1:10" ht="33" customHeight="1" x14ac:dyDescent="0.25">
      <c r="A56" s="191" t="s">
        <v>356</v>
      </c>
      <c r="B56" s="247">
        <f>'A4 Exploitation'!D97</f>
        <v>0</v>
      </c>
      <c r="C56" s="247"/>
      <c r="D56" s="150"/>
      <c r="E56" s="150"/>
      <c r="F56" s="150"/>
      <c r="G56" s="150"/>
      <c r="H56" s="150"/>
      <c r="I56" s="150"/>
    </row>
    <row r="57" spans="1:10" ht="18" x14ac:dyDescent="0.25">
      <c r="A57" s="158"/>
      <c r="B57" s="153"/>
      <c r="C57" s="153"/>
      <c r="D57" s="150"/>
      <c r="E57" s="150"/>
      <c r="F57" s="150"/>
      <c r="G57" s="150"/>
      <c r="H57" s="150"/>
      <c r="I57" s="150"/>
    </row>
    <row r="58" spans="1:10" ht="18" x14ac:dyDescent="0.25">
      <c r="A58" s="158"/>
      <c r="B58" s="153"/>
      <c r="C58" s="153"/>
      <c r="D58" s="150"/>
      <c r="E58" s="150"/>
      <c r="F58" s="150"/>
      <c r="G58" s="150"/>
      <c r="H58" s="150"/>
      <c r="I58" s="150"/>
    </row>
    <row r="59" spans="1:10" ht="33" customHeight="1" x14ac:dyDescent="0.25">
      <c r="A59" s="190" t="s">
        <v>351</v>
      </c>
      <c r="B59" s="248" t="s">
        <v>361</v>
      </c>
      <c r="C59" s="248"/>
      <c r="D59" s="150"/>
      <c r="E59" s="150"/>
      <c r="F59" s="150"/>
      <c r="G59" s="150"/>
      <c r="H59" s="150"/>
      <c r="I59" s="150"/>
      <c r="J59" s="149" t="str">
        <f>D18</f>
        <v>5 Décembre</v>
      </c>
    </row>
    <row r="60" spans="1:10" ht="33" customHeight="1" x14ac:dyDescent="0.25">
      <c r="A60" s="191" t="s">
        <v>353</v>
      </c>
      <c r="B60" s="247" t="e">
        <f>'A1 Exploitation'!D150</f>
        <v>#DIV/0!</v>
      </c>
      <c r="C60" s="247"/>
      <c r="D60" s="150"/>
      <c r="E60" s="150"/>
      <c r="F60" s="150"/>
      <c r="G60" s="150"/>
      <c r="H60" s="150"/>
      <c r="I60" s="150"/>
    </row>
    <row r="61" spans="1:10" ht="33" customHeight="1" x14ac:dyDescent="0.25">
      <c r="A61" s="190" t="s">
        <v>354</v>
      </c>
      <c r="B61" s="247" t="e">
        <f>'A2 Exploitation'!D150</f>
        <v>#DIV/0!</v>
      </c>
      <c r="C61" s="247"/>
      <c r="D61" s="150"/>
      <c r="E61" s="150"/>
      <c r="F61" s="150"/>
      <c r="G61" s="150"/>
      <c r="H61" s="150"/>
      <c r="I61" s="150"/>
    </row>
    <row r="62" spans="1:10" ht="33" customHeight="1" x14ac:dyDescent="0.25">
      <c r="A62" s="191" t="s">
        <v>355</v>
      </c>
      <c r="B62" s="247">
        <f>'A3 Exploitation'!D150</f>
        <v>0</v>
      </c>
      <c r="C62" s="247"/>
      <c r="D62" s="150"/>
      <c r="E62" s="150"/>
      <c r="F62" s="150"/>
      <c r="G62" s="150"/>
      <c r="H62" s="150"/>
      <c r="I62" s="150"/>
    </row>
    <row r="63" spans="1:10" ht="33" customHeight="1" x14ac:dyDescent="0.25">
      <c r="A63" s="191" t="s">
        <v>356</v>
      </c>
      <c r="B63" s="247">
        <f>'A4 Exploitation'!D150</f>
        <v>0</v>
      </c>
      <c r="C63" s="247"/>
      <c r="D63" s="150"/>
      <c r="E63" s="150"/>
      <c r="F63" s="150"/>
      <c r="G63" s="150"/>
      <c r="H63" s="150"/>
      <c r="I63" s="150"/>
    </row>
    <row r="64" spans="1:10" ht="18" x14ac:dyDescent="0.25">
      <c r="A64" s="158"/>
      <c r="B64" s="153"/>
      <c r="C64" s="153"/>
      <c r="D64" s="150"/>
      <c r="E64" s="150"/>
      <c r="F64" s="150"/>
      <c r="G64" s="150"/>
      <c r="H64" s="150"/>
      <c r="I64" s="150"/>
    </row>
    <row r="65" spans="1:10" ht="18" x14ac:dyDescent="0.25">
      <c r="A65" s="158"/>
      <c r="B65" s="153"/>
      <c r="C65" s="153"/>
      <c r="D65" s="150"/>
      <c r="E65" s="150"/>
      <c r="F65" s="150"/>
      <c r="G65" s="150"/>
      <c r="H65" s="150"/>
      <c r="I65" s="150"/>
    </row>
    <row r="66" spans="1:10" ht="33" customHeight="1" x14ac:dyDescent="0.25">
      <c r="A66" s="190" t="s">
        <v>351</v>
      </c>
      <c r="B66" s="248" t="s">
        <v>362</v>
      </c>
      <c r="C66" s="248"/>
      <c r="D66" s="150"/>
      <c r="E66" s="150"/>
      <c r="F66" s="150"/>
      <c r="G66" s="150"/>
      <c r="H66" s="150"/>
      <c r="I66" s="150"/>
      <c r="J66" s="149" t="str">
        <f>D18</f>
        <v>5 Décembre</v>
      </c>
    </row>
    <row r="67" spans="1:10" ht="33" customHeight="1" x14ac:dyDescent="0.25">
      <c r="A67" s="191" t="s">
        <v>353</v>
      </c>
      <c r="B67" s="247" t="e">
        <f>'A1 Exploitation'!D190</f>
        <v>#DIV/0!</v>
      </c>
      <c r="C67" s="247"/>
      <c r="D67" s="150"/>
      <c r="E67" s="150"/>
      <c r="F67" s="150"/>
      <c r="G67" s="150"/>
      <c r="H67" s="150"/>
      <c r="I67" s="150"/>
    </row>
    <row r="68" spans="1:10" ht="33" customHeight="1" x14ac:dyDescent="0.25">
      <c r="A68" s="190" t="s">
        <v>354</v>
      </c>
      <c r="B68" s="247" t="e">
        <f>'A2 Exploitation'!D190</f>
        <v>#DIV/0!</v>
      </c>
      <c r="C68" s="247"/>
      <c r="D68" s="150"/>
      <c r="E68" s="150"/>
      <c r="F68" s="150"/>
      <c r="G68" s="150"/>
      <c r="H68" s="150"/>
      <c r="I68" s="150"/>
    </row>
    <row r="69" spans="1:10" ht="33" customHeight="1" x14ac:dyDescent="0.25">
      <c r="A69" s="191" t="s">
        <v>355</v>
      </c>
      <c r="B69" s="247">
        <f>'A3 Exploitation'!D190</f>
        <v>0</v>
      </c>
      <c r="C69" s="247"/>
      <c r="D69" s="150"/>
      <c r="E69" s="150"/>
      <c r="F69" s="150"/>
      <c r="G69" s="150"/>
      <c r="H69" s="150"/>
      <c r="I69" s="150"/>
    </row>
    <row r="70" spans="1:10" ht="33" customHeight="1" x14ac:dyDescent="0.25">
      <c r="A70" s="191" t="s">
        <v>356</v>
      </c>
      <c r="B70" s="247">
        <f>'A4 Exploitation'!D190</f>
        <v>0</v>
      </c>
      <c r="C70" s="247"/>
      <c r="D70" s="150"/>
      <c r="E70" s="150"/>
      <c r="F70" s="150"/>
      <c r="G70" s="150"/>
      <c r="H70" s="150"/>
      <c r="I70" s="150"/>
    </row>
    <row r="71" spans="1:10" ht="18" x14ac:dyDescent="0.25">
      <c r="A71" s="158"/>
      <c r="B71" s="153"/>
      <c r="C71" s="153"/>
      <c r="D71" s="150"/>
      <c r="E71" s="150"/>
      <c r="F71" s="150"/>
      <c r="G71" s="150"/>
      <c r="H71" s="150"/>
      <c r="I71" s="150"/>
    </row>
    <row r="72" spans="1:10" ht="18" x14ac:dyDescent="0.25">
      <c r="A72" s="158"/>
      <c r="B72" s="153"/>
      <c r="C72" s="153"/>
      <c r="D72" s="150"/>
      <c r="E72" s="150"/>
      <c r="F72" s="150"/>
      <c r="G72" s="150"/>
      <c r="H72" s="150"/>
      <c r="I72" s="150"/>
    </row>
    <row r="73" spans="1:10" ht="33" customHeight="1" x14ac:dyDescent="0.25">
      <c r="A73" s="190" t="s">
        <v>351</v>
      </c>
      <c r="B73" s="248" t="s">
        <v>363</v>
      </c>
      <c r="C73" s="248"/>
      <c r="D73" s="150"/>
      <c r="E73" s="150"/>
      <c r="F73" s="150"/>
      <c r="G73" s="150"/>
      <c r="H73" s="150"/>
      <c r="I73" s="150"/>
      <c r="J73" s="149" t="str">
        <f>D18</f>
        <v>5 Décembre</v>
      </c>
    </row>
    <row r="74" spans="1:10" ht="33" customHeight="1" x14ac:dyDescent="0.25">
      <c r="A74" s="191" t="s">
        <v>353</v>
      </c>
      <c r="B74" s="247" t="e">
        <f>'A1 Exploitation'!D246</f>
        <v>#DIV/0!</v>
      </c>
      <c r="C74" s="247"/>
      <c r="D74" s="150"/>
      <c r="E74" s="150"/>
      <c r="F74" s="150"/>
      <c r="G74" s="150"/>
      <c r="H74" s="150"/>
      <c r="I74" s="150"/>
    </row>
    <row r="75" spans="1:10" ht="33" customHeight="1" x14ac:dyDescent="0.25">
      <c r="A75" s="190" t="s">
        <v>354</v>
      </c>
      <c r="B75" s="247" t="e">
        <f>'A2 Exploitation'!D246</f>
        <v>#DIV/0!</v>
      </c>
      <c r="C75" s="247"/>
      <c r="D75" s="150"/>
      <c r="E75" s="150"/>
      <c r="F75" s="150"/>
      <c r="G75" s="150"/>
      <c r="H75" s="150"/>
      <c r="I75" s="150"/>
    </row>
    <row r="76" spans="1:10" ht="33" customHeight="1" x14ac:dyDescent="0.25">
      <c r="A76" s="191" t="s">
        <v>355</v>
      </c>
      <c r="B76" s="247">
        <f>'A3 Exploitation'!D246</f>
        <v>0</v>
      </c>
      <c r="C76" s="247"/>
      <c r="D76" s="150"/>
      <c r="E76" s="150"/>
      <c r="F76" s="150"/>
      <c r="G76" s="150"/>
      <c r="H76" s="150"/>
      <c r="I76" s="150"/>
    </row>
    <row r="77" spans="1:10" ht="33" customHeight="1" x14ac:dyDescent="0.25">
      <c r="A77" s="191" t="s">
        <v>356</v>
      </c>
      <c r="B77" s="247">
        <f>'A4 Exploitation'!D246</f>
        <v>0</v>
      </c>
      <c r="C77" s="247"/>
      <c r="D77" s="150"/>
      <c r="E77" s="150"/>
      <c r="F77" s="150"/>
      <c r="G77" s="150"/>
      <c r="H77" s="150"/>
      <c r="I77" s="150"/>
    </row>
    <row r="78" spans="1:10" ht="18" x14ac:dyDescent="0.25">
      <c r="A78" s="158"/>
      <c r="B78" s="153"/>
      <c r="C78" s="153"/>
      <c r="D78" s="150"/>
      <c r="E78" s="150"/>
      <c r="F78" s="150"/>
      <c r="G78" s="150"/>
      <c r="H78" s="150"/>
      <c r="I78" s="150"/>
    </row>
    <row r="79" spans="1:10" ht="18" x14ac:dyDescent="0.25">
      <c r="A79" s="158"/>
      <c r="B79" s="153"/>
      <c r="C79" s="153"/>
      <c r="D79" s="150"/>
      <c r="E79" s="150"/>
      <c r="F79" s="150"/>
      <c r="G79" s="150"/>
      <c r="H79" s="150"/>
      <c r="I79" s="150"/>
    </row>
    <row r="80" spans="1:10" ht="33" customHeight="1" x14ac:dyDescent="0.25">
      <c r="A80" s="190" t="s">
        <v>351</v>
      </c>
      <c r="B80" s="248" t="s">
        <v>364</v>
      </c>
      <c r="C80" s="248"/>
      <c r="D80" s="150"/>
      <c r="E80" s="150"/>
      <c r="F80" s="150"/>
      <c r="G80" s="150"/>
      <c r="H80" s="150"/>
      <c r="I80" s="150"/>
      <c r="J80" s="149" t="str">
        <f>D18</f>
        <v>5 Décembre</v>
      </c>
    </row>
    <row r="81" spans="1:10" ht="33" customHeight="1" x14ac:dyDescent="0.25">
      <c r="A81" s="191" t="s">
        <v>353</v>
      </c>
      <c r="B81" s="247" t="e">
        <f>'A1 Exploitation'!D280</f>
        <v>#DIV/0!</v>
      </c>
      <c r="C81" s="247"/>
      <c r="D81" s="150"/>
      <c r="E81" s="150"/>
      <c r="F81" s="150"/>
      <c r="G81" s="150"/>
      <c r="H81" s="150"/>
      <c r="I81" s="150"/>
    </row>
    <row r="82" spans="1:10" ht="33" customHeight="1" x14ac:dyDescent="0.25">
      <c r="A82" s="190" t="s">
        <v>354</v>
      </c>
      <c r="B82" s="247">
        <f>'A2 Exploitation'!D280</f>
        <v>0.88888888888888884</v>
      </c>
      <c r="C82" s="247"/>
      <c r="D82" s="150"/>
      <c r="E82" s="150"/>
      <c r="F82" s="150"/>
      <c r="G82" s="150"/>
      <c r="H82" s="150"/>
      <c r="I82" s="150"/>
    </row>
    <row r="83" spans="1:10" ht="33" customHeight="1" x14ac:dyDescent="0.25">
      <c r="A83" s="191" t="s">
        <v>355</v>
      </c>
      <c r="B83" s="247">
        <f>'A3 Exploitation'!D280</f>
        <v>0</v>
      </c>
      <c r="C83" s="247"/>
      <c r="D83" s="150"/>
      <c r="E83" s="150"/>
      <c r="F83" s="150"/>
      <c r="G83" s="150"/>
      <c r="H83" s="150"/>
      <c r="I83" s="150"/>
    </row>
    <row r="84" spans="1:10" ht="33" customHeight="1" x14ac:dyDescent="0.25">
      <c r="A84" s="191" t="s">
        <v>356</v>
      </c>
      <c r="B84" s="247">
        <f>'A4 Exploitation'!D280</f>
        <v>0</v>
      </c>
      <c r="C84" s="247"/>
      <c r="D84" s="150"/>
      <c r="E84" s="150"/>
      <c r="F84" s="150"/>
      <c r="G84" s="150"/>
      <c r="H84" s="150"/>
      <c r="I84" s="150"/>
    </row>
    <row r="85" spans="1:10" ht="18" x14ac:dyDescent="0.25">
      <c r="A85" s="158"/>
      <c r="B85" s="153"/>
      <c r="C85" s="153"/>
      <c r="D85" s="150"/>
      <c r="E85" s="150"/>
      <c r="F85" s="150"/>
      <c r="G85" s="150"/>
      <c r="H85" s="150"/>
      <c r="I85" s="150"/>
    </row>
    <row r="86" spans="1:10" ht="18" x14ac:dyDescent="0.25">
      <c r="A86" s="158"/>
      <c r="B86" s="153"/>
      <c r="C86" s="153"/>
      <c r="D86" s="150"/>
      <c r="E86" s="150"/>
      <c r="F86" s="150"/>
      <c r="G86" s="150"/>
      <c r="H86" s="150"/>
      <c r="I86" s="150"/>
    </row>
    <row r="87" spans="1:10" ht="33" customHeight="1" x14ac:dyDescent="0.25">
      <c r="A87" s="190" t="s">
        <v>351</v>
      </c>
      <c r="B87" s="248" t="s">
        <v>365</v>
      </c>
      <c r="C87" s="248"/>
      <c r="D87" s="150"/>
      <c r="E87" s="150"/>
      <c r="F87" s="150"/>
      <c r="G87" s="150"/>
      <c r="H87" s="150"/>
      <c r="I87" s="150"/>
      <c r="J87" s="149" t="str">
        <f>D18</f>
        <v>5 Décembre</v>
      </c>
    </row>
    <row r="88" spans="1:10" ht="33" customHeight="1" x14ac:dyDescent="0.25">
      <c r="A88" s="191" t="s">
        <v>353</v>
      </c>
      <c r="B88" s="247">
        <f>'A1 Exploitation'!D308</f>
        <v>0.8214285714285714</v>
      </c>
      <c r="C88" s="247"/>
      <c r="D88" s="150"/>
      <c r="E88" s="150"/>
      <c r="F88" s="150"/>
      <c r="G88" s="150"/>
      <c r="H88" s="150"/>
      <c r="I88" s="150"/>
    </row>
    <row r="89" spans="1:10" ht="33" customHeight="1" x14ac:dyDescent="0.25">
      <c r="A89" s="190" t="s">
        <v>354</v>
      </c>
      <c r="B89" s="247">
        <f>'A2 Exploitation'!D308</f>
        <v>0.9642857142857143</v>
      </c>
      <c r="C89" s="247"/>
      <c r="D89" s="150"/>
      <c r="E89" s="150"/>
      <c r="F89" s="150"/>
      <c r="G89" s="150"/>
      <c r="H89" s="150"/>
      <c r="I89" s="150"/>
    </row>
    <row r="90" spans="1:10" ht="33" customHeight="1" x14ac:dyDescent="0.25">
      <c r="A90" s="191" t="s">
        <v>355</v>
      </c>
      <c r="B90" s="247">
        <f>'A3 Exploitation'!D308</f>
        <v>0</v>
      </c>
      <c r="C90" s="247"/>
      <c r="D90" s="150"/>
      <c r="E90" s="150"/>
      <c r="F90" s="150"/>
      <c r="G90" s="150"/>
      <c r="H90" s="150"/>
      <c r="I90" s="150"/>
    </row>
    <row r="91" spans="1:10" ht="33" customHeight="1" x14ac:dyDescent="0.25">
      <c r="A91" s="191" t="s">
        <v>356</v>
      </c>
      <c r="B91" s="247">
        <f>'A4 Exploitation'!D308</f>
        <v>0</v>
      </c>
      <c r="C91" s="247"/>
      <c r="D91" s="150"/>
      <c r="E91" s="150"/>
      <c r="F91" s="150"/>
      <c r="G91" s="150"/>
      <c r="H91" s="150"/>
      <c r="I91" s="150"/>
    </row>
    <row r="92" spans="1:10" ht="18" x14ac:dyDescent="0.25">
      <c r="A92" s="158"/>
      <c r="B92" s="153"/>
      <c r="C92" s="153"/>
      <c r="D92" s="150"/>
      <c r="E92" s="150"/>
      <c r="F92" s="150"/>
      <c r="G92" s="150"/>
      <c r="H92" s="150"/>
      <c r="I92" s="150"/>
    </row>
    <row r="93" spans="1:10" ht="18" x14ac:dyDescent="0.25">
      <c r="A93" s="158"/>
      <c r="B93" s="153"/>
      <c r="C93" s="153"/>
      <c r="D93" s="150"/>
      <c r="E93" s="150"/>
      <c r="F93" s="150"/>
      <c r="G93" s="150"/>
      <c r="H93" s="150"/>
      <c r="I93" s="150"/>
    </row>
    <row r="94" spans="1:10" ht="33" customHeight="1" x14ac:dyDescent="0.25">
      <c r="A94" s="190" t="s">
        <v>351</v>
      </c>
      <c r="B94" s="248" t="s">
        <v>366</v>
      </c>
      <c r="C94" s="248"/>
      <c r="D94" s="150"/>
      <c r="E94" s="150"/>
      <c r="F94" s="150"/>
      <c r="G94" s="150"/>
      <c r="H94" s="150"/>
      <c r="I94" s="150"/>
      <c r="J94" s="149" t="str">
        <f>D18</f>
        <v>5 Décembre</v>
      </c>
    </row>
    <row r="95" spans="1:10" ht="33" customHeight="1" x14ac:dyDescent="0.25">
      <c r="A95" s="191" t="s">
        <v>353</v>
      </c>
      <c r="B95" s="247">
        <f>'A1 Exploitation'!D361</f>
        <v>0.72580645161290325</v>
      </c>
      <c r="C95" s="247"/>
      <c r="D95" s="150"/>
      <c r="E95" s="150"/>
      <c r="F95" s="150"/>
      <c r="G95" s="150"/>
      <c r="H95" s="150"/>
      <c r="I95" s="150"/>
    </row>
    <row r="96" spans="1:10" ht="33" customHeight="1" x14ac:dyDescent="0.25">
      <c r="A96" s="190" t="s">
        <v>354</v>
      </c>
      <c r="B96" s="247">
        <f>'A2 Exploitation'!D361</f>
        <v>1</v>
      </c>
      <c r="C96" s="247"/>
      <c r="D96" s="150"/>
      <c r="E96" s="150"/>
      <c r="F96" s="150"/>
      <c r="G96" s="150"/>
      <c r="H96" s="150"/>
      <c r="I96" s="150"/>
    </row>
    <row r="97" spans="1:10" ht="33" customHeight="1" x14ac:dyDescent="0.25">
      <c r="A97" s="191" t="s">
        <v>355</v>
      </c>
      <c r="B97" s="247">
        <f>'A3 Exploitation'!D361</f>
        <v>0</v>
      </c>
      <c r="C97" s="247"/>
      <c r="D97" s="150"/>
      <c r="E97" s="150"/>
      <c r="F97" s="150"/>
      <c r="G97" s="150"/>
      <c r="H97" s="150"/>
      <c r="I97" s="150"/>
    </row>
    <row r="98" spans="1:10" ht="33" customHeight="1" x14ac:dyDescent="0.25">
      <c r="A98" s="191" t="s">
        <v>356</v>
      </c>
      <c r="B98" s="247">
        <f>'A4 Exploitation'!D361</f>
        <v>0</v>
      </c>
      <c r="C98" s="247"/>
      <c r="D98" s="150"/>
      <c r="E98" s="150"/>
      <c r="F98" s="150"/>
      <c r="G98" s="150"/>
      <c r="H98" s="150"/>
      <c r="I98" s="150"/>
    </row>
    <row r="99" spans="1:10" ht="18" x14ac:dyDescent="0.25">
      <c r="A99" s="158"/>
      <c r="B99" s="153"/>
      <c r="C99" s="153"/>
      <c r="D99" s="150"/>
      <c r="E99" s="150"/>
      <c r="F99" s="150"/>
      <c r="G99" s="150"/>
      <c r="H99" s="150"/>
      <c r="I99" s="150"/>
    </row>
    <row r="100" spans="1:10" ht="18" x14ac:dyDescent="0.25">
      <c r="A100" s="158"/>
      <c r="B100" s="153"/>
      <c r="C100" s="153"/>
      <c r="D100" s="150"/>
      <c r="E100" s="150"/>
      <c r="F100" s="150"/>
      <c r="G100" s="150"/>
      <c r="H100" s="150"/>
      <c r="I100" s="150"/>
    </row>
    <row r="101" spans="1:10" ht="33" customHeight="1" x14ac:dyDescent="0.25">
      <c r="A101" s="190" t="s">
        <v>351</v>
      </c>
      <c r="B101" s="248" t="s">
        <v>367</v>
      </c>
      <c r="C101" s="248"/>
      <c r="D101" s="150"/>
      <c r="E101" s="150"/>
      <c r="F101" s="150"/>
      <c r="G101" s="150"/>
      <c r="H101" s="150"/>
      <c r="I101" s="150"/>
      <c r="J101" s="149" t="str">
        <f>D18</f>
        <v>5 Décembre</v>
      </c>
    </row>
    <row r="102" spans="1:10" ht="33" customHeight="1" x14ac:dyDescent="0.25">
      <c r="A102" s="191" t="s">
        <v>353</v>
      </c>
      <c r="B102" s="247" t="e">
        <f>'A1 Exploitation'!D391</f>
        <v>#DIV/0!</v>
      </c>
      <c r="C102" s="247"/>
      <c r="D102" s="150"/>
      <c r="E102" s="150"/>
      <c r="F102" s="150"/>
      <c r="G102" s="150"/>
      <c r="H102" s="150"/>
      <c r="I102" s="150"/>
    </row>
    <row r="103" spans="1:10" ht="33" customHeight="1" x14ac:dyDescent="0.25">
      <c r="A103" s="190" t="s">
        <v>354</v>
      </c>
      <c r="B103" s="247" t="e">
        <f>'A2 Exploitation'!D391</f>
        <v>#DIV/0!</v>
      </c>
      <c r="C103" s="247"/>
      <c r="D103" s="150"/>
      <c r="E103" s="150"/>
      <c r="F103" s="150"/>
      <c r="G103" s="150"/>
      <c r="H103" s="150"/>
      <c r="I103" s="150"/>
    </row>
    <row r="104" spans="1:10" ht="33" customHeight="1" x14ac:dyDescent="0.25">
      <c r="A104" s="191" t="s">
        <v>355</v>
      </c>
      <c r="B104" s="247">
        <f>'A3 Exploitation'!D391</f>
        <v>0</v>
      </c>
      <c r="C104" s="247"/>
      <c r="D104" s="150"/>
      <c r="E104" s="150"/>
      <c r="F104" s="150"/>
      <c r="G104" s="150"/>
      <c r="H104" s="150"/>
      <c r="I104" s="150"/>
    </row>
    <row r="105" spans="1:10" ht="33" customHeight="1" x14ac:dyDescent="0.25">
      <c r="A105" s="191" t="s">
        <v>356</v>
      </c>
      <c r="B105" s="247">
        <f>'A4 Exploitation'!D391</f>
        <v>0</v>
      </c>
      <c r="C105" s="247"/>
      <c r="D105" s="150"/>
      <c r="E105" s="150"/>
      <c r="F105" s="150"/>
      <c r="G105" s="150"/>
      <c r="H105" s="150"/>
      <c r="I105" s="150"/>
    </row>
    <row r="106" spans="1:10" ht="18" x14ac:dyDescent="0.25">
      <c r="A106" s="158"/>
      <c r="B106" s="153"/>
      <c r="C106" s="153"/>
      <c r="D106" s="150"/>
      <c r="E106" s="150"/>
      <c r="F106" s="150"/>
      <c r="G106" s="150"/>
      <c r="H106" s="150"/>
      <c r="I106" s="150"/>
    </row>
    <row r="107" spans="1:10" ht="18" x14ac:dyDescent="0.25">
      <c r="A107" s="158"/>
      <c r="B107" s="153"/>
      <c r="C107" s="153"/>
      <c r="D107" s="150"/>
      <c r="E107" s="150"/>
      <c r="F107" s="150"/>
      <c r="G107" s="150"/>
      <c r="H107" s="150"/>
      <c r="I107" s="150"/>
    </row>
    <row r="108" spans="1:10" ht="33" customHeight="1" x14ac:dyDescent="0.25">
      <c r="A108" s="190" t="s">
        <v>351</v>
      </c>
      <c r="B108" s="248" t="s">
        <v>368</v>
      </c>
      <c r="C108" s="248"/>
      <c r="D108" s="150"/>
      <c r="E108" s="150"/>
      <c r="F108" s="150"/>
      <c r="G108" s="150"/>
      <c r="H108" s="150"/>
      <c r="I108" s="150"/>
      <c r="J108" s="149" t="str">
        <f>D18</f>
        <v>5 Décembre</v>
      </c>
    </row>
    <row r="109" spans="1:10" ht="33" customHeight="1" x14ac:dyDescent="0.25">
      <c r="A109" s="191" t="s">
        <v>353</v>
      </c>
      <c r="B109" s="247">
        <f>'A1 Exploitation'!D410</f>
        <v>1</v>
      </c>
      <c r="C109" s="247"/>
      <c r="D109" s="150"/>
      <c r="E109" s="150"/>
      <c r="F109" s="150"/>
      <c r="G109" s="150"/>
      <c r="H109" s="150"/>
      <c r="I109" s="150"/>
    </row>
    <row r="110" spans="1:10" ht="33" customHeight="1" x14ac:dyDescent="0.25">
      <c r="A110" s="190" t="s">
        <v>354</v>
      </c>
      <c r="B110" s="247">
        <f>'A2 Exploitation'!D410</f>
        <v>1</v>
      </c>
      <c r="C110" s="247"/>
      <c r="D110" s="150"/>
      <c r="E110" s="150"/>
      <c r="F110" s="150"/>
      <c r="G110" s="150"/>
      <c r="H110" s="150"/>
      <c r="I110" s="150"/>
    </row>
    <row r="111" spans="1:10" ht="33" customHeight="1" x14ac:dyDescent="0.25">
      <c r="A111" s="191" t="s">
        <v>355</v>
      </c>
      <c r="B111" s="247">
        <f>'A3 Exploitation'!D410</f>
        <v>0</v>
      </c>
      <c r="C111" s="247"/>
      <c r="D111" s="150"/>
      <c r="E111" s="150"/>
      <c r="F111" s="150"/>
      <c r="G111" s="150"/>
      <c r="H111" s="150"/>
      <c r="I111" s="150"/>
    </row>
    <row r="112" spans="1:10" ht="33" customHeight="1" x14ac:dyDescent="0.25">
      <c r="A112" s="191" t="s">
        <v>356</v>
      </c>
      <c r="B112" s="247">
        <f>'A4 Exploitation'!D410</f>
        <v>0</v>
      </c>
      <c r="C112" s="247"/>
      <c r="D112" s="150"/>
      <c r="E112" s="150"/>
      <c r="F112" s="150"/>
      <c r="G112" s="150"/>
      <c r="H112" s="150"/>
      <c r="I112" s="150"/>
    </row>
    <row r="113" spans="1:10" ht="18" x14ac:dyDescent="0.25">
      <c r="A113" s="158"/>
      <c r="B113" s="153"/>
      <c r="C113" s="153"/>
      <c r="D113" s="150"/>
      <c r="E113" s="150"/>
      <c r="F113" s="150"/>
      <c r="G113" s="150"/>
      <c r="H113" s="150"/>
      <c r="I113" s="150"/>
    </row>
    <row r="114" spans="1:10" ht="18" x14ac:dyDescent="0.25">
      <c r="A114" s="158"/>
      <c r="B114" s="153"/>
      <c r="C114" s="153"/>
      <c r="D114" s="150"/>
      <c r="E114" s="150"/>
      <c r="F114" s="150"/>
      <c r="G114" s="150"/>
      <c r="H114" s="150"/>
      <c r="I114" s="150"/>
    </row>
    <row r="115" spans="1:10" ht="33" customHeight="1" x14ac:dyDescent="0.25">
      <c r="A115" s="190" t="s">
        <v>351</v>
      </c>
      <c r="B115" s="248" t="s">
        <v>369</v>
      </c>
      <c r="C115" s="248"/>
      <c r="D115" s="150"/>
      <c r="E115" s="150"/>
      <c r="F115" s="150"/>
      <c r="G115" s="150"/>
      <c r="H115" s="150"/>
      <c r="I115" s="150"/>
      <c r="J115" s="149" t="str">
        <f>D18</f>
        <v>5 Décembre</v>
      </c>
    </row>
    <row r="116" spans="1:10" ht="33" customHeight="1" x14ac:dyDescent="0.25">
      <c r="A116" s="191" t="s">
        <v>353</v>
      </c>
      <c r="B116" s="247">
        <f>'A1 Exploitation'!D420</f>
        <v>0.875</v>
      </c>
      <c r="C116" s="247"/>
      <c r="D116" s="150"/>
      <c r="E116" s="150"/>
      <c r="F116" s="150"/>
      <c r="G116" s="150"/>
      <c r="H116" s="150"/>
      <c r="I116" s="150"/>
    </row>
    <row r="117" spans="1:10" ht="33" customHeight="1" x14ac:dyDescent="0.25">
      <c r="A117" s="190" t="s">
        <v>354</v>
      </c>
      <c r="B117" s="247">
        <f>'A2 Exploitation'!D420</f>
        <v>1</v>
      </c>
      <c r="C117" s="247"/>
      <c r="D117" s="150"/>
      <c r="E117" s="150"/>
      <c r="F117" s="150"/>
      <c r="G117" s="150"/>
      <c r="H117" s="150"/>
      <c r="I117" s="150"/>
    </row>
    <row r="118" spans="1:10" ht="33" customHeight="1" x14ac:dyDescent="0.25">
      <c r="A118" s="191" t="s">
        <v>355</v>
      </c>
      <c r="B118" s="247">
        <f>'A3 Exploitation'!D420</f>
        <v>0</v>
      </c>
      <c r="C118" s="247"/>
      <c r="D118" s="150"/>
      <c r="E118" s="150"/>
      <c r="F118" s="150"/>
      <c r="G118" s="150"/>
      <c r="H118" s="150"/>
      <c r="I118" s="150"/>
    </row>
    <row r="119" spans="1:10" ht="33" customHeight="1" x14ac:dyDescent="0.25">
      <c r="A119" s="191" t="s">
        <v>356</v>
      </c>
      <c r="B119" s="247">
        <f>'A4 Exploitation'!D420</f>
        <v>0</v>
      </c>
      <c r="C119" s="247"/>
      <c r="D119" s="150"/>
      <c r="E119" s="150"/>
      <c r="F119" s="150"/>
      <c r="G119" s="150"/>
      <c r="H119" s="150"/>
      <c r="I119" s="150"/>
    </row>
    <row r="120" spans="1:10" ht="18" x14ac:dyDescent="0.25">
      <c r="A120" s="158"/>
      <c r="B120" s="153"/>
      <c r="C120" s="153"/>
      <c r="D120" s="150"/>
      <c r="E120" s="150"/>
      <c r="F120" s="150"/>
      <c r="G120" s="150"/>
      <c r="H120" s="150"/>
      <c r="I120" s="150"/>
    </row>
    <row r="121" spans="1:10" ht="18" x14ac:dyDescent="0.25">
      <c r="A121" s="158"/>
      <c r="B121" s="153"/>
      <c r="C121" s="153"/>
      <c r="D121" s="150"/>
      <c r="E121" s="150"/>
      <c r="F121" s="150"/>
      <c r="G121" s="150"/>
      <c r="H121" s="150"/>
      <c r="I121" s="150"/>
    </row>
    <row r="122" spans="1:10" ht="33" customHeight="1" x14ac:dyDescent="0.25">
      <c r="A122" s="190" t="s">
        <v>351</v>
      </c>
      <c r="B122" s="248" t="s">
        <v>370</v>
      </c>
      <c r="C122" s="248"/>
      <c r="D122" s="150"/>
      <c r="E122" s="150"/>
      <c r="F122" s="150"/>
      <c r="G122" s="150"/>
      <c r="H122" s="150"/>
      <c r="I122" s="150"/>
      <c r="J122" s="149" t="str">
        <f>D18</f>
        <v>5 Décembre</v>
      </c>
    </row>
    <row r="123" spans="1:10" ht="33" customHeight="1" x14ac:dyDescent="0.25">
      <c r="A123" s="191" t="s">
        <v>353</v>
      </c>
      <c r="B123" s="247">
        <f>'A1 Exploitation'!D429</f>
        <v>0.75</v>
      </c>
      <c r="C123" s="247"/>
      <c r="D123" s="150"/>
      <c r="E123" s="150"/>
      <c r="F123" s="150"/>
      <c r="G123" s="150"/>
      <c r="H123" s="150"/>
      <c r="I123" s="150"/>
    </row>
    <row r="124" spans="1:10" ht="33" customHeight="1" x14ac:dyDescent="0.25">
      <c r="A124" s="190" t="s">
        <v>354</v>
      </c>
      <c r="B124" s="247">
        <f>'A2 Exploitation'!D429</f>
        <v>1</v>
      </c>
      <c r="C124" s="247"/>
      <c r="D124" s="150"/>
      <c r="E124" s="150"/>
      <c r="F124" s="150"/>
      <c r="G124" s="150"/>
      <c r="H124" s="150"/>
      <c r="I124" s="150"/>
    </row>
    <row r="125" spans="1:10" ht="33" customHeight="1" x14ac:dyDescent="0.25">
      <c r="A125" s="191" t="s">
        <v>355</v>
      </c>
      <c r="B125" s="247">
        <f>'A3 Exploitation'!D429</f>
        <v>0</v>
      </c>
      <c r="C125" s="247"/>
      <c r="D125" s="150"/>
      <c r="E125" s="150"/>
      <c r="F125" s="150"/>
      <c r="G125" s="150"/>
      <c r="H125" s="150"/>
      <c r="I125" s="150"/>
    </row>
    <row r="126" spans="1:10" ht="33" customHeight="1" x14ac:dyDescent="0.25">
      <c r="A126" s="191" t="s">
        <v>356</v>
      </c>
      <c r="B126" s="247">
        <f>'A4 Exploitation'!D429</f>
        <v>0</v>
      </c>
      <c r="C126" s="247"/>
      <c r="D126" s="150"/>
      <c r="E126" s="150"/>
      <c r="F126" s="150"/>
      <c r="G126" s="150"/>
      <c r="H126" s="150"/>
      <c r="I126" s="150"/>
    </row>
    <row r="127" spans="1:10" ht="18" x14ac:dyDescent="0.25">
      <c r="A127" s="158"/>
      <c r="B127" s="249"/>
      <c r="C127" s="249"/>
      <c r="D127" s="150"/>
      <c r="E127" s="150"/>
      <c r="F127" s="150"/>
      <c r="G127" s="150"/>
      <c r="H127" s="150"/>
      <c r="I127" s="150"/>
    </row>
    <row r="128" spans="1:10" ht="18" x14ac:dyDescent="0.25">
      <c r="A128" s="158"/>
      <c r="B128" s="249"/>
      <c r="C128" s="249"/>
      <c r="D128" s="150"/>
      <c r="E128" s="150"/>
      <c r="F128" s="150"/>
      <c r="G128" s="150"/>
      <c r="H128" s="150"/>
      <c r="I128" s="150"/>
    </row>
    <row r="129" spans="1:10" ht="33" customHeight="1" x14ac:dyDescent="0.25">
      <c r="A129" s="190" t="s">
        <v>351</v>
      </c>
      <c r="B129" s="248" t="s">
        <v>371</v>
      </c>
      <c r="C129" s="248"/>
      <c r="D129" s="150"/>
      <c r="E129" s="150"/>
      <c r="F129" s="150"/>
      <c r="G129" s="150"/>
      <c r="H129" s="150"/>
      <c r="I129" s="150"/>
      <c r="J129" s="149" t="str">
        <f>D18</f>
        <v>5 Décembre</v>
      </c>
    </row>
    <row r="130" spans="1:10" ht="33" customHeight="1" x14ac:dyDescent="0.25">
      <c r="A130" s="191" t="s">
        <v>353</v>
      </c>
      <c r="B130" s="247">
        <f>'A1 Exploitation'!D450</f>
        <v>0.9375</v>
      </c>
      <c r="C130" s="247"/>
      <c r="D130" s="150"/>
      <c r="E130" s="150"/>
      <c r="F130" s="150"/>
      <c r="G130" s="150"/>
      <c r="H130" s="150"/>
      <c r="I130" s="150"/>
    </row>
    <row r="131" spans="1:10" ht="33" customHeight="1" x14ac:dyDescent="0.25">
      <c r="A131" s="190" t="s">
        <v>354</v>
      </c>
      <c r="B131" s="247">
        <f>'A2 Exploitation'!D450</f>
        <v>0.95</v>
      </c>
      <c r="C131" s="247"/>
      <c r="D131" s="150"/>
      <c r="E131" s="150"/>
      <c r="F131" s="150"/>
      <c r="G131" s="150"/>
      <c r="H131" s="150"/>
      <c r="I131" s="150"/>
    </row>
    <row r="132" spans="1:10" ht="33" customHeight="1" x14ac:dyDescent="0.25">
      <c r="A132" s="191" t="s">
        <v>355</v>
      </c>
      <c r="B132" s="247">
        <f>'A3 Exploitation'!D450</f>
        <v>0</v>
      </c>
      <c r="C132" s="247"/>
      <c r="D132" s="150"/>
      <c r="E132" s="150"/>
      <c r="F132" s="150"/>
      <c r="G132" s="150"/>
      <c r="H132" s="150"/>
      <c r="I132" s="150"/>
    </row>
    <row r="133" spans="1:10" ht="33" customHeight="1" x14ac:dyDescent="0.25">
      <c r="A133" s="191" t="s">
        <v>356</v>
      </c>
      <c r="B133" s="247">
        <f>'A4 Exploitation'!D450</f>
        <v>0</v>
      </c>
      <c r="C133" s="247"/>
    </row>
    <row r="134" spans="1:10" ht="18.75" x14ac:dyDescent="0.25">
      <c r="A134" s="159"/>
      <c r="B134" s="154"/>
      <c r="C134" s="154"/>
    </row>
    <row r="135" spans="1:10" ht="18.75" x14ac:dyDescent="0.25">
      <c r="A135" s="159"/>
      <c r="B135" s="154"/>
      <c r="C135" s="154"/>
    </row>
    <row r="136" spans="1:10" ht="33" customHeight="1" x14ac:dyDescent="0.25">
      <c r="A136" s="190" t="s">
        <v>351</v>
      </c>
      <c r="B136" s="248" t="s">
        <v>372</v>
      </c>
      <c r="C136" s="248"/>
      <c r="J136" s="149" t="str">
        <f>D18</f>
        <v>5 Décembre</v>
      </c>
    </row>
    <row r="137" spans="1:10" ht="33" customHeight="1" x14ac:dyDescent="0.25">
      <c r="A137" s="191" t="s">
        <v>353</v>
      </c>
      <c r="B137" s="247">
        <f>'A1 Exploitation'!D459</f>
        <v>1</v>
      </c>
      <c r="C137" s="247"/>
    </row>
    <row r="138" spans="1:10" ht="33" customHeight="1" x14ac:dyDescent="0.25">
      <c r="A138" s="190" t="s">
        <v>354</v>
      </c>
      <c r="B138" s="247">
        <f>'A2 Exploitation'!D459</f>
        <v>1</v>
      </c>
      <c r="C138" s="247"/>
    </row>
    <row r="139" spans="1:10" ht="33" customHeight="1" x14ac:dyDescent="0.25">
      <c r="A139" s="191" t="s">
        <v>355</v>
      </c>
      <c r="B139" s="247">
        <f>'A3 Exploitation'!D459</f>
        <v>0</v>
      </c>
      <c r="C139" s="247"/>
    </row>
    <row r="140" spans="1:10" ht="33" customHeight="1" x14ac:dyDescent="0.25">
      <c r="A140" s="191" t="s">
        <v>356</v>
      </c>
      <c r="B140" s="247">
        <f>'A4 Exploitation'!D459</f>
        <v>0</v>
      </c>
      <c r="C140" s="247"/>
    </row>
    <row r="141" spans="1:10" ht="18.75" x14ac:dyDescent="0.25">
      <c r="A141" s="159"/>
      <c r="B141" s="154"/>
      <c r="C141" s="154"/>
    </row>
    <row r="142" spans="1:10" ht="18.75" x14ac:dyDescent="0.25">
      <c r="A142" s="159"/>
      <c r="B142" s="154"/>
      <c r="C142" s="154"/>
    </row>
    <row r="143" spans="1:10" ht="33" customHeight="1" x14ac:dyDescent="0.25">
      <c r="A143" s="190" t="s">
        <v>351</v>
      </c>
      <c r="B143" s="248" t="s">
        <v>373</v>
      </c>
      <c r="C143" s="248"/>
      <c r="J143" s="149" t="str">
        <f>D18</f>
        <v>5 Décembre</v>
      </c>
    </row>
    <row r="144" spans="1:10" ht="33" customHeight="1" x14ac:dyDescent="0.25">
      <c r="A144" s="191" t="s">
        <v>353</v>
      </c>
      <c r="B144" s="247">
        <f>'A1 Technique'!D183</f>
        <v>0.74285714285714288</v>
      </c>
      <c r="C144" s="247"/>
    </row>
    <row r="145" spans="1:3" ht="33" customHeight="1" x14ac:dyDescent="0.25">
      <c r="A145" s="190" t="s">
        <v>354</v>
      </c>
      <c r="B145" s="247">
        <f>'A2 Technique'!D183</f>
        <v>0.79347826086956519</v>
      </c>
      <c r="C145" s="247"/>
    </row>
    <row r="146" spans="1:3" ht="33" customHeight="1" x14ac:dyDescent="0.25">
      <c r="A146" s="191" t="s">
        <v>355</v>
      </c>
      <c r="B146" s="247">
        <f>'A3 Technique'!D183</f>
        <v>0</v>
      </c>
      <c r="C146" s="247"/>
    </row>
    <row r="147" spans="1:3" ht="33" customHeight="1" x14ac:dyDescent="0.25">
      <c r="A147" s="191" t="s">
        <v>356</v>
      </c>
      <c r="B147" s="247">
        <f>'A4 Technique'!D183</f>
        <v>0</v>
      </c>
      <c r="C147" s="247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A18:C18"/>
    <mergeCell ref="D18:K18"/>
    <mergeCell ref="A21:K21"/>
    <mergeCell ref="B23:C23"/>
    <mergeCell ref="B24:C24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60:C60"/>
    <mergeCell ref="B61:C61"/>
    <mergeCell ref="B62:C62"/>
    <mergeCell ref="B52:C52"/>
    <mergeCell ref="B53:C53"/>
    <mergeCell ref="B54:C54"/>
    <mergeCell ref="B55:C55"/>
    <mergeCell ref="B56:C56"/>
    <mergeCell ref="B69:C69"/>
    <mergeCell ref="B70:C70"/>
    <mergeCell ref="B73:C73"/>
    <mergeCell ref="B74:C74"/>
    <mergeCell ref="B63:C63"/>
    <mergeCell ref="B66:C66"/>
    <mergeCell ref="B67:C67"/>
    <mergeCell ref="B68:C68"/>
    <mergeCell ref="B75:C75"/>
    <mergeCell ref="B76:C76"/>
    <mergeCell ref="B77:C77"/>
    <mergeCell ref="B87:C87"/>
    <mergeCell ref="B88:C88"/>
    <mergeCell ref="B89:C89"/>
    <mergeCell ref="B90:C90"/>
    <mergeCell ref="B91:C91"/>
    <mergeCell ref="B80:C80"/>
    <mergeCell ref="B81:C81"/>
    <mergeCell ref="B82:C82"/>
    <mergeCell ref="B83:C83"/>
    <mergeCell ref="B84:C84"/>
    <mergeCell ref="B98:C98"/>
    <mergeCell ref="B101:C101"/>
    <mergeCell ref="B102:C102"/>
    <mergeCell ref="B103:C103"/>
    <mergeCell ref="B94:C94"/>
    <mergeCell ref="B95:C95"/>
    <mergeCell ref="B96:C96"/>
    <mergeCell ref="B97:C97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44:C144"/>
    <mergeCell ref="B145:C145"/>
    <mergeCell ref="B146:C146"/>
    <mergeCell ref="B147:C147"/>
    <mergeCell ref="B138:C138"/>
    <mergeCell ref="B139:C139"/>
    <mergeCell ref="B140:C140"/>
    <mergeCell ref="B143:C143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277" zoomScale="71" zoomScaleNormal="71" zoomScaleSheetLayoutView="71" workbookViewId="0">
      <selection activeCell="D285" sqref="D285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71"/>
      <c r="E1" s="271"/>
      <c r="F1" s="271"/>
      <c r="G1" s="271"/>
      <c r="H1" s="271"/>
      <c r="I1" s="271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72" t="s">
        <v>190</v>
      </c>
      <c r="B7" s="272"/>
      <c r="C7" s="272"/>
      <c r="D7" s="272"/>
      <c r="E7" s="272"/>
      <c r="F7" s="272"/>
      <c r="G7" s="84"/>
      <c r="H7" s="84"/>
      <c r="I7" s="84"/>
    </row>
    <row r="8" spans="1:9" ht="29.25" x14ac:dyDescent="0.5">
      <c r="A8" s="273" t="str">
        <f>'Page de garde'!D18</f>
        <v>5 Décembre</v>
      </c>
      <c r="B8" s="273"/>
      <c r="C8" s="273"/>
      <c r="D8" s="273"/>
      <c r="E8" s="273"/>
      <c r="F8" s="273"/>
      <c r="G8" s="85"/>
      <c r="H8" s="85"/>
      <c r="I8" s="84"/>
    </row>
    <row r="9" spans="1:9" ht="24" x14ac:dyDescent="0.45">
      <c r="A9" s="192" t="s">
        <v>44</v>
      </c>
      <c r="B9" s="274" t="s">
        <v>380</v>
      </c>
      <c r="C9" s="274"/>
      <c r="D9" s="274"/>
      <c r="E9" s="274"/>
      <c r="F9" s="275"/>
      <c r="G9" s="85"/>
      <c r="H9" s="85"/>
      <c r="I9" s="84"/>
    </row>
    <row r="10" spans="1:9" ht="24" x14ac:dyDescent="0.45">
      <c r="A10" s="193" t="s">
        <v>46</v>
      </c>
      <c r="B10" s="276" t="s">
        <v>381</v>
      </c>
      <c r="C10" s="276"/>
      <c r="D10" s="276"/>
      <c r="E10" s="276"/>
      <c r="F10" s="276"/>
      <c r="G10" s="85"/>
      <c r="H10" s="85"/>
      <c r="I10" s="84"/>
    </row>
    <row r="11" spans="1:9" ht="24" x14ac:dyDescent="0.45">
      <c r="A11" s="192" t="s">
        <v>45</v>
      </c>
      <c r="B11" s="270">
        <v>42900</v>
      </c>
      <c r="C11" s="270"/>
      <c r="D11" s="270"/>
      <c r="E11" s="270"/>
      <c r="F11" s="270"/>
      <c r="G11" s="85"/>
      <c r="H11" s="85"/>
      <c r="I11" s="84"/>
    </row>
    <row r="12" spans="1:9" ht="24" x14ac:dyDescent="0.45">
      <c r="A12" s="192" t="s">
        <v>260</v>
      </c>
      <c r="B12" s="262">
        <f>D463</f>
        <v>0.83974358974358976</v>
      </c>
      <c r="C12" s="262"/>
      <c r="D12" s="262"/>
      <c r="E12" s="262"/>
      <c r="F12" s="262"/>
      <c r="G12" s="85"/>
      <c r="H12" s="85"/>
      <c r="I12" s="84"/>
    </row>
    <row r="13" spans="1:9" ht="22.5" x14ac:dyDescent="0.45">
      <c r="A13" s="28"/>
      <c r="B13" s="29"/>
      <c r="C13" s="29"/>
      <c r="D13" s="263"/>
      <c r="E13" s="263"/>
      <c r="F13" s="263"/>
      <c r="G13" s="263"/>
      <c r="H13" s="263"/>
      <c r="I13" s="3"/>
    </row>
    <row r="14" spans="1:9" ht="16.5" x14ac:dyDescent="0.3">
      <c r="A14" s="264" t="s">
        <v>32</v>
      </c>
      <c r="B14" s="265" t="s">
        <v>33</v>
      </c>
      <c r="C14" s="265"/>
      <c r="D14" s="265" t="s">
        <v>48</v>
      </c>
      <c r="E14" s="266" t="s">
        <v>331</v>
      </c>
      <c r="F14" s="265" t="s">
        <v>202</v>
      </c>
      <c r="G14" s="29"/>
      <c r="H14" s="29"/>
    </row>
    <row r="15" spans="1:9" ht="16.5" x14ac:dyDescent="0.3">
      <c r="A15" s="264"/>
      <c r="B15" s="55" t="s">
        <v>36</v>
      </c>
      <c r="C15" s="55" t="s">
        <v>35</v>
      </c>
      <c r="D15" s="265"/>
      <c r="E15" s="266"/>
      <c r="F15" s="265"/>
      <c r="G15" s="29"/>
      <c r="H15" s="29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29"/>
      <c r="H16" s="29"/>
    </row>
    <row r="17" spans="1:8" ht="18" x14ac:dyDescent="0.3">
      <c r="A17" s="134">
        <f>B11</f>
        <v>42900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8" t="s">
        <v>1</v>
      </c>
      <c r="B18" s="269"/>
      <c r="C18" s="269"/>
      <c r="D18" s="269"/>
      <c r="E18" s="269"/>
      <c r="F18" s="269"/>
    </row>
    <row r="19" spans="1:8" x14ac:dyDescent="0.25">
      <c r="A19" s="16" t="s">
        <v>10</v>
      </c>
      <c r="B19" s="94">
        <v>2</v>
      </c>
      <c r="C19" s="94"/>
      <c r="D19" s="93"/>
      <c r="E19" s="52"/>
      <c r="F19" s="52"/>
    </row>
    <row r="20" spans="1:8" x14ac:dyDescent="0.25">
      <c r="A20" s="16" t="s">
        <v>199</v>
      </c>
      <c r="B20" s="122" t="s">
        <v>34</v>
      </c>
      <c r="C20" s="94"/>
      <c r="D20" s="93"/>
      <c r="E20" s="52"/>
      <c r="F20" s="52"/>
    </row>
    <row r="21" spans="1:8" x14ac:dyDescent="0.25">
      <c r="A21" s="16" t="s">
        <v>93</v>
      </c>
      <c r="B21" s="122">
        <v>2</v>
      </c>
      <c r="C21" s="94"/>
      <c r="D21" s="93"/>
      <c r="E21" s="52"/>
      <c r="F21" s="52"/>
    </row>
    <row r="22" spans="1:8" s="124" customFormat="1" x14ac:dyDescent="0.25">
      <c r="A22" s="70" t="s">
        <v>288</v>
      </c>
      <c r="B22" s="122" t="s">
        <v>34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245">
        <f>SUM(B19:C22)</f>
        <v>4</v>
      </c>
    </row>
    <row r="24" spans="1:8" x14ac:dyDescent="0.25">
      <c r="A24" s="199" t="s">
        <v>37</v>
      </c>
      <c r="B24" s="200"/>
      <c r="C24" s="201"/>
      <c r="D24" s="202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58" t="s">
        <v>18</v>
      </c>
      <c r="B26" s="259"/>
      <c r="C26" s="259"/>
      <c r="D26" s="259"/>
      <c r="E26" s="259"/>
      <c r="F26" s="259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2">
        <v>2</v>
      </c>
      <c r="C28" s="161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2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2">
        <v>2</v>
      </c>
      <c r="C30" s="88"/>
      <c r="D30" s="90"/>
      <c r="E30" s="52"/>
      <c r="F30" s="52"/>
    </row>
    <row r="31" spans="1:8" ht="30" x14ac:dyDescent="0.25">
      <c r="A31" s="17" t="s">
        <v>53</v>
      </c>
      <c r="B31" s="122">
        <v>2</v>
      </c>
      <c r="C31" s="88"/>
      <c r="D31" s="86"/>
      <c r="E31" s="52"/>
      <c r="F31" s="52"/>
    </row>
    <row r="32" spans="1:8" ht="75" x14ac:dyDescent="0.25">
      <c r="A32" s="16" t="s">
        <v>156</v>
      </c>
      <c r="B32" s="122">
        <v>2</v>
      </c>
      <c r="C32" s="88"/>
      <c r="D32" s="91"/>
      <c r="E32" s="52"/>
      <c r="F32" s="52"/>
      <c r="G32" s="124"/>
    </row>
    <row r="33" spans="1:7" ht="36" x14ac:dyDescent="0.25">
      <c r="A33" s="69" t="s">
        <v>11</v>
      </c>
      <c r="B33" s="122">
        <v>2</v>
      </c>
      <c r="C33" s="161" t="str">
        <f>IF(B33=0, -5, "0")</f>
        <v>0</v>
      </c>
      <c r="D33" s="87"/>
      <c r="E33" s="52"/>
      <c r="F33" s="52"/>
    </row>
    <row r="34" spans="1:7" x14ac:dyDescent="0.25">
      <c r="A34" s="17" t="s">
        <v>274</v>
      </c>
      <c r="B34" s="122">
        <v>2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2">
        <v>2</v>
      </c>
      <c r="C36" s="89"/>
      <c r="D36" s="240">
        <v>1</v>
      </c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18</v>
      </c>
    </row>
    <row r="38" spans="1:7" x14ac:dyDescent="0.25">
      <c r="A38" s="199" t="s">
        <v>37</v>
      </c>
      <c r="B38" s="200"/>
      <c r="C38" s="201"/>
      <c r="D38" s="202">
        <f>D37/(COUNT(B27:C35)*2)</f>
        <v>1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22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1</v>
      </c>
    </row>
    <row r="42" spans="1:7" x14ac:dyDescent="0.25">
      <c r="A42" s="8"/>
      <c r="B42" s="5"/>
      <c r="C42" s="6"/>
      <c r="D42" s="5"/>
    </row>
    <row r="43" spans="1:7" ht="18" x14ac:dyDescent="0.35">
      <c r="A43" s="267" t="s">
        <v>131</v>
      </c>
      <c r="B43" s="267"/>
      <c r="C43" s="267"/>
      <c r="D43" s="267"/>
      <c r="E43" s="267"/>
      <c r="F43" s="267"/>
    </row>
    <row r="44" spans="1:7" x14ac:dyDescent="0.25">
      <c r="A44" s="135">
        <f>B11</f>
        <v>42900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95" t="s">
        <v>34</v>
      </c>
      <c r="C46" s="95"/>
      <c r="D46" s="109"/>
      <c r="E46" s="103"/>
      <c r="F46" s="103"/>
    </row>
    <row r="47" spans="1:7" ht="30" x14ac:dyDescent="0.25">
      <c r="A47" s="34" t="s">
        <v>244</v>
      </c>
      <c r="B47" s="122" t="s">
        <v>34</v>
      </c>
      <c r="C47" s="95"/>
      <c r="D47" s="109"/>
      <c r="E47" s="103"/>
      <c r="F47" s="103"/>
    </row>
    <row r="48" spans="1:7" x14ac:dyDescent="0.25">
      <c r="A48" s="26" t="s">
        <v>281</v>
      </c>
      <c r="B48" s="122" t="s">
        <v>34</v>
      </c>
      <c r="C48" s="101"/>
      <c r="D48" s="116"/>
      <c r="E48" s="125"/>
      <c r="F48" s="103"/>
    </row>
    <row r="49" spans="1:6" x14ac:dyDescent="0.25">
      <c r="A49" s="26" t="s">
        <v>28</v>
      </c>
      <c r="B49" s="122" t="s">
        <v>34</v>
      </c>
      <c r="C49" s="95"/>
      <c r="D49" s="109"/>
      <c r="E49" s="103"/>
      <c r="F49" s="103"/>
    </row>
    <row r="50" spans="1:6" x14ac:dyDescent="0.25">
      <c r="A50" s="34" t="s">
        <v>134</v>
      </c>
      <c r="B50" s="122" t="s">
        <v>34</v>
      </c>
      <c r="C50" s="95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 t="s">
        <v>34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58" t="s">
        <v>65</v>
      </c>
      <c r="B57" s="259"/>
      <c r="C57" s="259"/>
      <c r="D57" s="259"/>
      <c r="E57" s="259"/>
      <c r="F57" s="259"/>
    </row>
    <row r="58" spans="1:6" x14ac:dyDescent="0.25">
      <c r="A58" s="121" t="s">
        <v>294</v>
      </c>
      <c r="B58" s="100" t="s">
        <v>34</v>
      </c>
      <c r="C58" s="100"/>
      <c r="D58" s="120"/>
      <c r="E58" s="103"/>
      <c r="F58" s="103"/>
    </row>
    <row r="59" spans="1:6" x14ac:dyDescent="0.25">
      <c r="A59" s="16" t="s">
        <v>193</v>
      </c>
      <c r="B59" s="122" t="s">
        <v>34</v>
      </c>
      <c r="C59" s="101"/>
      <c r="D59" s="115"/>
      <c r="E59" s="102"/>
      <c r="F59" s="125"/>
    </row>
    <row r="60" spans="1:6" x14ac:dyDescent="0.25">
      <c r="A60" s="20" t="s">
        <v>135</v>
      </c>
      <c r="B60" s="122" t="s">
        <v>34</v>
      </c>
      <c r="C60" s="100"/>
      <c r="D60" s="99"/>
      <c r="E60" s="103"/>
      <c r="F60" s="103"/>
    </row>
    <row r="61" spans="1:6" x14ac:dyDescent="0.25">
      <c r="A61" s="20" t="s">
        <v>117</v>
      </c>
      <c r="B61" s="122" t="s">
        <v>34</v>
      </c>
      <c r="C61" s="100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6" t="s">
        <v>261</v>
      </c>
      <c r="B63" s="122" t="s">
        <v>34</v>
      </c>
      <c r="C63" s="100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7" ht="16.5" x14ac:dyDescent="0.3">
      <c r="A65" s="40" t="s">
        <v>255</v>
      </c>
      <c r="B65" s="122" t="s">
        <v>34</v>
      </c>
      <c r="C65" s="123"/>
      <c r="D65" s="102"/>
      <c r="E65" s="125"/>
      <c r="F65" s="103"/>
    </row>
    <row r="66" spans="1:7" x14ac:dyDescent="0.25">
      <c r="A66" s="16" t="s">
        <v>289</v>
      </c>
      <c r="B66" s="122" t="s">
        <v>34</v>
      </c>
      <c r="C66" s="100"/>
      <c r="D66" s="110"/>
      <c r="E66" s="125"/>
      <c r="F66" s="103"/>
    </row>
    <row r="67" spans="1:7" x14ac:dyDescent="0.25">
      <c r="A67" s="16" t="s">
        <v>177</v>
      </c>
      <c r="B67" s="122" t="s">
        <v>34</v>
      </c>
      <c r="C67" s="100"/>
      <c r="D67" s="110"/>
      <c r="E67" s="103"/>
      <c r="F67" s="103"/>
    </row>
    <row r="68" spans="1:7" x14ac:dyDescent="0.25">
      <c r="A68" s="16" t="s">
        <v>110</v>
      </c>
      <c r="B68" s="122" t="s">
        <v>34</v>
      </c>
      <c r="C68" s="100"/>
      <c r="D68" s="109"/>
      <c r="E68" s="119"/>
      <c r="F68" s="103"/>
    </row>
    <row r="69" spans="1:7" x14ac:dyDescent="0.25">
      <c r="A69" s="16" t="s">
        <v>111</v>
      </c>
      <c r="B69" s="122" t="s">
        <v>34</v>
      </c>
      <c r="C69" s="101"/>
      <c r="D69" s="116"/>
      <c r="E69" s="102"/>
      <c r="F69" s="125"/>
    </row>
    <row r="70" spans="1:7" s="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7" s="24" customFormat="1" x14ac:dyDescent="0.25">
      <c r="A71" s="16" t="s">
        <v>275</v>
      </c>
      <c r="B71" s="122" t="s">
        <v>34</v>
      </c>
      <c r="C71" s="101"/>
      <c r="D71" s="105"/>
      <c r="E71" s="125"/>
      <c r="F71" s="125"/>
    </row>
    <row r="72" spans="1:7" s="24" customFormat="1" ht="16.5" x14ac:dyDescent="0.3">
      <c r="A72" s="40" t="s">
        <v>254</v>
      </c>
      <c r="B72" s="122" t="s">
        <v>34</v>
      </c>
      <c r="C72" s="123"/>
      <c r="D72" s="105"/>
      <c r="E72" s="125"/>
      <c r="F72" s="125"/>
      <c r="G72" s="124"/>
    </row>
    <row r="73" spans="1:7" s="24" customFormat="1" x14ac:dyDescent="0.25">
      <c r="A73" s="16" t="s">
        <v>162</v>
      </c>
      <c r="B73" s="122" t="s">
        <v>34</v>
      </c>
      <c r="C73" s="101"/>
      <c r="D73" s="109"/>
      <c r="E73" s="125"/>
      <c r="F73" s="125"/>
      <c r="G73" s="124"/>
    </row>
    <row r="74" spans="1:7" s="24" customFormat="1" x14ac:dyDescent="0.25">
      <c r="A74" s="16" t="s">
        <v>178</v>
      </c>
      <c r="B74" s="122" t="s">
        <v>34</v>
      </c>
      <c r="C74" s="101"/>
      <c r="D74" s="105"/>
      <c r="E74" s="125"/>
      <c r="F74" s="125"/>
      <c r="G74" s="124"/>
    </row>
    <row r="75" spans="1:7" s="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  <c r="G75" s="124"/>
    </row>
    <row r="76" spans="1:7" s="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7" s="24" customFormat="1" x14ac:dyDescent="0.25">
      <c r="A77" s="20" t="s">
        <v>78</v>
      </c>
      <c r="B77" s="122" t="s">
        <v>34</v>
      </c>
      <c r="C77" s="101"/>
      <c r="D77" s="105"/>
      <c r="E77" s="125"/>
      <c r="F77" s="125"/>
    </row>
    <row r="78" spans="1:7" s="24" customFormat="1" ht="30" x14ac:dyDescent="0.25">
      <c r="A78" s="20" t="s">
        <v>208</v>
      </c>
      <c r="B78" s="122" t="s">
        <v>34</v>
      </c>
      <c r="C78" s="100"/>
      <c r="D78" s="110"/>
      <c r="E78" s="125"/>
      <c r="F78" s="125"/>
    </row>
    <row r="79" spans="1:7" s="24" customFormat="1" x14ac:dyDescent="0.25">
      <c r="A79" s="16" t="s">
        <v>276</v>
      </c>
      <c r="B79" s="122" t="s">
        <v>34</v>
      </c>
      <c r="C79" s="101"/>
      <c r="D79" s="105"/>
      <c r="E79" s="102"/>
      <c r="F79" s="125"/>
    </row>
    <row r="80" spans="1:7" s="24" customFormat="1" ht="30" x14ac:dyDescent="0.25">
      <c r="A80" s="16" t="s">
        <v>188</v>
      </c>
      <c r="B80" s="122" t="s">
        <v>34</v>
      </c>
      <c r="C80" s="101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58" t="s">
        <v>25</v>
      </c>
      <c r="B84" s="259"/>
      <c r="C84" s="259"/>
      <c r="D84" s="259"/>
      <c r="E84" s="259"/>
      <c r="F84" s="259"/>
    </row>
    <row r="85" spans="1:6" x14ac:dyDescent="0.25">
      <c r="A85" s="16" t="s">
        <v>294</v>
      </c>
      <c r="B85" s="106" t="s">
        <v>34</v>
      </c>
      <c r="C85" s="106"/>
      <c r="D85" s="110"/>
      <c r="E85" s="103"/>
      <c r="F85" s="103"/>
    </row>
    <row r="86" spans="1:6" x14ac:dyDescent="0.25">
      <c r="A86" s="17" t="s">
        <v>99</v>
      </c>
      <c r="B86" s="122" t="s">
        <v>34</v>
      </c>
      <c r="C86" s="106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 t="s">
        <v>34</v>
      </c>
      <c r="C88" s="106"/>
      <c r="D88" s="110"/>
      <c r="E88" s="103"/>
      <c r="F88" s="103"/>
    </row>
    <row r="89" spans="1:6" x14ac:dyDescent="0.25">
      <c r="A89" s="17" t="s">
        <v>55</v>
      </c>
      <c r="B89" s="122" t="s">
        <v>34</v>
      </c>
      <c r="C89" s="106"/>
      <c r="D89" s="111"/>
      <c r="E89" s="103"/>
      <c r="F89" s="103"/>
    </row>
    <row r="90" spans="1:6" x14ac:dyDescent="0.25">
      <c r="A90" s="16" t="s">
        <v>277</v>
      </c>
      <c r="B90" s="122" t="s">
        <v>34</v>
      </c>
      <c r="C90" s="106"/>
      <c r="D90" s="109"/>
      <c r="E90" s="125"/>
      <c r="F90" s="103"/>
    </row>
    <row r="91" spans="1:6" ht="30" x14ac:dyDescent="0.25">
      <c r="A91" s="17" t="s">
        <v>245</v>
      </c>
      <c r="B91" s="122" t="s">
        <v>34</v>
      </c>
      <c r="C91" s="106"/>
      <c r="D91" s="110"/>
      <c r="E91" s="103"/>
      <c r="F91" s="103"/>
    </row>
    <row r="92" spans="1:6" ht="45" x14ac:dyDescent="0.25">
      <c r="A92" s="75" t="s">
        <v>271</v>
      </c>
      <c r="B92" s="122" t="s">
        <v>34</v>
      </c>
      <c r="C92" s="107"/>
      <c r="D92" s="236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55" t="s">
        <v>123</v>
      </c>
      <c r="B99" s="256"/>
      <c r="C99" s="256"/>
      <c r="D99" s="256"/>
      <c r="E99" s="256"/>
      <c r="F99" s="257"/>
    </row>
    <row r="100" spans="1:6" x14ac:dyDescent="0.25">
      <c r="A100" s="135">
        <f>B11</f>
        <v>42900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06" t="s">
        <v>34</v>
      </c>
      <c r="C102" s="106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06"/>
      <c r="D103" s="120"/>
      <c r="E103" s="103"/>
      <c r="F103" s="103"/>
    </row>
    <row r="104" spans="1:6" x14ac:dyDescent="0.25">
      <c r="A104" s="26" t="s">
        <v>95</v>
      </c>
      <c r="B104" s="122" t="s">
        <v>34</v>
      </c>
      <c r="C104" s="101"/>
      <c r="D104" s="102"/>
      <c r="E104" s="125"/>
      <c r="F104" s="103"/>
    </row>
    <row r="105" spans="1:6" x14ac:dyDescent="0.25">
      <c r="A105" s="26" t="s">
        <v>28</v>
      </c>
      <c r="B105" s="122" t="s">
        <v>34</v>
      </c>
      <c r="C105" s="106"/>
      <c r="D105" s="104"/>
      <c r="E105" s="103"/>
      <c r="F105" s="103"/>
    </row>
    <row r="106" spans="1:6" ht="30" x14ac:dyDescent="0.25">
      <c r="A106" s="26" t="s">
        <v>164</v>
      </c>
      <c r="B106" s="122" t="s">
        <v>34</v>
      </c>
      <c r="C106" s="106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8" t="s">
        <v>127</v>
      </c>
      <c r="B113" s="259"/>
      <c r="C113" s="259"/>
      <c r="D113" s="259"/>
      <c r="E113" s="259"/>
      <c r="F113" s="259"/>
    </row>
    <row r="114" spans="1:6" x14ac:dyDescent="0.25">
      <c r="A114" s="16" t="s">
        <v>294</v>
      </c>
      <c r="B114" s="106" t="s">
        <v>34</v>
      </c>
      <c r="C114" s="106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06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06"/>
      <c r="D116" s="99"/>
      <c r="E116" s="125"/>
      <c r="F116" s="103"/>
    </row>
    <row r="117" spans="1:6" x14ac:dyDescent="0.25">
      <c r="A117" s="16" t="s">
        <v>279</v>
      </c>
      <c r="B117" s="122" t="s">
        <v>34</v>
      </c>
      <c r="C117" s="106"/>
      <c r="D117" s="10"/>
      <c r="E117" s="125"/>
      <c r="F117" s="103"/>
    </row>
    <row r="118" spans="1:6" x14ac:dyDescent="0.25">
      <c r="A118" s="17" t="s">
        <v>64</v>
      </c>
      <c r="B118" s="122" t="s">
        <v>34</v>
      </c>
      <c r="C118" s="106"/>
      <c r="D118" s="11"/>
      <c r="E118" s="120"/>
      <c r="F118" s="103"/>
    </row>
    <row r="119" spans="1:6" ht="30" x14ac:dyDescent="0.25">
      <c r="A119" s="16" t="s">
        <v>165</v>
      </c>
      <c r="B119" s="122" t="s">
        <v>34</v>
      </c>
      <c r="C119" s="106"/>
      <c r="D119" s="11"/>
      <c r="E119" s="103"/>
      <c r="F119" s="103"/>
    </row>
    <row r="120" spans="1:6" x14ac:dyDescent="0.25">
      <c r="A120" s="16" t="s">
        <v>275</v>
      </c>
      <c r="B120" s="122" t="s">
        <v>34</v>
      </c>
      <c r="C120" s="106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 t="s">
        <v>34</v>
      </c>
      <c r="C122" s="106"/>
      <c r="D122" s="120"/>
      <c r="E122" s="103"/>
      <c r="F122" s="103"/>
    </row>
    <row r="123" spans="1:6" ht="16.5" x14ac:dyDescent="0.3">
      <c r="A123" s="39" t="s">
        <v>179</v>
      </c>
      <c r="B123" s="129" t="s">
        <v>34</v>
      </c>
      <c r="C123" s="129"/>
      <c r="D123" s="136"/>
      <c r="E123" s="120"/>
      <c r="F123" s="103"/>
    </row>
    <row r="124" spans="1:6" x14ac:dyDescent="0.25">
      <c r="A124" s="16" t="s">
        <v>262</v>
      </c>
      <c r="B124" s="122" t="s">
        <v>34</v>
      </c>
      <c r="C124" s="106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 t="s">
        <v>34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06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 t="s">
        <v>34</v>
      </c>
      <c r="C130" s="106"/>
      <c r="D130" s="120"/>
      <c r="E130" s="103"/>
      <c r="F130" s="103"/>
    </row>
    <row r="131" spans="1:6" ht="33" x14ac:dyDescent="0.3">
      <c r="A131" s="40" t="s">
        <v>209</v>
      </c>
      <c r="B131" s="123" t="s">
        <v>34</v>
      </c>
      <c r="C131" s="106"/>
      <c r="D131" s="120"/>
      <c r="E131" s="103"/>
      <c r="F131" s="103"/>
    </row>
    <row r="132" spans="1:6" x14ac:dyDescent="0.25">
      <c r="A132" s="20" t="s">
        <v>233</v>
      </c>
      <c r="B132" s="123" t="s">
        <v>34</v>
      </c>
      <c r="C132" s="106"/>
      <c r="D132" s="120"/>
      <c r="E132" s="120"/>
      <c r="F132" s="103"/>
    </row>
    <row r="133" spans="1:6" ht="30" x14ac:dyDescent="0.25">
      <c r="A133" s="20" t="s">
        <v>188</v>
      </c>
      <c r="B133" s="123" t="s">
        <v>34</v>
      </c>
      <c r="C133" s="106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8" t="s">
        <v>72</v>
      </c>
      <c r="B137" s="259"/>
      <c r="C137" s="259"/>
      <c r="D137" s="259"/>
      <c r="E137" s="259"/>
      <c r="F137" s="259"/>
    </row>
    <row r="138" spans="1:6" ht="30" x14ac:dyDescent="0.25">
      <c r="A138" s="16" t="s">
        <v>344</v>
      </c>
      <c r="B138" s="106" t="s">
        <v>34</v>
      </c>
      <c r="C138" s="106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06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06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5" t="s">
        <v>124</v>
      </c>
      <c r="B152" s="256"/>
      <c r="C152" s="256"/>
      <c r="D152" s="256"/>
      <c r="E152" s="256"/>
      <c r="F152" s="257"/>
    </row>
    <row r="153" spans="1:6" x14ac:dyDescent="0.25">
      <c r="A153" s="135">
        <f>B11</f>
        <v>42900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06" t="s">
        <v>34</v>
      </c>
      <c r="C155" s="106"/>
      <c r="D155" s="120"/>
      <c r="E155" s="103"/>
      <c r="F155" s="103"/>
    </row>
    <row r="156" spans="1:6" x14ac:dyDescent="0.25">
      <c r="A156" s="19" t="s">
        <v>281</v>
      </c>
      <c r="B156" s="122" t="s">
        <v>34</v>
      </c>
      <c r="C156" s="106"/>
      <c r="D156" s="120"/>
      <c r="E156" s="103"/>
      <c r="F156" s="103"/>
    </row>
    <row r="157" spans="1:6" x14ac:dyDescent="0.25">
      <c r="A157" s="19" t="s">
        <v>68</v>
      </c>
      <c r="B157" s="122" t="s">
        <v>34</v>
      </c>
      <c r="C157" s="98"/>
      <c r="D157" s="120"/>
      <c r="E157" s="103"/>
      <c r="F157" s="103"/>
    </row>
    <row r="158" spans="1:6" x14ac:dyDescent="0.25">
      <c r="A158" s="26" t="s">
        <v>130</v>
      </c>
      <c r="B158" s="122" t="s">
        <v>34</v>
      </c>
      <c r="C158" s="106"/>
      <c r="D158" s="104"/>
      <c r="E158" s="103"/>
      <c r="F158" s="103"/>
    </row>
    <row r="159" spans="1:6" ht="30" x14ac:dyDescent="0.25">
      <c r="A159" s="19" t="s">
        <v>180</v>
      </c>
      <c r="B159" s="122" t="s">
        <v>34</v>
      </c>
      <c r="C159" s="106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 t="s">
        <v>34</v>
      </c>
      <c r="C161" s="96"/>
      <c r="D161" s="120"/>
      <c r="E161" s="103"/>
      <c r="F161" s="103"/>
    </row>
    <row r="162" spans="1:6" x14ac:dyDescent="0.25">
      <c r="A162" s="19" t="s">
        <v>27</v>
      </c>
      <c r="B162" s="122" t="s">
        <v>34</v>
      </c>
      <c r="C162" s="106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58" t="s">
        <v>128</v>
      </c>
      <c r="B166" s="259"/>
      <c r="C166" s="259"/>
      <c r="D166" s="259"/>
      <c r="E166" s="259"/>
      <c r="F166" s="259"/>
    </row>
    <row r="167" spans="1:6" x14ac:dyDescent="0.25">
      <c r="A167" s="16" t="s">
        <v>294</v>
      </c>
      <c r="B167" s="106" t="s">
        <v>34</v>
      </c>
      <c r="C167" s="106"/>
      <c r="D167" s="99"/>
      <c r="E167" s="103"/>
      <c r="F167" s="103"/>
    </row>
    <row r="168" spans="1:6" x14ac:dyDescent="0.25">
      <c r="A168" s="17" t="s">
        <v>97</v>
      </c>
      <c r="B168" s="122" t="s">
        <v>34</v>
      </c>
      <c r="C168" s="106"/>
      <c r="D168" s="99"/>
      <c r="E168" s="103"/>
      <c r="F168" s="103"/>
    </row>
    <row r="169" spans="1:6" x14ac:dyDescent="0.25">
      <c r="A169" s="17" t="s">
        <v>129</v>
      </c>
      <c r="B169" s="122" t="s">
        <v>34</v>
      </c>
      <c r="C169" s="106"/>
      <c r="D169" s="99"/>
      <c r="E169" s="103"/>
      <c r="F169" s="103"/>
    </row>
    <row r="170" spans="1:6" x14ac:dyDescent="0.25">
      <c r="A170" s="17" t="s">
        <v>64</v>
      </c>
      <c r="B170" s="122" t="s">
        <v>34</v>
      </c>
      <c r="C170" s="106"/>
      <c r="D170" s="11"/>
      <c r="E170" s="103"/>
      <c r="F170" s="103"/>
    </row>
    <row r="171" spans="1:6" x14ac:dyDescent="0.25">
      <c r="A171" s="17" t="s">
        <v>263</v>
      </c>
      <c r="B171" s="122" t="s">
        <v>34</v>
      </c>
      <c r="C171" s="106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6" t="s">
        <v>280</v>
      </c>
      <c r="B173" s="122" t="s">
        <v>34</v>
      </c>
      <c r="C173" s="101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6" t="s">
        <v>293</v>
      </c>
      <c r="B175" s="122" t="s">
        <v>34</v>
      </c>
      <c r="C175" s="106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6" t="s">
        <v>275</v>
      </c>
      <c r="B177" s="122" t="s">
        <v>34</v>
      </c>
      <c r="C177" s="106"/>
      <c r="D177" s="120"/>
      <c r="E177" s="103"/>
      <c r="F177" s="103"/>
    </row>
    <row r="178" spans="1:7" x14ac:dyDescent="0.25">
      <c r="A178" s="16" t="s">
        <v>178</v>
      </c>
      <c r="B178" s="122" t="s">
        <v>34</v>
      </c>
      <c r="C178" s="106"/>
      <c r="D178" s="120"/>
      <c r="E178" s="120"/>
      <c r="F178" s="103"/>
    </row>
    <row r="179" spans="1:7" ht="18" x14ac:dyDescent="0.35">
      <c r="A179" s="113" t="s">
        <v>273</v>
      </c>
      <c r="B179" s="122" t="s">
        <v>34</v>
      </c>
      <c r="C179" s="106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 t="s">
        <v>34</v>
      </c>
      <c r="C181" s="106"/>
      <c r="D181" s="120"/>
      <c r="E181" s="103"/>
      <c r="F181" s="103"/>
    </row>
    <row r="182" spans="1:7" ht="33" x14ac:dyDescent="0.3">
      <c r="A182" s="132" t="s">
        <v>220</v>
      </c>
      <c r="B182" s="122" t="s">
        <v>34</v>
      </c>
      <c r="C182" s="106"/>
      <c r="D182" s="53"/>
      <c r="E182" s="103"/>
      <c r="F182" s="103"/>
      <c r="G182" s="124"/>
    </row>
    <row r="183" spans="1:7" x14ac:dyDescent="0.25">
      <c r="A183" s="20" t="s">
        <v>233</v>
      </c>
      <c r="B183" s="122" t="s">
        <v>34</v>
      </c>
      <c r="C183" s="106"/>
      <c r="D183" s="120"/>
      <c r="E183" s="120"/>
      <c r="F183" s="103"/>
    </row>
    <row r="184" spans="1:7" ht="30" x14ac:dyDescent="0.25">
      <c r="A184" s="20" t="s">
        <v>189</v>
      </c>
      <c r="B184" s="122" t="s">
        <v>34</v>
      </c>
      <c r="C184" s="106"/>
      <c r="D184" s="120"/>
      <c r="E184" s="103"/>
      <c r="F184" s="103"/>
    </row>
    <row r="185" spans="1:7" ht="45" x14ac:dyDescent="0.25">
      <c r="A185" s="71" t="s">
        <v>271</v>
      </c>
      <c r="B185" s="122" t="s">
        <v>34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5" t="s">
        <v>157</v>
      </c>
      <c r="B192" s="256"/>
      <c r="C192" s="256"/>
      <c r="D192" s="256"/>
      <c r="E192" s="256"/>
      <c r="F192" s="257"/>
    </row>
    <row r="193" spans="1:7" x14ac:dyDescent="0.25">
      <c r="A193" s="140">
        <f>B11</f>
        <v>42900</v>
      </c>
      <c r="B193" s="5"/>
      <c r="C193" s="6"/>
      <c r="D193" s="5"/>
    </row>
    <row r="194" spans="1:7" ht="18" x14ac:dyDescent="0.25">
      <c r="A194" s="258" t="s">
        <v>150</v>
      </c>
      <c r="B194" s="259"/>
      <c r="C194" s="259"/>
      <c r="D194" s="259"/>
      <c r="E194" s="259"/>
      <c r="F194" s="259"/>
    </row>
    <row r="195" spans="1:7" ht="36" x14ac:dyDescent="0.35">
      <c r="A195" s="56" t="s">
        <v>27</v>
      </c>
      <c r="B195" s="106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 t="s">
        <v>34</v>
      </c>
      <c r="C196" s="106"/>
      <c r="D196" s="120"/>
      <c r="E196" s="103"/>
      <c r="F196" s="103"/>
    </row>
    <row r="197" spans="1:7" x14ac:dyDescent="0.25">
      <c r="A197" s="26" t="s">
        <v>281</v>
      </c>
      <c r="B197" s="122" t="s">
        <v>34</v>
      </c>
      <c r="C197" s="106"/>
      <c r="D197" s="120"/>
      <c r="E197" s="125"/>
      <c r="F197" s="103"/>
    </row>
    <row r="198" spans="1:7" x14ac:dyDescent="0.25">
      <c r="A198" s="19" t="s">
        <v>95</v>
      </c>
      <c r="B198" s="122" t="s">
        <v>34</v>
      </c>
      <c r="C198" s="106"/>
      <c r="D198" s="120"/>
      <c r="E198" s="103"/>
      <c r="F198" s="103"/>
    </row>
    <row r="199" spans="1:7" x14ac:dyDescent="0.25">
      <c r="A199" s="19" t="s">
        <v>146</v>
      </c>
      <c r="B199" s="122" t="s">
        <v>34</v>
      </c>
      <c r="C199" s="106"/>
      <c r="D199" s="120"/>
      <c r="E199" s="103"/>
      <c r="F199" s="103"/>
    </row>
    <row r="200" spans="1:7" x14ac:dyDescent="0.25">
      <c r="A200" s="26" t="s">
        <v>145</v>
      </c>
      <c r="B200" s="122" t="s">
        <v>34</v>
      </c>
      <c r="C200" s="106"/>
      <c r="D200" s="120"/>
      <c r="E200" s="103"/>
      <c r="F200" s="103"/>
    </row>
    <row r="201" spans="1:7" x14ac:dyDescent="0.25">
      <c r="A201" s="26" t="s">
        <v>28</v>
      </c>
      <c r="B201" s="122" t="s">
        <v>34</v>
      </c>
      <c r="C201" s="106"/>
      <c r="D201" s="120"/>
      <c r="E201" s="103"/>
      <c r="F201" s="103"/>
    </row>
    <row r="202" spans="1:7" x14ac:dyDescent="0.25">
      <c r="A202" s="26" t="s">
        <v>147</v>
      </c>
      <c r="B202" s="122" t="s">
        <v>34</v>
      </c>
      <c r="C202" s="106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 t="s">
        <v>34</v>
      </c>
      <c r="C205" s="106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58" t="s">
        <v>75</v>
      </c>
      <c r="B209" s="259"/>
      <c r="C209" s="259"/>
      <c r="D209" s="259"/>
      <c r="E209" s="259"/>
      <c r="F209" s="259"/>
    </row>
    <row r="210" spans="1:7" x14ac:dyDescent="0.25">
      <c r="A210" s="16" t="s">
        <v>294</v>
      </c>
      <c r="B210" s="106" t="s">
        <v>34</v>
      </c>
      <c r="C210" s="106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 t="s">
        <v>34</v>
      </c>
      <c r="C212" s="106"/>
      <c r="D212" s="99"/>
      <c r="E212" s="103"/>
      <c r="F212" s="103"/>
    </row>
    <row r="213" spans="1:7" ht="30" x14ac:dyDescent="0.25">
      <c r="A213" s="16" t="s">
        <v>166</v>
      </c>
      <c r="B213" s="122" t="s">
        <v>34</v>
      </c>
      <c r="C213" s="106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6" t="s">
        <v>64</v>
      </c>
      <c r="B215" s="122" t="s">
        <v>34</v>
      </c>
      <c r="C215" s="106"/>
      <c r="D215" s="104"/>
      <c r="E215" s="103"/>
      <c r="F215" s="103"/>
    </row>
    <row r="216" spans="1:7" x14ac:dyDescent="0.25">
      <c r="A216" s="17" t="s">
        <v>69</v>
      </c>
      <c r="B216" s="122" t="s">
        <v>34</v>
      </c>
      <c r="C216" s="106"/>
      <c r="D216" s="11"/>
      <c r="E216" s="120"/>
      <c r="F216" s="103"/>
    </row>
    <row r="217" spans="1:7" x14ac:dyDescent="0.25">
      <c r="A217" s="16" t="s">
        <v>275</v>
      </c>
      <c r="B217" s="122" t="s">
        <v>34</v>
      </c>
      <c r="C217" s="106"/>
      <c r="D217" s="11"/>
      <c r="E217" s="103"/>
      <c r="F217" s="103"/>
    </row>
    <row r="218" spans="1:7" x14ac:dyDescent="0.25">
      <c r="A218" s="17" t="s">
        <v>178</v>
      </c>
      <c r="B218" s="122" t="s">
        <v>34</v>
      </c>
      <c r="C218" s="106"/>
      <c r="D218" s="120"/>
      <c r="E218" s="103"/>
      <c r="F218" s="103"/>
    </row>
    <row r="219" spans="1:7" ht="33" x14ac:dyDescent="0.3">
      <c r="A219" s="40" t="s">
        <v>168</v>
      </c>
      <c r="B219" s="122" t="s">
        <v>34</v>
      </c>
      <c r="C219" s="106"/>
      <c r="D219" s="120"/>
      <c r="E219" s="120"/>
      <c r="F219" s="103"/>
      <c r="G219" s="124"/>
    </row>
    <row r="220" spans="1:7" x14ac:dyDescent="0.25">
      <c r="A220" s="16" t="s">
        <v>149</v>
      </c>
      <c r="B220" s="122" t="s">
        <v>34</v>
      </c>
      <c r="C220" s="106"/>
      <c r="D220" s="104"/>
      <c r="E220" s="103"/>
      <c r="F220" s="103"/>
    </row>
    <row r="221" spans="1:7" x14ac:dyDescent="0.25">
      <c r="A221" s="20" t="s">
        <v>151</v>
      </c>
      <c r="B221" s="122" t="s">
        <v>34</v>
      </c>
      <c r="C221" s="106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 t="s">
        <v>34</v>
      </c>
      <c r="C223" s="106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 t="s">
        <v>34</v>
      </c>
      <c r="C225" s="106"/>
      <c r="D225" s="120"/>
      <c r="E225" s="103"/>
      <c r="F225" s="103"/>
    </row>
    <row r="226" spans="1:6" ht="30" x14ac:dyDescent="0.25">
      <c r="A226" s="20" t="s">
        <v>229</v>
      </c>
      <c r="B226" s="122" t="s">
        <v>34</v>
      </c>
      <c r="C226" s="106"/>
      <c r="D226" s="53"/>
      <c r="E226" s="103"/>
      <c r="F226" s="103"/>
    </row>
    <row r="227" spans="1:6" x14ac:dyDescent="0.25">
      <c r="A227" s="20" t="s">
        <v>233</v>
      </c>
      <c r="B227" s="122" t="s">
        <v>34</v>
      </c>
      <c r="C227" s="106"/>
      <c r="D227" s="120"/>
      <c r="E227" s="103"/>
      <c r="F227" s="103"/>
    </row>
    <row r="228" spans="1:6" ht="30" x14ac:dyDescent="0.25">
      <c r="A228" s="20" t="s">
        <v>188</v>
      </c>
      <c r="B228" s="122" t="s">
        <v>34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58" t="s">
        <v>181</v>
      </c>
      <c r="B232" s="259"/>
      <c r="C232" s="259"/>
      <c r="D232" s="259"/>
      <c r="E232" s="259"/>
      <c r="F232" s="259"/>
    </row>
    <row r="233" spans="1:6" x14ac:dyDescent="0.25">
      <c r="A233" s="16" t="s">
        <v>294</v>
      </c>
      <c r="B233" s="101" t="s">
        <v>34</v>
      </c>
      <c r="C233" s="101"/>
      <c r="D233" s="105"/>
      <c r="E233" s="103"/>
      <c r="F233" s="103"/>
    </row>
    <row r="234" spans="1:6" ht="30" x14ac:dyDescent="0.25">
      <c r="A234" s="17" t="s">
        <v>194</v>
      </c>
      <c r="B234" s="123" t="s">
        <v>34</v>
      </c>
      <c r="C234" s="106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 t="s">
        <v>34</v>
      </c>
      <c r="C237" s="106"/>
      <c r="D237" s="110"/>
      <c r="E237" s="103"/>
      <c r="F237" s="103"/>
    </row>
    <row r="238" spans="1:6" x14ac:dyDescent="0.25">
      <c r="A238" s="17" t="s">
        <v>55</v>
      </c>
      <c r="B238" s="123" t="s">
        <v>34</v>
      </c>
      <c r="C238" s="106"/>
      <c r="D238" s="111"/>
      <c r="E238" s="103"/>
      <c r="F238" s="103"/>
    </row>
    <row r="239" spans="1:6" x14ac:dyDescent="0.25">
      <c r="A239" s="16" t="s">
        <v>283</v>
      </c>
      <c r="B239" s="123" t="s">
        <v>34</v>
      </c>
      <c r="C239" s="101"/>
      <c r="D239" s="117"/>
      <c r="E239" s="125"/>
      <c r="F239" s="103"/>
    </row>
    <row r="240" spans="1:6" x14ac:dyDescent="0.25">
      <c r="A240" s="16" t="s">
        <v>148</v>
      </c>
      <c r="B240" s="123" t="s">
        <v>34</v>
      </c>
      <c r="C240" s="106"/>
      <c r="D240" s="109"/>
      <c r="E240" s="103"/>
      <c r="F240" s="103"/>
    </row>
    <row r="241" spans="1:6" ht="45" x14ac:dyDescent="0.25">
      <c r="A241" s="70" t="s">
        <v>271</v>
      </c>
      <c r="B241" s="123" t="s">
        <v>34</v>
      </c>
      <c r="C241" s="107"/>
      <c r="D241" s="237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5" t="s">
        <v>4</v>
      </c>
      <c r="B249" s="256"/>
      <c r="C249" s="256"/>
      <c r="D249" s="256"/>
      <c r="E249" s="256"/>
      <c r="F249" s="257"/>
    </row>
    <row r="250" spans="1:6" x14ac:dyDescent="0.25">
      <c r="A250" s="143">
        <f>B11</f>
        <v>42900</v>
      </c>
      <c r="B250" s="5"/>
      <c r="C250" s="6"/>
      <c r="D250" s="50"/>
    </row>
    <row r="251" spans="1:6" ht="18" x14ac:dyDescent="0.25">
      <c r="A251" s="258" t="s">
        <v>19</v>
      </c>
      <c r="B251" s="259"/>
      <c r="C251" s="259"/>
      <c r="D251" s="259"/>
      <c r="E251" s="259"/>
      <c r="F251" s="259"/>
    </row>
    <row r="252" spans="1:6" x14ac:dyDescent="0.25">
      <c r="A252" s="25" t="s">
        <v>62</v>
      </c>
      <c r="B252" s="106" t="s">
        <v>34</v>
      </c>
      <c r="C252" s="106"/>
      <c r="D252" s="120"/>
      <c r="E252" s="103"/>
      <c r="F252" s="103"/>
    </row>
    <row r="253" spans="1:6" x14ac:dyDescent="0.25">
      <c r="A253" s="18" t="s">
        <v>6</v>
      </c>
      <c r="B253" s="122" t="s">
        <v>34</v>
      </c>
      <c r="C253" s="106"/>
      <c r="D253" s="120"/>
      <c r="E253" s="103"/>
      <c r="F253" s="103"/>
    </row>
    <row r="254" spans="1:6" x14ac:dyDescent="0.25">
      <c r="A254" s="114" t="s">
        <v>281</v>
      </c>
      <c r="B254" s="122" t="s">
        <v>34</v>
      </c>
      <c r="C254" s="106"/>
      <c r="D254" s="120"/>
      <c r="E254" s="103"/>
      <c r="F254" s="103"/>
    </row>
    <row r="255" spans="1:6" x14ac:dyDescent="0.25">
      <c r="A255" s="25" t="s">
        <v>20</v>
      </c>
      <c r="B255" s="122" t="s">
        <v>34</v>
      </c>
      <c r="C255" s="106"/>
      <c r="D255" s="104"/>
      <c r="E255" s="103"/>
      <c r="F255" s="103"/>
    </row>
    <row r="256" spans="1:6" x14ac:dyDescent="0.25">
      <c r="A256" s="18" t="s">
        <v>39</v>
      </c>
      <c r="B256" s="122" t="s">
        <v>34</v>
      </c>
      <c r="C256" s="106"/>
      <c r="D256" s="120"/>
      <c r="E256" s="103"/>
      <c r="F256" s="103"/>
    </row>
    <row r="257" spans="1:7" x14ac:dyDescent="0.25">
      <c r="A257" s="25" t="s">
        <v>50</v>
      </c>
      <c r="B257" s="122" t="s">
        <v>34</v>
      </c>
      <c r="C257" s="106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 t="s">
        <v>34</v>
      </c>
      <c r="C259" s="106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 t="e">
        <f>D260/(COUNT(B252:C259)*2)</f>
        <v>#DIV/0!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8" t="s">
        <v>116</v>
      </c>
      <c r="B263" s="259"/>
      <c r="C263" s="259"/>
      <c r="D263" s="259"/>
      <c r="E263" s="259"/>
      <c r="F263" s="259"/>
    </row>
    <row r="264" spans="1:7" x14ac:dyDescent="0.25">
      <c r="A264" s="16" t="s">
        <v>284</v>
      </c>
      <c r="B264" s="101" t="s">
        <v>34</v>
      </c>
      <c r="C264" s="101"/>
      <c r="D264" s="102"/>
      <c r="E264" s="125"/>
      <c r="F264" s="125"/>
    </row>
    <row r="265" spans="1:7" x14ac:dyDescent="0.25">
      <c r="A265" s="121" t="s">
        <v>345</v>
      </c>
      <c r="B265" s="123" t="s">
        <v>34</v>
      </c>
      <c r="C265" s="106"/>
      <c r="D265" s="120"/>
      <c r="E265" s="103"/>
      <c r="F265" s="103"/>
    </row>
    <row r="266" spans="1:7" x14ac:dyDescent="0.25">
      <c r="A266" s="17" t="s">
        <v>5</v>
      </c>
      <c r="B266" s="123" t="s">
        <v>34</v>
      </c>
      <c r="C266" s="106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6" t="s">
        <v>102</v>
      </c>
      <c r="B268" s="123" t="s">
        <v>34</v>
      </c>
      <c r="C268" s="106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 t="s">
        <v>34</v>
      </c>
      <c r="C270" s="106"/>
      <c r="D270" s="68"/>
      <c r="E270" s="103"/>
      <c r="F270" s="103"/>
    </row>
    <row r="271" spans="1:7" ht="30" x14ac:dyDescent="0.25">
      <c r="A271" s="17" t="s">
        <v>188</v>
      </c>
      <c r="B271" s="123" t="s">
        <v>34</v>
      </c>
      <c r="C271" s="106"/>
      <c r="D271" s="120"/>
      <c r="E271" s="103"/>
      <c r="F271" s="103"/>
    </row>
    <row r="272" spans="1:7" x14ac:dyDescent="0.25">
      <c r="A272" s="17" t="s">
        <v>233</v>
      </c>
      <c r="B272" s="123" t="s">
        <v>34</v>
      </c>
      <c r="C272" s="106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 t="s">
        <v>34</v>
      </c>
      <c r="C274" s="106"/>
      <c r="D274" s="120"/>
      <c r="E274" s="103"/>
      <c r="F274" s="103"/>
    </row>
    <row r="275" spans="1:6" ht="45" x14ac:dyDescent="0.25">
      <c r="A275" s="71" t="s">
        <v>271</v>
      </c>
      <c r="B275" s="123" t="s">
        <v>34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 t="e">
        <f>D276/(COUNT(B264:C274)*2)</f>
        <v>#DIV/0!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 t="e">
        <f>D279/(COUNT(B264:C274,B252:C259)*2)</f>
        <v>#DIV/0!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5" t="s">
        <v>21</v>
      </c>
      <c r="B282" s="256"/>
      <c r="C282" s="256"/>
      <c r="D282" s="256"/>
      <c r="E282" s="256"/>
      <c r="F282" s="257"/>
    </row>
    <row r="283" spans="1:6" x14ac:dyDescent="0.25">
      <c r="A283" s="144">
        <f>B11</f>
        <v>42900</v>
      </c>
      <c r="B283" s="5"/>
      <c r="C283" s="6"/>
      <c r="D283" s="5"/>
    </row>
    <row r="284" spans="1:6" ht="18" x14ac:dyDescent="0.25">
      <c r="A284" s="258" t="s">
        <v>12</v>
      </c>
      <c r="B284" s="259"/>
      <c r="C284" s="259"/>
      <c r="D284" s="259"/>
      <c r="E284" s="259"/>
      <c r="F284" s="259"/>
    </row>
    <row r="285" spans="1:6" ht="60" x14ac:dyDescent="0.25">
      <c r="A285" s="16" t="s">
        <v>103</v>
      </c>
      <c r="B285" s="106">
        <v>1</v>
      </c>
      <c r="C285" s="106"/>
      <c r="D285" s="99" t="s">
        <v>413</v>
      </c>
      <c r="E285" s="103"/>
      <c r="F285" s="103"/>
    </row>
    <row r="286" spans="1:6" x14ac:dyDescent="0.25">
      <c r="A286" s="16" t="s">
        <v>51</v>
      </c>
      <c r="B286" s="122">
        <v>2</v>
      </c>
      <c r="C286" s="106"/>
      <c r="D286" s="119"/>
      <c r="E286" s="103"/>
      <c r="F286" s="103"/>
    </row>
    <row r="287" spans="1:6" x14ac:dyDescent="0.25">
      <c r="A287" s="16" t="s">
        <v>95</v>
      </c>
      <c r="B287" s="122">
        <v>2</v>
      </c>
      <c r="C287" s="106"/>
      <c r="D287" s="99"/>
      <c r="E287" s="103"/>
      <c r="F287" s="103"/>
    </row>
    <row r="288" spans="1:6" ht="18" x14ac:dyDescent="0.35">
      <c r="A288" s="54" t="s">
        <v>22</v>
      </c>
      <c r="B288" s="122">
        <v>1</v>
      </c>
      <c r="C288" s="161" t="str">
        <f>IF(B288=0, -5, "0")</f>
        <v>0</v>
      </c>
      <c r="D288" s="87" t="s">
        <v>382</v>
      </c>
      <c r="E288" s="103"/>
      <c r="F288" s="103"/>
    </row>
    <row r="289" spans="1:9" ht="18" x14ac:dyDescent="0.35">
      <c r="A289" s="54" t="s">
        <v>60</v>
      </c>
      <c r="B289" s="122">
        <v>2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6" t="s">
        <v>138</v>
      </c>
      <c r="B290" s="122">
        <v>2</v>
      </c>
      <c r="C290" s="106"/>
      <c r="D290" s="120"/>
      <c r="E290" s="103"/>
      <c r="F290" s="103"/>
    </row>
    <row r="291" spans="1:9" ht="36" x14ac:dyDescent="0.35">
      <c r="A291" s="56" t="s">
        <v>23</v>
      </c>
      <c r="B291" s="122">
        <v>2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6" t="s">
        <v>285</v>
      </c>
      <c r="B292" s="122">
        <v>2</v>
      </c>
      <c r="C292" s="101"/>
      <c r="D292" s="115"/>
      <c r="E292" s="102"/>
      <c r="F292" s="125"/>
      <c r="G292" s="24"/>
      <c r="H292" s="24"/>
      <c r="I292" s="24"/>
    </row>
    <row r="293" spans="1:9" x14ac:dyDescent="0.25">
      <c r="A293" s="71" t="s">
        <v>233</v>
      </c>
      <c r="B293" s="122">
        <v>2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16</v>
      </c>
    </row>
    <row r="295" spans="1:9" x14ac:dyDescent="0.25">
      <c r="A295" s="199" t="s">
        <v>37</v>
      </c>
      <c r="B295" s="200"/>
      <c r="C295" s="201"/>
      <c r="D295" s="202">
        <f>D294/(COUNT(B285:C293)*2)</f>
        <v>0.88888888888888884</v>
      </c>
    </row>
    <row r="296" spans="1:9" x14ac:dyDescent="0.25">
      <c r="A296" s="8"/>
      <c r="B296" s="5"/>
      <c r="C296" s="6"/>
      <c r="D296" s="5"/>
    </row>
    <row r="297" spans="1:9" ht="18" x14ac:dyDescent="0.25">
      <c r="A297" s="258" t="s">
        <v>25</v>
      </c>
      <c r="B297" s="259"/>
      <c r="C297" s="259"/>
      <c r="D297" s="259"/>
      <c r="E297" s="259"/>
      <c r="F297" s="259"/>
    </row>
    <row r="298" spans="1:9" ht="30" x14ac:dyDescent="0.25">
      <c r="A298" s="16" t="s">
        <v>104</v>
      </c>
      <c r="B298" s="106">
        <v>1</v>
      </c>
      <c r="C298" s="106"/>
      <c r="D298" s="87" t="s">
        <v>383</v>
      </c>
      <c r="E298" s="103"/>
      <c r="F298" s="103"/>
    </row>
    <row r="299" spans="1:9" ht="18" x14ac:dyDescent="0.35">
      <c r="A299" s="54" t="s">
        <v>7</v>
      </c>
      <c r="B299" s="122">
        <v>2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6" t="s">
        <v>138</v>
      </c>
      <c r="B300" s="122">
        <v>2</v>
      </c>
      <c r="C300" s="106"/>
      <c r="D300" s="120"/>
      <c r="E300" s="103"/>
      <c r="F300" s="103"/>
    </row>
    <row r="301" spans="1:9" x14ac:dyDescent="0.25">
      <c r="A301" s="16" t="s">
        <v>238</v>
      </c>
      <c r="B301" s="122">
        <v>2</v>
      </c>
      <c r="C301" s="106"/>
      <c r="D301" s="120"/>
      <c r="E301" s="103"/>
      <c r="F301" s="103"/>
    </row>
    <row r="302" spans="1:9" ht="60" x14ac:dyDescent="0.25">
      <c r="A302" s="20" t="s">
        <v>105</v>
      </c>
      <c r="B302" s="122">
        <v>0</v>
      </c>
      <c r="C302" s="106"/>
      <c r="D302" s="87" t="s">
        <v>395</v>
      </c>
      <c r="E302" s="87" t="s">
        <v>386</v>
      </c>
      <c r="F302" s="103"/>
    </row>
    <row r="303" spans="1:9" ht="45" x14ac:dyDescent="0.25">
      <c r="A303" s="71" t="s">
        <v>271</v>
      </c>
      <c r="B303" s="122">
        <v>0</v>
      </c>
      <c r="C303" s="107"/>
      <c r="D303" s="240">
        <v>0</v>
      </c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7</v>
      </c>
    </row>
    <row r="305" spans="1:6" x14ac:dyDescent="0.25">
      <c r="A305" s="199" t="s">
        <v>37</v>
      </c>
      <c r="B305" s="200"/>
      <c r="C305" s="201"/>
      <c r="D305" s="202">
        <f>D304/(COUNT(B298:C302)*2)</f>
        <v>0.7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23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0.8214285714285714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5" t="s">
        <v>8</v>
      </c>
      <c r="B310" s="256"/>
      <c r="C310" s="256"/>
      <c r="D310" s="256"/>
      <c r="E310" s="256"/>
      <c r="F310" s="257"/>
    </row>
    <row r="311" spans="1:6" x14ac:dyDescent="0.25">
      <c r="A311" s="135">
        <f>B11</f>
        <v>42900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21">
        <v>2</v>
      </c>
      <c r="C313" s="21"/>
      <c r="D313" s="120"/>
      <c r="E313" s="103"/>
      <c r="F313" s="103"/>
    </row>
    <row r="314" spans="1:6" x14ac:dyDescent="0.25">
      <c r="A314" s="34" t="s">
        <v>290</v>
      </c>
      <c r="B314" s="122">
        <v>2</v>
      </c>
      <c r="C314" s="21"/>
      <c r="D314" s="120"/>
      <c r="E314" s="112"/>
      <c r="F314" s="103"/>
    </row>
    <row r="315" spans="1:6" x14ac:dyDescent="0.25">
      <c r="A315" s="26" t="s">
        <v>28</v>
      </c>
      <c r="B315" s="122">
        <v>2</v>
      </c>
      <c r="C315" s="21"/>
      <c r="D315" s="104"/>
      <c r="E315" s="103"/>
      <c r="F315" s="103"/>
    </row>
    <row r="316" spans="1:6" x14ac:dyDescent="0.25">
      <c r="A316" s="19" t="s">
        <v>13</v>
      </c>
      <c r="B316" s="122">
        <v>2</v>
      </c>
      <c r="C316" s="21"/>
      <c r="D316" s="120"/>
      <c r="E316" s="103"/>
      <c r="F316" s="103"/>
    </row>
    <row r="317" spans="1:6" ht="18" x14ac:dyDescent="0.35">
      <c r="A317" s="54" t="s">
        <v>59</v>
      </c>
      <c r="B317" s="122">
        <v>2</v>
      </c>
      <c r="C317" s="161" t="str">
        <f>IF(B317=0, -5, "0")</f>
        <v>0</v>
      </c>
      <c r="D317" s="120"/>
      <c r="E317" s="103"/>
      <c r="F317" s="103"/>
    </row>
    <row r="318" spans="1:6" ht="45" x14ac:dyDescent="0.25">
      <c r="A318" s="19" t="s">
        <v>138</v>
      </c>
      <c r="B318" s="122">
        <v>0</v>
      </c>
      <c r="C318" s="22"/>
      <c r="D318" s="87" t="s">
        <v>385</v>
      </c>
      <c r="E318" s="87" t="s">
        <v>384</v>
      </c>
      <c r="F318" s="103"/>
    </row>
    <row r="319" spans="1:6" x14ac:dyDescent="0.25">
      <c r="A319" s="19" t="s">
        <v>264</v>
      </c>
      <c r="B319" s="122" t="s">
        <v>34</v>
      </c>
      <c r="C319" s="22"/>
      <c r="D319" s="9" t="s">
        <v>387</v>
      </c>
      <c r="E319" s="103"/>
      <c r="F319" s="103"/>
    </row>
    <row r="320" spans="1:6" x14ac:dyDescent="0.25">
      <c r="A320" s="19" t="s">
        <v>27</v>
      </c>
      <c r="B320" s="122">
        <v>2</v>
      </c>
      <c r="C320" s="21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12</v>
      </c>
    </row>
    <row r="322" spans="1:6" x14ac:dyDescent="0.25">
      <c r="A322" s="199" t="s">
        <v>37</v>
      </c>
      <c r="B322" s="200"/>
      <c r="C322" s="201"/>
      <c r="D322" s="202">
        <f>D321/(COUNT(B313:C320)*2)</f>
        <v>0.8571428571428571</v>
      </c>
    </row>
    <row r="323" spans="1:6" x14ac:dyDescent="0.25">
      <c r="A323" s="8"/>
      <c r="B323" s="5"/>
      <c r="C323" s="6"/>
      <c r="D323" s="5"/>
    </row>
    <row r="324" spans="1:6" ht="18" x14ac:dyDescent="0.25">
      <c r="A324" s="258" t="s">
        <v>25</v>
      </c>
      <c r="B324" s="259"/>
      <c r="C324" s="259"/>
      <c r="D324" s="259"/>
      <c r="E324" s="259"/>
      <c r="F324" s="259"/>
    </row>
    <row r="325" spans="1:6" ht="75" customHeight="1" x14ac:dyDescent="0.25">
      <c r="A325" s="16" t="s">
        <v>294</v>
      </c>
      <c r="B325" s="101">
        <v>0</v>
      </c>
      <c r="C325" s="101"/>
      <c r="D325" s="87" t="s">
        <v>388</v>
      </c>
      <c r="E325" s="87" t="s">
        <v>389</v>
      </c>
      <c r="F325" s="103"/>
    </row>
    <row r="326" spans="1:6" ht="45" x14ac:dyDescent="0.25">
      <c r="A326" s="17" t="s">
        <v>99</v>
      </c>
      <c r="B326" s="123">
        <v>1</v>
      </c>
      <c r="C326" s="106"/>
      <c r="D326" s="99" t="s">
        <v>411</v>
      </c>
      <c r="E326" s="103"/>
      <c r="F326" s="103"/>
    </row>
    <row r="327" spans="1:6" ht="18" x14ac:dyDescent="0.35">
      <c r="A327" s="54" t="s">
        <v>59</v>
      </c>
      <c r="B327" s="123">
        <v>2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2</v>
      </c>
      <c r="C328" s="106"/>
      <c r="D328" s="120"/>
      <c r="E328" s="103"/>
      <c r="F328" s="103"/>
    </row>
    <row r="329" spans="1:6" x14ac:dyDescent="0.25">
      <c r="A329" s="17" t="s">
        <v>55</v>
      </c>
      <c r="B329" s="123">
        <v>2</v>
      </c>
      <c r="C329" s="106"/>
      <c r="D329" s="11"/>
      <c r="E329" s="103"/>
      <c r="F329" s="103"/>
    </row>
    <row r="330" spans="1:6" x14ac:dyDescent="0.25">
      <c r="A330" s="17" t="s">
        <v>14</v>
      </c>
      <c r="B330" s="123">
        <v>2</v>
      </c>
      <c r="C330" s="106"/>
      <c r="D330" s="11"/>
      <c r="E330" s="103"/>
      <c r="F330" s="103"/>
    </row>
    <row r="331" spans="1:6" ht="60" x14ac:dyDescent="0.25">
      <c r="A331" s="20" t="s">
        <v>108</v>
      </c>
      <c r="B331" s="123">
        <v>1</v>
      </c>
      <c r="C331" s="106"/>
      <c r="D331" s="87" t="s">
        <v>414</v>
      </c>
      <c r="E331" s="87" t="s">
        <v>415</v>
      </c>
      <c r="F331" s="103"/>
    </row>
    <row r="332" spans="1:6" ht="18" x14ac:dyDescent="0.35">
      <c r="A332" s="54" t="s">
        <v>109</v>
      </c>
      <c r="B332" s="123">
        <v>2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2</v>
      </c>
      <c r="C333" s="106"/>
      <c r="D333" s="120"/>
      <c r="E333" s="103"/>
      <c r="F333" s="103"/>
    </row>
    <row r="334" spans="1:6" x14ac:dyDescent="0.25">
      <c r="A334" s="17" t="s">
        <v>233</v>
      </c>
      <c r="B334" s="123">
        <v>2</v>
      </c>
      <c r="C334" s="106"/>
      <c r="D334" s="120"/>
      <c r="E334" s="103"/>
      <c r="F334" s="103"/>
    </row>
    <row r="335" spans="1:6" x14ac:dyDescent="0.25">
      <c r="A335" s="20" t="s">
        <v>158</v>
      </c>
      <c r="B335" s="123">
        <v>2</v>
      </c>
      <c r="C335" s="106"/>
      <c r="D335" s="120"/>
      <c r="E335" s="103"/>
      <c r="F335" s="103"/>
    </row>
    <row r="336" spans="1:6" x14ac:dyDescent="0.25">
      <c r="A336" s="20" t="s">
        <v>78</v>
      </c>
      <c r="B336" s="123">
        <v>2</v>
      </c>
      <c r="C336" s="106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20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0.83333333333333337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8" t="s">
        <v>118</v>
      </c>
      <c r="B340" s="259"/>
      <c r="C340" s="259"/>
      <c r="D340" s="259"/>
      <c r="E340" s="259"/>
      <c r="F340" s="259"/>
    </row>
    <row r="341" spans="1:16384" x14ac:dyDescent="0.25">
      <c r="A341" s="17" t="s">
        <v>99</v>
      </c>
      <c r="B341" s="21">
        <v>2</v>
      </c>
      <c r="C341" s="21"/>
      <c r="D341" s="120"/>
      <c r="E341" s="103"/>
      <c r="F341" s="103"/>
    </row>
    <row r="342" spans="1:16384" ht="18" x14ac:dyDescent="0.35">
      <c r="A342" s="54" t="s">
        <v>59</v>
      </c>
      <c r="B342" s="122">
        <v>2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2</v>
      </c>
      <c r="C343" s="21"/>
      <c r="D343" s="120"/>
      <c r="E343" s="103"/>
      <c r="F343" s="103"/>
    </row>
    <row r="344" spans="1:16384" x14ac:dyDescent="0.25">
      <c r="A344" s="16" t="s">
        <v>291</v>
      </c>
      <c r="B344" s="122">
        <v>2</v>
      </c>
      <c r="C344" s="101"/>
      <c r="D344" s="102"/>
      <c r="E344" s="125"/>
      <c r="F344" s="103"/>
    </row>
    <row r="345" spans="1:16384" ht="31.5" customHeight="1" x14ac:dyDescent="0.35">
      <c r="A345" s="54" t="s">
        <v>109</v>
      </c>
      <c r="B345" s="122">
        <v>1</v>
      </c>
      <c r="C345" s="161" t="str">
        <f>IF(B345=0, -5, "0")</f>
        <v>0</v>
      </c>
      <c r="D345" s="87" t="s">
        <v>390</v>
      </c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9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0.9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8" t="s">
        <v>29</v>
      </c>
      <c r="B349" s="259"/>
      <c r="C349" s="259"/>
      <c r="D349" s="259"/>
      <c r="E349" s="259"/>
      <c r="F349" s="259"/>
    </row>
    <row r="350" spans="1:16384" x14ac:dyDescent="0.25">
      <c r="A350" s="16" t="s">
        <v>294</v>
      </c>
      <c r="B350" s="101">
        <v>2</v>
      </c>
      <c r="C350" s="101"/>
      <c r="D350" s="105"/>
      <c r="E350" s="103"/>
      <c r="F350" s="103"/>
    </row>
    <row r="351" spans="1:16384" x14ac:dyDescent="0.25">
      <c r="A351" s="16" t="s">
        <v>56</v>
      </c>
      <c r="B351" s="123">
        <v>2</v>
      </c>
      <c r="C351" s="106"/>
      <c r="D351" s="110"/>
      <c r="E351" s="103"/>
      <c r="F351" s="103"/>
    </row>
    <row r="352" spans="1:16384" ht="30" x14ac:dyDescent="0.25">
      <c r="A352" s="20" t="s">
        <v>292</v>
      </c>
      <c r="B352" s="123">
        <v>1</v>
      </c>
      <c r="C352" s="106"/>
      <c r="D352" s="110" t="s">
        <v>416</v>
      </c>
      <c r="E352" s="120"/>
      <c r="F352" s="103"/>
    </row>
    <row r="353" spans="1:6" ht="18" x14ac:dyDescent="0.35">
      <c r="A353" s="54" t="s">
        <v>142</v>
      </c>
      <c r="B353" s="123">
        <v>2</v>
      </c>
      <c r="C353" s="161" t="str">
        <f>IF(B353=0, -5, "0")</f>
        <v>0</v>
      </c>
      <c r="D353" s="110"/>
      <c r="E353" s="103"/>
      <c r="F353" s="103"/>
    </row>
    <row r="354" spans="1:6" ht="45" x14ac:dyDescent="0.35">
      <c r="A354" s="54" t="s">
        <v>113</v>
      </c>
      <c r="B354" s="123">
        <v>0</v>
      </c>
      <c r="C354" s="161">
        <f>IF(B354=0, -5, "0")</f>
        <v>-5</v>
      </c>
      <c r="D354" s="87" t="s">
        <v>392</v>
      </c>
      <c r="E354" s="87" t="s">
        <v>391</v>
      </c>
      <c r="F354" s="103"/>
    </row>
    <row r="355" spans="1:6" ht="30" x14ac:dyDescent="0.25">
      <c r="A355" s="17" t="s">
        <v>241</v>
      </c>
      <c r="B355" s="123">
        <v>2</v>
      </c>
      <c r="C355" s="106"/>
      <c r="D355" s="110"/>
      <c r="E355" s="103"/>
      <c r="F355" s="103"/>
    </row>
    <row r="356" spans="1:6" ht="45" x14ac:dyDescent="0.25">
      <c r="A356" s="75" t="s">
        <v>271</v>
      </c>
      <c r="B356" s="123">
        <v>2</v>
      </c>
      <c r="C356" s="107"/>
      <c r="D356" s="237">
        <v>1</v>
      </c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4</v>
      </c>
    </row>
    <row r="358" spans="1:6" x14ac:dyDescent="0.25">
      <c r="A358" s="199" t="s">
        <v>37</v>
      </c>
      <c r="B358" s="200"/>
      <c r="C358" s="201"/>
      <c r="D358" s="202">
        <f>D357/(COUNT(B350:C355)*2)</f>
        <v>0.2857142857142857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45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0.72580645161290325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5" t="s">
        <v>119</v>
      </c>
      <c r="B363" s="256"/>
      <c r="C363" s="256"/>
      <c r="D363" s="256"/>
      <c r="E363" s="256"/>
      <c r="F363" s="257"/>
    </row>
    <row r="364" spans="1:6" x14ac:dyDescent="0.25">
      <c r="A364" s="143">
        <f>B11</f>
        <v>42900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21" t="s">
        <v>34</v>
      </c>
      <c r="C366" s="21"/>
      <c r="D366" s="120"/>
      <c r="E366" s="103"/>
      <c r="F366" s="103"/>
    </row>
    <row r="367" spans="1:6" x14ac:dyDescent="0.25">
      <c r="A367" s="18" t="s">
        <v>6</v>
      </c>
      <c r="B367" s="122" t="s">
        <v>34</v>
      </c>
      <c r="C367" s="21"/>
      <c r="D367" s="120"/>
      <c r="E367" s="103"/>
      <c r="F367" s="103"/>
    </row>
    <row r="368" spans="1:6" x14ac:dyDescent="0.25">
      <c r="A368" s="25" t="s">
        <v>20</v>
      </c>
      <c r="B368" s="122" t="s">
        <v>34</v>
      </c>
      <c r="C368" s="21"/>
      <c r="D368" s="104"/>
      <c r="E368" s="103"/>
      <c r="F368" s="103"/>
    </row>
    <row r="369" spans="1:6" x14ac:dyDescent="0.25">
      <c r="A369" s="18" t="s">
        <v>120</v>
      </c>
      <c r="B369" s="122" t="s">
        <v>34</v>
      </c>
      <c r="C369" s="21"/>
      <c r="D369" s="120"/>
      <c r="E369" s="103"/>
      <c r="F369" s="103"/>
    </row>
    <row r="370" spans="1:6" x14ac:dyDescent="0.25">
      <c r="A370" s="25" t="s">
        <v>183</v>
      </c>
      <c r="B370" s="122" t="s">
        <v>34</v>
      </c>
      <c r="C370" s="21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 t="s">
        <v>34</v>
      </c>
      <c r="C372" s="21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6" t="s">
        <v>265</v>
      </c>
      <c r="B378" s="122" t="s">
        <v>34</v>
      </c>
      <c r="C378" s="21"/>
      <c r="D378" s="120"/>
      <c r="E378" s="103"/>
      <c r="F378" s="103"/>
    </row>
    <row r="379" spans="1:6" x14ac:dyDescent="0.25">
      <c r="A379" s="16" t="s">
        <v>374</v>
      </c>
      <c r="B379" s="122" t="s">
        <v>34</v>
      </c>
      <c r="C379" s="21"/>
      <c r="D379" s="120"/>
      <c r="E379" s="103"/>
      <c r="F379" s="103"/>
    </row>
    <row r="380" spans="1:6" x14ac:dyDescent="0.25">
      <c r="A380" s="16" t="s">
        <v>139</v>
      </c>
      <c r="B380" s="122" t="s">
        <v>34</v>
      </c>
      <c r="C380" s="21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 t="s">
        <v>34</v>
      </c>
      <c r="C382" s="21"/>
      <c r="D382" s="120"/>
      <c r="E382" s="103"/>
      <c r="F382" s="103"/>
    </row>
    <row r="383" spans="1:6" x14ac:dyDescent="0.25">
      <c r="A383" s="17" t="s">
        <v>233</v>
      </c>
      <c r="B383" s="122" t="s">
        <v>34</v>
      </c>
      <c r="C383" s="21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 t="s">
        <v>34</v>
      </c>
      <c r="C385" s="21"/>
      <c r="D385" s="120"/>
      <c r="E385" s="103"/>
      <c r="F385" s="103"/>
    </row>
    <row r="386" spans="1:7" ht="45" x14ac:dyDescent="0.25">
      <c r="A386" s="71" t="s">
        <v>271</v>
      </c>
      <c r="B386" s="122" t="s">
        <v>34</v>
      </c>
      <c r="C386" s="23"/>
      <c r="D386" s="92"/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9" customFormat="1" ht="19.5" x14ac:dyDescent="0.25">
      <c r="A393" s="255" t="s">
        <v>346</v>
      </c>
      <c r="B393" s="256"/>
      <c r="C393" s="256"/>
      <c r="D393" s="256"/>
      <c r="E393" s="256"/>
      <c r="F393" s="257"/>
    </row>
    <row r="394" spans="1:7" s="119" customFormat="1" x14ac:dyDescent="0.25">
      <c r="A394" s="146">
        <f>+B11</f>
        <v>42900</v>
      </c>
      <c r="B394" s="5"/>
      <c r="C394" s="6"/>
      <c r="D394" s="5"/>
    </row>
    <row r="395" spans="1:7" ht="18" x14ac:dyDescent="0.25">
      <c r="A395" s="258" t="s">
        <v>347</v>
      </c>
      <c r="B395" s="259"/>
      <c r="C395" s="259"/>
      <c r="D395" s="259"/>
      <c r="E395" s="259"/>
      <c r="F395" s="259"/>
    </row>
    <row r="396" spans="1:7" ht="30" x14ac:dyDescent="0.25">
      <c r="A396" s="17" t="s">
        <v>286</v>
      </c>
      <c r="B396" s="106">
        <v>2</v>
      </c>
      <c r="C396" s="106"/>
      <c r="D396" s="120"/>
      <c r="E396" s="103"/>
      <c r="F396" s="103"/>
    </row>
    <row r="397" spans="1:7" s="119" customFormat="1" ht="16.5" x14ac:dyDescent="0.25">
      <c r="A397" s="73" t="s">
        <v>341</v>
      </c>
      <c r="B397" s="122">
        <v>2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2</v>
      </c>
      <c r="C398" s="101"/>
      <c r="D398" s="103"/>
      <c r="E398" s="125"/>
      <c r="F398" s="103"/>
    </row>
    <row r="399" spans="1:7" ht="16.5" x14ac:dyDescent="0.3">
      <c r="A399" s="39" t="s">
        <v>184</v>
      </c>
      <c r="B399" s="122">
        <v>2</v>
      </c>
      <c r="C399" s="101"/>
      <c r="D399" s="241" t="s">
        <v>393</v>
      </c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8</v>
      </c>
    </row>
    <row r="401" spans="1:6" x14ac:dyDescent="0.25">
      <c r="A401" s="199" t="s">
        <v>37</v>
      </c>
      <c r="B401" s="200"/>
      <c r="C401" s="201"/>
      <c r="D401" s="202">
        <f>D400/(COUNT(B396:C399)*2)</f>
        <v>1</v>
      </c>
    </row>
    <row r="402" spans="1:6" ht="18" x14ac:dyDescent="0.25">
      <c r="A402" s="258" t="s">
        <v>31</v>
      </c>
      <c r="B402" s="259"/>
      <c r="C402" s="259"/>
      <c r="D402" s="259"/>
      <c r="E402" s="259"/>
      <c r="F402" s="259"/>
    </row>
    <row r="403" spans="1:6" x14ac:dyDescent="0.25">
      <c r="A403" s="18" t="s">
        <v>3</v>
      </c>
      <c r="B403" s="106">
        <v>2</v>
      </c>
      <c r="C403" s="106"/>
      <c r="D403" s="120"/>
      <c r="E403" s="103"/>
      <c r="F403" s="103"/>
    </row>
    <row r="404" spans="1:6" x14ac:dyDescent="0.25">
      <c r="A404" s="25" t="s">
        <v>30</v>
      </c>
      <c r="B404" s="122" t="s">
        <v>34</v>
      </c>
      <c r="C404" s="106"/>
      <c r="D404" s="120" t="s">
        <v>406</v>
      </c>
      <c r="E404" s="103"/>
      <c r="F404" s="103"/>
    </row>
    <row r="405" spans="1:6" ht="45" x14ac:dyDescent="0.25">
      <c r="A405" s="78" t="s">
        <v>271</v>
      </c>
      <c r="B405" s="122">
        <v>2</v>
      </c>
      <c r="C405" s="107"/>
      <c r="D405" s="240">
        <v>1</v>
      </c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2</v>
      </c>
    </row>
    <row r="407" spans="1:6" x14ac:dyDescent="0.25">
      <c r="A407" s="199" t="s">
        <v>37</v>
      </c>
      <c r="B407" s="200"/>
      <c r="C407" s="201"/>
      <c r="D407" s="202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10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5" t="s">
        <v>170</v>
      </c>
      <c r="B412" s="256"/>
      <c r="C412" s="256"/>
      <c r="D412" s="256"/>
      <c r="E412" s="256"/>
      <c r="F412" s="25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6">
        <v>2</v>
      </c>
      <c r="C414" s="106"/>
      <c r="D414" s="120"/>
      <c r="E414" s="103"/>
      <c r="F414" s="103"/>
    </row>
    <row r="415" spans="1:6" x14ac:dyDescent="0.25">
      <c r="A415" s="25" t="s">
        <v>230</v>
      </c>
      <c r="B415" s="122">
        <v>1</v>
      </c>
      <c r="C415" s="106"/>
      <c r="D415" s="109" t="s">
        <v>394</v>
      </c>
      <c r="E415" s="103"/>
      <c r="F415" s="103"/>
    </row>
    <row r="416" spans="1:6" x14ac:dyDescent="0.25">
      <c r="A416" s="25" t="s">
        <v>81</v>
      </c>
      <c r="B416" s="122">
        <v>2</v>
      </c>
      <c r="C416" s="101"/>
      <c r="D416" s="115"/>
      <c r="E416" s="125"/>
      <c r="F416" s="103"/>
    </row>
    <row r="417" spans="1:7" x14ac:dyDescent="0.25">
      <c r="A417" s="25" t="s">
        <v>16</v>
      </c>
      <c r="B417" s="122">
        <v>2</v>
      </c>
      <c r="C417" s="106"/>
      <c r="D417" s="109"/>
      <c r="E417" s="103"/>
      <c r="F417" s="103"/>
    </row>
    <row r="418" spans="1:7" ht="45" x14ac:dyDescent="0.25">
      <c r="A418" s="78" t="s">
        <v>271</v>
      </c>
      <c r="B418" s="122">
        <v>2</v>
      </c>
      <c r="C418" s="107"/>
      <c r="D418" s="242">
        <v>1</v>
      </c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7</v>
      </c>
    </row>
    <row r="420" spans="1:7" x14ac:dyDescent="0.25">
      <c r="A420" s="199" t="s">
        <v>37</v>
      </c>
      <c r="B420" s="200"/>
      <c r="C420" s="201"/>
      <c r="D420" s="202">
        <f>D419/(COUNT(B414:C417)*2)</f>
        <v>0.875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5" t="s">
        <v>82</v>
      </c>
      <c r="B422" s="256"/>
      <c r="C422" s="256"/>
      <c r="D422" s="256"/>
      <c r="E422" s="256"/>
      <c r="F422" s="25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1">
        <v>1</v>
      </c>
      <c r="C424" s="101"/>
      <c r="D424" s="241" t="s">
        <v>396</v>
      </c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2</v>
      </c>
      <c r="C426" s="101"/>
      <c r="D426" s="115"/>
      <c r="E426" s="125"/>
      <c r="F426" s="103"/>
    </row>
    <row r="427" spans="1:7" ht="45" x14ac:dyDescent="0.25">
      <c r="A427" s="25" t="s">
        <v>271</v>
      </c>
      <c r="B427" s="123">
        <v>2</v>
      </c>
      <c r="C427" s="107"/>
      <c r="D427" s="240">
        <v>1</v>
      </c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3</v>
      </c>
    </row>
    <row r="429" spans="1:7" x14ac:dyDescent="0.25">
      <c r="A429" s="199" t="s">
        <v>37</v>
      </c>
      <c r="B429" s="200"/>
      <c r="C429" s="201"/>
      <c r="D429" s="202">
        <f>D428/(COUNT(B424:C426)*2)</f>
        <v>0.75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5" t="s">
        <v>143</v>
      </c>
      <c r="B431" s="256"/>
      <c r="C431" s="256"/>
      <c r="D431" s="256"/>
      <c r="E431" s="256"/>
      <c r="F431" s="257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6" t="s">
        <v>34</v>
      </c>
      <c r="C433" s="106"/>
      <c r="D433" s="120"/>
      <c r="E433" s="103"/>
      <c r="F433" s="103"/>
    </row>
    <row r="434" spans="1:14" ht="45" x14ac:dyDescent="0.35">
      <c r="A434" s="56" t="s">
        <v>258</v>
      </c>
      <c r="B434" s="122">
        <v>1</v>
      </c>
      <c r="C434" s="161" t="str">
        <f>IF(B434=0, -5, "0")</f>
        <v>0</v>
      </c>
      <c r="D434" s="87" t="s">
        <v>397</v>
      </c>
      <c r="E434" s="87" t="s">
        <v>398</v>
      </c>
      <c r="F434" s="103"/>
    </row>
    <row r="435" spans="1:14" ht="36" x14ac:dyDescent="0.35">
      <c r="A435" s="56" t="s">
        <v>100</v>
      </c>
      <c r="B435" s="122">
        <v>2</v>
      </c>
      <c r="C435" s="161" t="str">
        <f>IF(B435=0, -5, "0")</f>
        <v>0</v>
      </c>
      <c r="D435" s="120"/>
      <c r="E435" s="103"/>
      <c r="F435" s="103"/>
    </row>
    <row r="436" spans="1:14" x14ac:dyDescent="0.25">
      <c r="A436" s="16" t="s">
        <v>169</v>
      </c>
      <c r="B436" s="122">
        <v>2</v>
      </c>
      <c r="C436" s="106"/>
      <c r="D436" s="120"/>
      <c r="E436" s="103"/>
      <c r="F436" s="103"/>
    </row>
    <row r="437" spans="1:14" x14ac:dyDescent="0.25">
      <c r="A437" s="17" t="s">
        <v>259</v>
      </c>
      <c r="B437" s="122" t="s">
        <v>34</v>
      </c>
      <c r="C437" s="106"/>
      <c r="D437" s="99"/>
      <c r="E437" s="120"/>
      <c r="F437" s="103"/>
    </row>
    <row r="438" spans="1:14" ht="30" x14ac:dyDescent="0.25">
      <c r="A438" s="17" t="s">
        <v>49</v>
      </c>
      <c r="B438" s="122" t="s">
        <v>34</v>
      </c>
      <c r="C438" s="106"/>
      <c r="D438" s="120"/>
      <c r="E438" s="103"/>
      <c r="F438" s="103"/>
    </row>
    <row r="439" spans="1:14" x14ac:dyDescent="0.25">
      <c r="A439" s="17" t="s">
        <v>243</v>
      </c>
      <c r="B439" s="122" t="s">
        <v>34</v>
      </c>
      <c r="C439" s="106"/>
      <c r="D439" s="120"/>
      <c r="E439" s="103"/>
      <c r="F439" s="103"/>
    </row>
    <row r="440" spans="1:14" x14ac:dyDescent="0.25">
      <c r="A440" s="20" t="s">
        <v>114</v>
      </c>
      <c r="B440" s="122">
        <v>2</v>
      </c>
      <c r="C440" s="106"/>
      <c r="D440" s="120"/>
      <c r="E440" s="103"/>
      <c r="F440" s="103"/>
    </row>
    <row r="441" spans="1:14" x14ac:dyDescent="0.25">
      <c r="A441" s="17" t="s">
        <v>83</v>
      </c>
      <c r="B441" s="122">
        <v>2</v>
      </c>
      <c r="C441" s="106"/>
      <c r="D441" s="120"/>
      <c r="E441" s="103"/>
      <c r="F441" s="103"/>
    </row>
    <row r="442" spans="1:14" ht="30" x14ac:dyDescent="0.25">
      <c r="A442" s="16" t="s">
        <v>242</v>
      </c>
      <c r="B442" s="122">
        <v>2</v>
      </c>
      <c r="C442" s="106"/>
      <c r="D442" s="120"/>
      <c r="E442" s="103"/>
      <c r="F442" s="103"/>
      <c r="H442" s="119"/>
      <c r="I442" s="119"/>
      <c r="J442" s="119"/>
      <c r="K442" s="119"/>
      <c r="L442" s="119"/>
      <c r="M442" s="119"/>
      <c r="N442" s="119"/>
    </row>
    <row r="443" spans="1:14" ht="30" x14ac:dyDescent="0.25">
      <c r="A443" s="16" t="s">
        <v>198</v>
      </c>
      <c r="B443" s="122">
        <v>2</v>
      </c>
      <c r="C443" s="106"/>
      <c r="D443" s="120"/>
      <c r="E443" s="103"/>
      <c r="F443" s="103"/>
      <c r="H443" s="119"/>
      <c r="I443" s="119"/>
      <c r="J443" s="119"/>
      <c r="K443" s="119"/>
      <c r="L443" s="119"/>
      <c r="M443" s="119"/>
      <c r="N443" s="119"/>
    </row>
    <row r="444" spans="1:14" s="119" customFormat="1" x14ac:dyDescent="0.25">
      <c r="A444" s="145" t="s">
        <v>342</v>
      </c>
      <c r="B444" s="122" t="s">
        <v>34</v>
      </c>
      <c r="C444" s="122"/>
      <c r="D444" s="120"/>
      <c r="E444" s="103"/>
      <c r="F444" s="103"/>
    </row>
    <row r="445" spans="1:14" x14ac:dyDescent="0.25">
      <c r="A445" s="70" t="s">
        <v>375</v>
      </c>
      <c r="B445" s="122" t="s">
        <v>34</v>
      </c>
      <c r="C445" s="103"/>
      <c r="D445" s="103"/>
      <c r="E445" s="103"/>
      <c r="F445" s="103"/>
      <c r="G445" s="124"/>
      <c r="H445" s="119"/>
      <c r="J445" s="119"/>
      <c r="K445" s="119"/>
      <c r="L445" s="119"/>
      <c r="M445" s="119"/>
      <c r="N445" s="119"/>
    </row>
    <row r="446" spans="1:14" ht="30" x14ac:dyDescent="0.25">
      <c r="A446" s="70" t="s">
        <v>376</v>
      </c>
      <c r="B446" s="122">
        <v>2</v>
      </c>
      <c r="C446" s="129"/>
      <c r="D446" s="127"/>
      <c r="E446" s="128"/>
      <c r="F446" s="128"/>
      <c r="H446" s="119"/>
      <c r="I446" s="119"/>
      <c r="J446" s="119"/>
      <c r="K446" s="119"/>
      <c r="L446" s="119"/>
      <c r="M446" s="119"/>
      <c r="N446" s="119"/>
    </row>
    <row r="447" spans="1:14" ht="45" x14ac:dyDescent="0.25">
      <c r="A447" s="70" t="s">
        <v>377</v>
      </c>
      <c r="B447" s="122" t="s">
        <v>34</v>
      </c>
      <c r="C447" s="107"/>
      <c r="D447" s="127"/>
      <c r="E447" s="103"/>
      <c r="F447" s="103"/>
      <c r="H447" s="119"/>
      <c r="I447" s="119"/>
      <c r="J447" s="119"/>
      <c r="K447" s="119"/>
      <c r="L447" s="119"/>
      <c r="M447" s="119"/>
      <c r="N447" s="119"/>
    </row>
    <row r="448" spans="1:14" s="119" customFormat="1" ht="45" x14ac:dyDescent="0.25">
      <c r="A448" s="70" t="s">
        <v>271</v>
      </c>
      <c r="B448" s="122">
        <v>2</v>
      </c>
      <c r="C448" s="107"/>
      <c r="D448" s="243">
        <v>1</v>
      </c>
      <c r="E448" s="72"/>
      <c r="F448" s="72"/>
    </row>
    <row r="449" spans="1:14" x14ac:dyDescent="0.25">
      <c r="A449" s="199" t="s">
        <v>38</v>
      </c>
      <c r="B449" s="199"/>
      <c r="C449" s="199"/>
      <c r="D449" s="199">
        <f>SUM(B433:C447)</f>
        <v>15</v>
      </c>
      <c r="H449" s="119"/>
      <c r="I449" s="119"/>
      <c r="J449" s="119"/>
      <c r="K449" s="119"/>
      <c r="L449" s="119"/>
      <c r="M449" s="119"/>
      <c r="N449" s="119"/>
    </row>
    <row r="450" spans="1:14" x14ac:dyDescent="0.25">
      <c r="A450" s="199" t="s">
        <v>37</v>
      </c>
      <c r="B450" s="200"/>
      <c r="C450" s="201"/>
      <c r="D450" s="202">
        <f>D449/(COUNT(B433:C447)*2)</f>
        <v>0.9375</v>
      </c>
      <c r="H450" s="119"/>
      <c r="I450" s="119"/>
      <c r="J450" s="119"/>
      <c r="K450" s="119"/>
      <c r="L450" s="119"/>
      <c r="M450" s="119"/>
      <c r="N450" s="119"/>
    </row>
    <row r="451" spans="1:14" x14ac:dyDescent="0.25">
      <c r="A451" s="8"/>
      <c r="B451" s="5"/>
      <c r="C451" s="6"/>
      <c r="D451" s="5"/>
      <c r="H451" s="119"/>
      <c r="I451" s="119"/>
      <c r="J451" s="119"/>
      <c r="K451" s="119"/>
      <c r="L451" s="119"/>
      <c r="M451" s="119"/>
      <c r="N451" s="119"/>
    </row>
    <row r="452" spans="1:14" ht="19.5" x14ac:dyDescent="0.25">
      <c r="A452" s="255" t="s">
        <v>144</v>
      </c>
      <c r="B452" s="256"/>
      <c r="C452" s="256"/>
      <c r="D452" s="256"/>
      <c r="E452" s="256"/>
      <c r="F452" s="257"/>
      <c r="H452" s="119"/>
      <c r="I452" s="119"/>
      <c r="J452" s="119"/>
      <c r="K452" s="119"/>
      <c r="L452" s="119"/>
      <c r="M452" s="119"/>
      <c r="N452" s="119"/>
    </row>
    <row r="453" spans="1:14" x14ac:dyDescent="0.25">
      <c r="A453" s="8"/>
      <c r="B453" s="5"/>
      <c r="C453" s="6"/>
      <c r="D453" s="5"/>
      <c r="H453" s="119"/>
      <c r="I453" s="119"/>
      <c r="J453" s="119"/>
      <c r="K453" s="119"/>
      <c r="L453" s="119"/>
      <c r="M453" s="119"/>
      <c r="N453" s="119"/>
    </row>
    <row r="454" spans="1:14" ht="30" x14ac:dyDescent="0.25">
      <c r="A454" s="16" t="s">
        <v>159</v>
      </c>
      <c r="B454" s="106">
        <v>2</v>
      </c>
      <c r="C454" s="106"/>
      <c r="D454" s="104"/>
      <c r="E454" s="103"/>
      <c r="F454" s="103"/>
      <c r="H454" s="119"/>
      <c r="I454" s="119"/>
      <c r="J454" s="119"/>
      <c r="K454" s="119"/>
      <c r="L454" s="119"/>
      <c r="M454" s="119"/>
      <c r="N454" s="119"/>
    </row>
    <row r="455" spans="1:14" x14ac:dyDescent="0.25">
      <c r="A455" s="17" t="s">
        <v>58</v>
      </c>
      <c r="B455" s="122">
        <v>2</v>
      </c>
      <c r="C455" s="106"/>
      <c r="D455" s="120"/>
      <c r="E455" s="103"/>
      <c r="F455" s="103"/>
    </row>
    <row r="456" spans="1:14" ht="16.5" x14ac:dyDescent="0.35">
      <c r="A456" s="79" t="s">
        <v>115</v>
      </c>
      <c r="B456" s="122">
        <v>2</v>
      </c>
      <c r="C456" s="161" t="str">
        <f>IF(B456=0, -5, "0")</f>
        <v>0</v>
      </c>
      <c r="D456" s="120"/>
      <c r="E456" s="103"/>
      <c r="F456" s="103"/>
    </row>
    <row r="457" spans="1:14" ht="45" x14ac:dyDescent="0.3">
      <c r="A457" s="83" t="s">
        <v>271</v>
      </c>
      <c r="B457" s="122">
        <v>2</v>
      </c>
      <c r="C457" s="106"/>
      <c r="D457" s="240">
        <v>1</v>
      </c>
      <c r="E457" s="72"/>
      <c r="F457" s="72"/>
    </row>
    <row r="458" spans="1:14" x14ac:dyDescent="0.25">
      <c r="A458" s="220" t="s">
        <v>38</v>
      </c>
      <c r="B458" s="199"/>
      <c r="C458" s="221"/>
      <c r="D458" s="199">
        <f>SUM(B454:C456)</f>
        <v>6</v>
      </c>
    </row>
    <row r="459" spans="1:14" x14ac:dyDescent="0.25">
      <c r="A459" s="199" t="s">
        <v>37</v>
      </c>
      <c r="B459" s="221"/>
      <c r="C459" s="222"/>
      <c r="D459" s="223">
        <f>D458/(COUNT(B454:C456)*2)</f>
        <v>1</v>
      </c>
    </row>
    <row r="461" spans="1:14" x14ac:dyDescent="0.25">
      <c r="A461" s="212" t="s">
        <v>267</v>
      </c>
      <c r="B461" s="213"/>
      <c r="C461" s="213"/>
      <c r="D461" s="239">
        <f>AVERAGE(D36,D92,D145,D185,D241,D275,D303,D356,D386,D405,D418,D427,D448,D457)</f>
        <v>0.875</v>
      </c>
    </row>
    <row r="462" spans="1:14" ht="18" x14ac:dyDescent="0.25">
      <c r="A462" s="215" t="s">
        <v>47</v>
      </c>
      <c r="B462" s="216"/>
      <c r="C462" s="217"/>
      <c r="D462" s="218">
        <f>SUM(D458,D449,D419,D409,D360,D307,D279,D40,D428,D245,D149,D390,D189,D96)</f>
        <v>131</v>
      </c>
    </row>
    <row r="463" spans="1:14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0.83974358974358976</v>
      </c>
    </row>
  </sheetData>
  <sheetProtection algorithmName="SHA-512" hashValue="xEtWGLhik8QfHAUf4iZXjcn79Beq7aywXlN1dEZbrPw4JaNVO/+cn7ZNKLvGHFHLy7rStUx9NEtFQrVEr0fMaQ==" saltValue="n598nkCc0Xs26ZF4NOai/g==" spinCount="100000" sheet="1" formatCells="0" formatColumns="0" formatRows="0" insertColumns="0"/>
  <mergeCells count="52"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163" zoomScaleSheetLayoutView="100" workbookViewId="0">
      <selection activeCell="D174" sqref="D174:D176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.75" x14ac:dyDescent="0.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.75" x14ac:dyDescent="0.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73" t="s">
        <v>52</v>
      </c>
      <c r="B6" s="273"/>
      <c r="C6" s="273"/>
      <c r="D6" s="273"/>
      <c r="E6" s="273"/>
      <c r="F6" s="273"/>
      <c r="G6" s="85"/>
      <c r="H6" s="85"/>
      <c r="I6" s="85"/>
    </row>
    <row r="7" spans="1:9" s="29" customFormat="1" ht="21.75" customHeight="1" x14ac:dyDescent="0.5">
      <c r="A7" s="273" t="str">
        <f>'A1 Exploitation'!A8:F8</f>
        <v>5 Décembre</v>
      </c>
      <c r="B7" s="273"/>
      <c r="C7" s="273"/>
      <c r="D7" s="273"/>
      <c r="E7" s="273"/>
      <c r="F7" s="273"/>
      <c r="G7" s="85"/>
      <c r="H7" s="85"/>
      <c r="I7" s="85"/>
    </row>
    <row r="8" spans="1:9" s="29" customFormat="1" ht="24.75" x14ac:dyDescent="0.5">
      <c r="A8" s="192" t="s">
        <v>44</v>
      </c>
      <c r="B8" s="280" t="str">
        <f>'A1 Exploitation'!B9:F9</f>
        <v>Mme Samah SLAIMI</v>
      </c>
      <c r="C8" s="280"/>
      <c r="D8" s="280"/>
      <c r="E8" s="280"/>
      <c r="F8" s="281"/>
      <c r="G8" s="85"/>
      <c r="H8" s="85"/>
      <c r="I8" s="85"/>
    </row>
    <row r="9" spans="1:9" s="29" customFormat="1" ht="24" x14ac:dyDescent="0.45">
      <c r="A9" s="193" t="s">
        <v>46</v>
      </c>
      <c r="B9" s="282" t="str">
        <f>'A1 Exploitation'!B10:F10</f>
        <v>Directeur du Magasin &amp; Gestionnaire de stock</v>
      </c>
      <c r="C9" s="282"/>
      <c r="D9" s="282"/>
      <c r="E9" s="282"/>
      <c r="F9" s="282"/>
      <c r="G9" s="85"/>
      <c r="H9" s="85"/>
      <c r="I9" s="85"/>
    </row>
    <row r="10" spans="1:9" s="29" customFormat="1" ht="24.75" x14ac:dyDescent="0.5">
      <c r="A10" s="192" t="s">
        <v>45</v>
      </c>
      <c r="B10" s="278">
        <f>'A1 Exploitation'!B11:F11</f>
        <v>42900</v>
      </c>
      <c r="C10" s="278"/>
      <c r="D10" s="278"/>
      <c r="E10" s="278"/>
      <c r="F10" s="278"/>
      <c r="G10" s="85"/>
      <c r="H10" s="85"/>
      <c r="I10" s="85"/>
    </row>
    <row r="11" spans="1:9" s="29" customFormat="1" ht="24.75" x14ac:dyDescent="0.5">
      <c r="A11" s="192" t="s">
        <v>318</v>
      </c>
      <c r="B11" s="283">
        <f>D183</f>
        <v>0.74285714285714288</v>
      </c>
      <c r="C11" s="283"/>
      <c r="D11" s="283"/>
      <c r="E11" s="283"/>
      <c r="F11" s="283"/>
      <c r="G11" s="85"/>
      <c r="H11" s="85"/>
      <c r="I11" s="85"/>
    </row>
    <row r="12" spans="1:9" s="29" customFormat="1" ht="22.5" x14ac:dyDescent="0.45">
      <c r="A12" s="28"/>
      <c r="D12" s="263"/>
      <c r="E12" s="263"/>
      <c r="F12" s="263"/>
      <c r="G12" s="263"/>
      <c r="H12" s="263"/>
      <c r="I12" s="31"/>
    </row>
    <row r="13" spans="1:9" s="29" customFormat="1" ht="11.25" customHeight="1" x14ac:dyDescent="0.3">
      <c r="A13" s="264" t="s">
        <v>32</v>
      </c>
      <c r="B13" s="265" t="s">
        <v>33</v>
      </c>
      <c r="C13" s="265"/>
      <c r="D13" s="265" t="s">
        <v>48</v>
      </c>
      <c r="E13" s="266" t="s">
        <v>201</v>
      </c>
      <c r="F13" s="265" t="s">
        <v>202</v>
      </c>
    </row>
    <row r="14" spans="1:9" s="29" customFormat="1" ht="12.75" customHeight="1" x14ac:dyDescent="0.3">
      <c r="A14" s="264"/>
      <c r="B14" s="55" t="s">
        <v>36</v>
      </c>
      <c r="C14" s="55" t="s">
        <v>35</v>
      </c>
      <c r="D14" s="265"/>
      <c r="E14" s="266"/>
      <c r="F14" s="265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1</v>
      </c>
      <c r="C17" s="164"/>
      <c r="D17" s="165" t="s">
        <v>412</v>
      </c>
      <c r="E17" s="164"/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1</v>
      </c>
      <c r="C19" s="164"/>
      <c r="D19" s="165" t="s">
        <v>399</v>
      </c>
      <c r="E19" s="165"/>
      <c r="F19" s="164"/>
    </row>
    <row r="20" spans="1:6" ht="33" x14ac:dyDescent="0.3">
      <c r="A20" s="32" t="s">
        <v>154</v>
      </c>
      <c r="B20" s="164">
        <v>1</v>
      </c>
      <c r="C20" s="164"/>
      <c r="D20" s="165" t="s">
        <v>400</v>
      </c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7</v>
      </c>
    </row>
    <row r="23" spans="1:6" x14ac:dyDescent="0.3">
      <c r="A23" s="194" t="s">
        <v>319</v>
      </c>
      <c r="B23" s="195"/>
      <c r="C23" s="196"/>
      <c r="D23" s="198">
        <f>D22/(COUNT(B17:C21)*2)</f>
        <v>0.7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 t="s">
        <v>34</v>
      </c>
      <c r="C27" s="164"/>
      <c r="D27" s="165"/>
      <c r="E27" s="164"/>
      <c r="F27" s="164"/>
    </row>
    <row r="28" spans="1:6" x14ac:dyDescent="0.3">
      <c r="A28" s="32" t="s">
        <v>305</v>
      </c>
      <c r="B28" s="164" t="s">
        <v>34</v>
      </c>
      <c r="C28" s="164"/>
      <c r="D28" s="165"/>
      <c r="E28" s="164"/>
      <c r="F28" s="164"/>
    </row>
    <row r="29" spans="1:6" x14ac:dyDescent="0.3">
      <c r="A29" s="32" t="s">
        <v>312</v>
      </c>
      <c r="B29" s="164" t="s">
        <v>34</v>
      </c>
      <c r="C29" s="164"/>
      <c r="D29" s="168"/>
      <c r="E29" s="164"/>
      <c r="F29" s="164"/>
    </row>
    <row r="30" spans="1:6" x14ac:dyDescent="0.3">
      <c r="A30" s="32" t="s">
        <v>86</v>
      </c>
      <c r="B30" s="164" t="s">
        <v>34</v>
      </c>
      <c r="C30" s="164"/>
      <c r="D30" s="168"/>
      <c r="E30" s="164"/>
      <c r="F30" s="164"/>
    </row>
    <row r="31" spans="1:6" x14ac:dyDescent="0.3">
      <c r="A31" s="32" t="s">
        <v>317</v>
      </c>
      <c r="B31" s="164" t="s">
        <v>34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 t="e">
        <f>D32/(COUNT(B26:C31)*2)</f>
        <v>#DIV/0!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 t="s">
        <v>34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 t="s">
        <v>34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 t="s">
        <v>34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 t="s">
        <v>34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2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2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2</v>
      </c>
      <c r="C49" s="164"/>
      <c r="D49" s="165" t="s">
        <v>401</v>
      </c>
      <c r="E49" s="164"/>
      <c r="F49" s="164"/>
    </row>
    <row r="50" spans="1:6" ht="18" x14ac:dyDescent="0.35">
      <c r="A50" s="54" t="s">
        <v>320</v>
      </c>
      <c r="B50" s="164">
        <v>2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12</v>
      </c>
    </row>
    <row r="52" spans="1:6" x14ac:dyDescent="0.3">
      <c r="A52" s="194" t="s">
        <v>319</v>
      </c>
      <c r="B52" s="195"/>
      <c r="C52" s="196"/>
      <c r="D52" s="198">
        <f>D51/(COUNT(B45:C50)*2)</f>
        <v>1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>
        <v>2</v>
      </c>
      <c r="C55" s="188" t="str">
        <f>IF(B55=0, -5, "0")</f>
        <v>0</v>
      </c>
      <c r="D55" s="168"/>
      <c r="E55" s="164"/>
      <c r="F55" s="164"/>
    </row>
    <row r="56" spans="1:6" ht="33" x14ac:dyDescent="0.3">
      <c r="A56" s="40" t="s">
        <v>175</v>
      </c>
      <c r="B56" s="164">
        <v>1</v>
      </c>
      <c r="C56" s="164"/>
      <c r="D56" s="244" t="s">
        <v>402</v>
      </c>
      <c r="E56" s="169"/>
      <c r="F56" s="164"/>
    </row>
    <row r="57" spans="1:6" x14ac:dyDescent="0.3">
      <c r="A57" s="42" t="s">
        <v>266</v>
      </c>
      <c r="B57" s="164">
        <v>2</v>
      </c>
      <c r="C57" s="164"/>
      <c r="D57" s="244"/>
      <c r="E57" s="165"/>
      <c r="F57" s="164"/>
    </row>
    <row r="58" spans="1:6" ht="49.5" x14ac:dyDescent="0.3">
      <c r="A58" s="42" t="s">
        <v>96</v>
      </c>
      <c r="B58" s="164">
        <v>1</v>
      </c>
      <c r="C58" s="164"/>
      <c r="D58" s="165" t="s">
        <v>417</v>
      </c>
      <c r="E58" s="164"/>
      <c r="F58" s="164"/>
    </row>
    <row r="59" spans="1:6" ht="50.25" x14ac:dyDescent="0.35">
      <c r="A59" s="56" t="s">
        <v>234</v>
      </c>
      <c r="B59" s="164">
        <v>1</v>
      </c>
      <c r="C59" s="188" t="str">
        <f>IF(B59=0, -5, "0")</f>
        <v>0</v>
      </c>
      <c r="D59" s="165" t="s">
        <v>403</v>
      </c>
      <c r="E59" s="244" t="s">
        <v>404</v>
      </c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2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9</v>
      </c>
    </row>
    <row r="63" spans="1:6" x14ac:dyDescent="0.3">
      <c r="A63" s="194" t="s">
        <v>319</v>
      </c>
      <c r="B63" s="195"/>
      <c r="C63" s="196"/>
      <c r="D63" s="198">
        <f>D62/(COUNT(B55:C61)*2)</f>
        <v>0.75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 t="s">
        <v>34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 t="s">
        <v>34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 t="s">
        <v>34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 t="s">
        <v>34</v>
      </c>
      <c r="C77" s="176"/>
      <c r="D77" s="165"/>
      <c r="E77" s="177"/>
      <c r="F77" s="176"/>
    </row>
    <row r="78" spans="1:6" x14ac:dyDescent="0.3">
      <c r="A78" s="32" t="s">
        <v>187</v>
      </c>
      <c r="B78" s="170" t="s">
        <v>34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 t="s">
        <v>34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80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80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80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 t="s">
        <v>34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 t="s">
        <v>34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 t="s">
        <v>34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 t="s">
        <v>34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 t="s">
        <v>34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 t="s">
        <v>34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 t="s">
        <v>34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 t="s">
        <v>34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81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 t="s">
        <v>34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 t="s">
        <v>34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 t="s">
        <v>34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2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2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>
        <v>2</v>
      </c>
      <c r="C139" s="188" t="str">
        <f>IF(B139=0, -5, "0")</f>
        <v>0</v>
      </c>
      <c r="D139" s="165"/>
      <c r="E139" s="164"/>
      <c r="F139" s="164"/>
    </row>
    <row r="140" spans="1:6" ht="33.75" x14ac:dyDescent="0.35">
      <c r="A140" s="54" t="s">
        <v>327</v>
      </c>
      <c r="B140" s="164">
        <v>0</v>
      </c>
      <c r="C140" s="188">
        <f>IF(B140=0, -5, "0")</f>
        <v>-5</v>
      </c>
      <c r="D140" s="165" t="s">
        <v>405</v>
      </c>
      <c r="E140" s="164"/>
      <c r="F140" s="164"/>
    </row>
    <row r="141" spans="1:6" ht="18" x14ac:dyDescent="0.35">
      <c r="A141" s="54" t="s">
        <v>328</v>
      </c>
      <c r="B141" s="164">
        <v>2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2</v>
      </c>
      <c r="C142" s="164"/>
      <c r="D142" s="185"/>
      <c r="E142" s="164"/>
      <c r="F142" s="164"/>
    </row>
    <row r="143" spans="1:6" x14ac:dyDescent="0.3">
      <c r="A143" s="147" t="s">
        <v>348</v>
      </c>
      <c r="B143" s="164" t="s">
        <v>34</v>
      </c>
      <c r="C143" s="164"/>
      <c r="D143" s="165" t="s">
        <v>406</v>
      </c>
      <c r="E143" s="164"/>
      <c r="F143" s="164"/>
    </row>
    <row r="144" spans="1:6" x14ac:dyDescent="0.3">
      <c r="A144" s="147" t="s">
        <v>171</v>
      </c>
      <c r="B144" s="164" t="s">
        <v>34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5</v>
      </c>
    </row>
    <row r="146" spans="1:6" x14ac:dyDescent="0.3">
      <c r="A146" s="194" t="s">
        <v>319</v>
      </c>
      <c r="B146" s="195"/>
      <c r="C146" s="196"/>
      <c r="D146" s="198">
        <f>D145/(COUNT(B137:C144)*2)</f>
        <v>0.35714285714285715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 t="s">
        <v>34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2</v>
      </c>
      <c r="C151" s="164"/>
      <c r="D151" s="165"/>
      <c r="E151" s="164"/>
      <c r="F151" s="164"/>
    </row>
    <row r="152" spans="1:6" x14ac:dyDescent="0.3">
      <c r="A152" s="32" t="s">
        <v>90</v>
      </c>
      <c r="B152" s="164" t="s">
        <v>34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2</v>
      </c>
    </row>
    <row r="154" spans="1:6" x14ac:dyDescent="0.3">
      <c r="A154" s="194" t="s">
        <v>319</v>
      </c>
      <c r="B154" s="195"/>
      <c r="C154" s="196"/>
      <c r="D154" s="198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ht="49.5" x14ac:dyDescent="0.3">
      <c r="A157" s="39" t="s">
        <v>191</v>
      </c>
      <c r="B157" s="164">
        <v>1</v>
      </c>
      <c r="C157" s="164"/>
      <c r="D157" s="165" t="s">
        <v>418</v>
      </c>
      <c r="E157" s="164"/>
      <c r="F157" s="164"/>
    </row>
    <row r="158" spans="1:6" x14ac:dyDescent="0.3">
      <c r="A158" s="32" t="s">
        <v>91</v>
      </c>
      <c r="B158" s="164">
        <v>2</v>
      </c>
      <c r="C158" s="164"/>
      <c r="D158" s="246"/>
      <c r="E158" s="164"/>
      <c r="F158" s="164"/>
    </row>
    <row r="159" spans="1:6" x14ac:dyDescent="0.3">
      <c r="A159" s="58" t="s">
        <v>207</v>
      </c>
      <c r="B159" s="164">
        <v>2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2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7</v>
      </c>
    </row>
    <row r="162" spans="1:6" x14ac:dyDescent="0.3">
      <c r="A162" s="194" t="s">
        <v>319</v>
      </c>
      <c r="B162" s="195"/>
      <c r="C162" s="196"/>
      <c r="D162" s="198">
        <f>D161/(COUNT(B157:C160)*2)</f>
        <v>0.875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 t="s">
        <v>34</v>
      </c>
      <c r="C165" s="164"/>
      <c r="D165" s="165" t="s">
        <v>407</v>
      </c>
      <c r="E165" s="165"/>
      <c r="F165" s="164"/>
    </row>
    <row r="166" spans="1:6" x14ac:dyDescent="0.3">
      <c r="A166" s="66" t="s">
        <v>232</v>
      </c>
      <c r="B166" s="164">
        <v>2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164" t="s">
        <v>34</v>
      </c>
      <c r="C168" s="164"/>
      <c r="D168" s="165" t="s">
        <v>408</v>
      </c>
      <c r="E168" s="164"/>
      <c r="F168" s="164"/>
    </row>
    <row r="169" spans="1:6" x14ac:dyDescent="0.3">
      <c r="A169" s="32" t="s">
        <v>329</v>
      </c>
      <c r="B169" s="164">
        <v>2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6</v>
      </c>
    </row>
    <row r="171" spans="1:6" x14ac:dyDescent="0.3">
      <c r="A171" s="194" t="s">
        <v>319</v>
      </c>
      <c r="B171" s="195"/>
      <c r="C171" s="196"/>
      <c r="D171" s="198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ht="33" x14ac:dyDescent="0.3">
      <c r="A174" s="32" t="s">
        <v>330</v>
      </c>
      <c r="B174" s="164">
        <v>1</v>
      </c>
      <c r="C174" s="164"/>
      <c r="D174" s="244" t="s">
        <v>409</v>
      </c>
      <c r="E174" s="164"/>
      <c r="F174" s="164"/>
    </row>
    <row r="175" spans="1:6" ht="33" x14ac:dyDescent="0.35">
      <c r="A175" s="113" t="s">
        <v>338</v>
      </c>
      <c r="B175" s="164">
        <v>2</v>
      </c>
      <c r="C175" s="188" t="str">
        <f>IF(B175=0, -5, "0")</f>
        <v>0</v>
      </c>
      <c r="D175" s="244" t="s">
        <v>410</v>
      </c>
      <c r="E175" s="164"/>
      <c r="F175" s="176"/>
    </row>
    <row r="176" spans="1:6" ht="49.5" x14ac:dyDescent="0.3">
      <c r="A176" s="39" t="s">
        <v>333</v>
      </c>
      <c r="B176" s="164">
        <v>1</v>
      </c>
      <c r="C176" s="164"/>
      <c r="D176" s="244" t="s">
        <v>417</v>
      </c>
      <c r="E176" s="164"/>
      <c r="F176" s="164"/>
    </row>
    <row r="177" spans="1:6" x14ac:dyDescent="0.3">
      <c r="A177" s="67" t="s">
        <v>200</v>
      </c>
      <c r="B177" s="164" t="s">
        <v>34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4</v>
      </c>
    </row>
    <row r="179" spans="1:6" x14ac:dyDescent="0.3">
      <c r="A179" s="194" t="s">
        <v>319</v>
      </c>
      <c r="B179" s="195"/>
      <c r="C179" s="196"/>
      <c r="D179" s="198">
        <f>D178/(COUNT(B174:C177)*2)</f>
        <v>0.66666666666666663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52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0.74285714285714288</v>
      </c>
    </row>
  </sheetData>
  <sheetProtection algorithmName="SHA-512" hashValue="VMwauE+RnNmPYFo3Z2B4Zrt62786A37neIOc5PDM0m6c/s4s9iyEl38Z12p4JNwE2JhuFPOI1vgwpU6uyo6HRg==" saltValue="cZp7t7Qs8Ple71AbxsWlWA==" spinCount="100000" sheet="1" objects="1" scenarios="1" formatCells="0" formatColumns="0" formatRows="0"/>
  <mergeCells count="27"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44:F44"/>
    <mergeCell ref="A54:F54"/>
    <mergeCell ref="A65:F65"/>
    <mergeCell ref="A86:F86"/>
    <mergeCell ref="A105:F105"/>
    <mergeCell ref="A120:F120"/>
    <mergeCell ref="A148:F148"/>
    <mergeCell ref="A173:F173"/>
    <mergeCell ref="A136:F136"/>
    <mergeCell ref="A156:F156"/>
    <mergeCell ref="A164:F16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tabSelected="1" view="pageBreakPreview" topLeftCell="A405" zoomScale="70" zoomScaleNormal="71" zoomScaleSheetLayoutView="70" workbookViewId="0">
      <selection activeCell="D426" sqref="D426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71"/>
      <c r="E1" s="271"/>
      <c r="F1" s="271"/>
      <c r="G1" s="271"/>
      <c r="H1" s="271"/>
      <c r="I1" s="271"/>
    </row>
    <row r="2" spans="1:9" ht="20.25" x14ac:dyDescent="0.3">
      <c r="C2" s="33">
        <v>1</v>
      </c>
      <c r="D2" s="230"/>
      <c r="E2" s="230"/>
      <c r="F2" s="230"/>
      <c r="G2" s="230"/>
      <c r="H2" s="230"/>
      <c r="I2" s="230"/>
    </row>
    <row r="3" spans="1:9" ht="20.25" x14ac:dyDescent="0.3">
      <c r="C3" s="33">
        <v>2</v>
      </c>
      <c r="D3" s="230"/>
      <c r="E3" s="230"/>
      <c r="F3" s="230"/>
      <c r="G3" s="230"/>
      <c r="H3" s="230"/>
      <c r="I3" s="230"/>
    </row>
    <row r="4" spans="1:9" ht="20.25" x14ac:dyDescent="0.3">
      <c r="C4" s="33" t="s">
        <v>34</v>
      </c>
      <c r="D4" s="230"/>
      <c r="E4" s="230"/>
      <c r="F4" s="230"/>
      <c r="G4" s="230"/>
      <c r="H4" s="230"/>
      <c r="I4" s="230"/>
    </row>
    <row r="5" spans="1:9" ht="20.25" x14ac:dyDescent="0.3">
      <c r="D5" s="230"/>
      <c r="E5" s="230"/>
      <c r="F5" s="230"/>
      <c r="G5" s="230"/>
      <c r="H5" s="230"/>
      <c r="I5" s="230"/>
    </row>
    <row r="6" spans="1:9" ht="20.25" x14ac:dyDescent="0.3">
      <c r="D6" s="230"/>
      <c r="E6" s="230"/>
      <c r="F6" s="230"/>
      <c r="G6" s="230"/>
      <c r="H6" s="230"/>
      <c r="I6" s="230"/>
    </row>
    <row r="7" spans="1:9" ht="21" x14ac:dyDescent="0.3">
      <c r="A7" s="272" t="s">
        <v>190</v>
      </c>
      <c r="B7" s="272"/>
      <c r="C7" s="272"/>
      <c r="D7" s="272"/>
      <c r="E7" s="272"/>
      <c r="F7" s="272"/>
      <c r="G7" s="230"/>
      <c r="H7" s="230"/>
      <c r="I7" s="230"/>
    </row>
    <row r="8" spans="1:9" ht="29.25" x14ac:dyDescent="0.5">
      <c r="A8" s="273" t="str">
        <f>'Page de garde'!D18</f>
        <v>5 Décembre</v>
      </c>
      <c r="B8" s="273"/>
      <c r="C8" s="273"/>
      <c r="D8" s="273"/>
      <c r="E8" s="273"/>
      <c r="F8" s="273"/>
      <c r="G8" s="231"/>
      <c r="H8" s="231"/>
      <c r="I8" s="230"/>
    </row>
    <row r="9" spans="1:9" ht="24.75" x14ac:dyDescent="0.5">
      <c r="A9" s="192" t="s">
        <v>44</v>
      </c>
      <c r="B9" s="274" t="s">
        <v>419</v>
      </c>
      <c r="C9" s="274"/>
      <c r="D9" s="274"/>
      <c r="E9" s="274"/>
      <c r="F9" s="275"/>
      <c r="G9" s="231"/>
      <c r="H9" s="231"/>
      <c r="I9" s="230"/>
    </row>
    <row r="10" spans="1:9" ht="24" x14ac:dyDescent="0.45">
      <c r="A10" s="193" t="s">
        <v>46</v>
      </c>
      <c r="B10" s="276" t="s">
        <v>420</v>
      </c>
      <c r="C10" s="276"/>
      <c r="D10" s="276"/>
      <c r="E10" s="276"/>
      <c r="F10" s="276"/>
      <c r="G10" s="231"/>
      <c r="H10" s="231"/>
      <c r="I10" s="230"/>
    </row>
    <row r="11" spans="1:9" ht="24.75" x14ac:dyDescent="0.5">
      <c r="A11" s="192" t="s">
        <v>45</v>
      </c>
      <c r="B11" s="270">
        <v>43074</v>
      </c>
      <c r="C11" s="270"/>
      <c r="D11" s="270"/>
      <c r="E11" s="270"/>
      <c r="F11" s="270"/>
      <c r="G11" s="231"/>
      <c r="H11" s="231"/>
      <c r="I11" s="230"/>
    </row>
    <row r="12" spans="1:9" ht="24.75" x14ac:dyDescent="0.5">
      <c r="A12" s="192" t="s">
        <v>260</v>
      </c>
      <c r="B12" s="262">
        <f>D463</f>
        <v>0.97752808988764039</v>
      </c>
      <c r="C12" s="262"/>
      <c r="D12" s="262"/>
      <c r="E12" s="262"/>
      <c r="F12" s="262"/>
      <c r="G12" s="231"/>
      <c r="H12" s="231"/>
      <c r="I12" s="230"/>
    </row>
    <row r="13" spans="1:9" ht="22.5" x14ac:dyDescent="0.45">
      <c r="A13" s="28"/>
      <c r="B13" s="29"/>
      <c r="C13" s="29"/>
      <c r="D13" s="263"/>
      <c r="E13" s="263"/>
      <c r="F13" s="263"/>
      <c r="G13" s="263"/>
      <c r="H13" s="263"/>
      <c r="I13" s="3"/>
    </row>
    <row r="14" spans="1:9" ht="16.5" x14ac:dyDescent="0.3">
      <c r="A14" s="264" t="s">
        <v>32</v>
      </c>
      <c r="B14" s="265" t="s">
        <v>33</v>
      </c>
      <c r="C14" s="265"/>
      <c r="D14" s="265" t="s">
        <v>48</v>
      </c>
      <c r="E14" s="266" t="s">
        <v>331</v>
      </c>
      <c r="F14" s="265" t="s">
        <v>202</v>
      </c>
      <c r="G14" s="29"/>
      <c r="H14" s="29"/>
    </row>
    <row r="15" spans="1:9" ht="16.5" x14ac:dyDescent="0.3">
      <c r="A15" s="264"/>
      <c r="B15" s="55" t="s">
        <v>36</v>
      </c>
      <c r="C15" s="55" t="s">
        <v>35</v>
      </c>
      <c r="D15" s="265"/>
      <c r="E15" s="266"/>
      <c r="F15" s="265"/>
      <c r="G15" s="29"/>
      <c r="H15" s="29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29"/>
      <c r="H16" s="29"/>
    </row>
    <row r="17" spans="1:8" ht="18" x14ac:dyDescent="0.3">
      <c r="A17" s="134">
        <f>B11</f>
        <v>43074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8" t="s">
        <v>1</v>
      </c>
      <c r="B18" s="269"/>
      <c r="C18" s="269"/>
      <c r="D18" s="269"/>
      <c r="E18" s="269"/>
      <c r="F18" s="269"/>
    </row>
    <row r="19" spans="1:8" x14ac:dyDescent="0.25">
      <c r="A19" s="121" t="s">
        <v>10</v>
      </c>
      <c r="B19" s="122">
        <v>2</v>
      </c>
      <c r="C19" s="122"/>
      <c r="D19" s="120"/>
      <c r="E19" s="103"/>
      <c r="F19" s="103"/>
    </row>
    <row r="20" spans="1:8" x14ac:dyDescent="0.25">
      <c r="A20" s="121" t="s">
        <v>199</v>
      </c>
      <c r="B20" s="122" t="s">
        <v>34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2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 t="s">
        <v>34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4</v>
      </c>
    </row>
    <row r="24" spans="1:8" x14ac:dyDescent="0.25">
      <c r="A24" s="199" t="s">
        <v>37</v>
      </c>
      <c r="B24" s="200"/>
      <c r="C24" s="201"/>
      <c r="D24" s="202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58" t="s">
        <v>18</v>
      </c>
      <c r="B26" s="259"/>
      <c r="C26" s="259"/>
      <c r="D26" s="259"/>
      <c r="E26" s="259"/>
      <c r="F26" s="259"/>
    </row>
    <row r="27" spans="1:8" x14ac:dyDescent="0.25">
      <c r="A27" s="17" t="s">
        <v>2</v>
      </c>
      <c r="B27" s="122">
        <v>2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>
        <v>2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2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2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2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2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>
        <v>2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2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2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2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18</v>
      </c>
    </row>
    <row r="38" spans="1:7" x14ac:dyDescent="0.25">
      <c r="A38" s="199" t="s">
        <v>37</v>
      </c>
      <c r="B38" s="200"/>
      <c r="C38" s="201"/>
      <c r="D38" s="202">
        <f>D37/(COUNT(B27:C35)*2)</f>
        <v>1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22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1</v>
      </c>
    </row>
    <row r="42" spans="1:7" x14ac:dyDescent="0.25">
      <c r="A42" s="8"/>
      <c r="B42" s="5"/>
      <c r="C42" s="6"/>
      <c r="D42" s="5"/>
    </row>
    <row r="43" spans="1:7" ht="18" x14ac:dyDescent="0.35">
      <c r="A43" s="267" t="s">
        <v>131</v>
      </c>
      <c r="B43" s="267"/>
      <c r="C43" s="267"/>
      <c r="D43" s="267"/>
      <c r="E43" s="267"/>
      <c r="F43" s="267"/>
    </row>
    <row r="44" spans="1:7" x14ac:dyDescent="0.25">
      <c r="A44" s="135">
        <f>B11</f>
        <v>43074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22" t="s">
        <v>34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 t="s">
        <v>34</v>
      </c>
      <c r="C47" s="122"/>
      <c r="D47" s="109"/>
      <c r="E47" s="103"/>
      <c r="F47" s="103"/>
    </row>
    <row r="48" spans="1:7" x14ac:dyDescent="0.25">
      <c r="A48" s="26" t="s">
        <v>281</v>
      </c>
      <c r="B48" s="122" t="s">
        <v>34</v>
      </c>
      <c r="C48" s="123"/>
      <c r="D48" s="116"/>
      <c r="E48" s="125"/>
      <c r="F48" s="103"/>
    </row>
    <row r="49" spans="1:6" x14ac:dyDescent="0.25">
      <c r="A49" s="26" t="s">
        <v>28</v>
      </c>
      <c r="B49" s="122" t="s">
        <v>34</v>
      </c>
      <c r="C49" s="122"/>
      <c r="D49" s="109"/>
      <c r="E49" s="103"/>
      <c r="F49" s="103"/>
    </row>
    <row r="50" spans="1:6" x14ac:dyDescent="0.25">
      <c r="A50" s="34" t="s">
        <v>134</v>
      </c>
      <c r="B50" s="122" t="s">
        <v>34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 t="s">
        <v>34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58" t="s">
        <v>65</v>
      </c>
      <c r="B57" s="259"/>
      <c r="C57" s="259"/>
      <c r="D57" s="259"/>
      <c r="E57" s="259"/>
      <c r="F57" s="259"/>
    </row>
    <row r="58" spans="1:6" x14ac:dyDescent="0.25">
      <c r="A58" s="121" t="s">
        <v>294</v>
      </c>
      <c r="B58" s="122" t="s">
        <v>34</v>
      </c>
      <c r="C58" s="122"/>
      <c r="D58" s="120"/>
      <c r="E58" s="103"/>
      <c r="F58" s="103"/>
    </row>
    <row r="59" spans="1:6" x14ac:dyDescent="0.25">
      <c r="A59" s="121" t="s">
        <v>193</v>
      </c>
      <c r="B59" s="122" t="s">
        <v>34</v>
      </c>
      <c r="C59" s="123"/>
      <c r="D59" s="115"/>
      <c r="E59" s="102"/>
      <c r="F59" s="125"/>
    </row>
    <row r="60" spans="1:6" x14ac:dyDescent="0.25">
      <c r="A60" s="20" t="s">
        <v>135</v>
      </c>
      <c r="B60" s="122" t="s">
        <v>34</v>
      </c>
      <c r="C60" s="122"/>
      <c r="D60" s="99"/>
      <c r="E60" s="103"/>
      <c r="F60" s="103"/>
    </row>
    <row r="61" spans="1:6" x14ac:dyDescent="0.25">
      <c r="A61" s="20" t="s">
        <v>117</v>
      </c>
      <c r="B61" s="122" t="s">
        <v>34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 t="s">
        <v>34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 t="s">
        <v>34</v>
      </c>
      <c r="C65" s="123"/>
      <c r="D65" s="102"/>
      <c r="E65" s="125"/>
      <c r="F65" s="103"/>
    </row>
    <row r="66" spans="1:6" x14ac:dyDescent="0.25">
      <c r="A66" s="121" t="s">
        <v>289</v>
      </c>
      <c r="B66" s="122" t="s">
        <v>34</v>
      </c>
      <c r="C66" s="122"/>
      <c r="D66" s="110"/>
      <c r="E66" s="125"/>
      <c r="F66" s="103"/>
    </row>
    <row r="67" spans="1:6" x14ac:dyDescent="0.25">
      <c r="A67" s="121" t="s">
        <v>177</v>
      </c>
      <c r="B67" s="122" t="s">
        <v>34</v>
      </c>
      <c r="C67" s="122"/>
      <c r="D67" s="110"/>
      <c r="E67" s="103"/>
      <c r="F67" s="103"/>
    </row>
    <row r="68" spans="1:6" x14ac:dyDescent="0.25">
      <c r="A68" s="121" t="s">
        <v>110</v>
      </c>
      <c r="B68" s="122" t="s">
        <v>34</v>
      </c>
      <c r="C68" s="122"/>
      <c r="D68" s="109"/>
      <c r="F68" s="103"/>
    </row>
    <row r="69" spans="1:6" ht="30" x14ac:dyDescent="0.25">
      <c r="A69" s="121" t="s">
        <v>111</v>
      </c>
      <c r="B69" s="122" t="s">
        <v>34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 t="s">
        <v>34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 t="s">
        <v>34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 t="s">
        <v>34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 t="s">
        <v>34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 t="s">
        <v>34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 t="s">
        <v>34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 t="s">
        <v>34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 t="s">
        <v>34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58" t="s">
        <v>25</v>
      </c>
      <c r="B84" s="259"/>
      <c r="C84" s="259"/>
      <c r="D84" s="259"/>
      <c r="E84" s="259"/>
      <c r="F84" s="259"/>
    </row>
    <row r="85" spans="1:6" x14ac:dyDescent="0.25">
      <c r="A85" s="121" t="s">
        <v>294</v>
      </c>
      <c r="B85" s="122" t="s">
        <v>34</v>
      </c>
      <c r="C85" s="122"/>
      <c r="D85" s="110"/>
      <c r="E85" s="103"/>
      <c r="F85" s="103"/>
    </row>
    <row r="86" spans="1:6" x14ac:dyDescent="0.25">
      <c r="A86" s="17" t="s">
        <v>99</v>
      </c>
      <c r="B86" s="122" t="s">
        <v>34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 t="s">
        <v>34</v>
      </c>
      <c r="C88" s="122"/>
      <c r="D88" s="110"/>
      <c r="E88" s="103"/>
      <c r="F88" s="103"/>
    </row>
    <row r="89" spans="1:6" x14ac:dyDescent="0.25">
      <c r="A89" s="17" t="s">
        <v>55</v>
      </c>
      <c r="B89" s="122" t="s">
        <v>34</v>
      </c>
      <c r="C89" s="122"/>
      <c r="D89" s="111"/>
      <c r="E89" s="103"/>
      <c r="F89" s="103"/>
    </row>
    <row r="90" spans="1:6" x14ac:dyDescent="0.25">
      <c r="A90" s="121" t="s">
        <v>277</v>
      </c>
      <c r="B90" s="122" t="s">
        <v>34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 t="s">
        <v>34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 t="s">
        <v>34</v>
      </c>
      <c r="C92" s="107"/>
      <c r="D92" s="236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55" t="s">
        <v>123</v>
      </c>
      <c r="B99" s="256"/>
      <c r="C99" s="256"/>
      <c r="D99" s="256"/>
      <c r="E99" s="256"/>
      <c r="F99" s="257"/>
    </row>
    <row r="100" spans="1:6" x14ac:dyDescent="0.25">
      <c r="A100" s="135">
        <f>B11</f>
        <v>43074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22" t="s">
        <v>34</v>
      </c>
      <c r="C102" s="122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22"/>
      <c r="D103" s="120"/>
      <c r="E103" s="103"/>
      <c r="F103" s="103"/>
    </row>
    <row r="104" spans="1:6" x14ac:dyDescent="0.25">
      <c r="A104" s="26" t="s">
        <v>95</v>
      </c>
      <c r="B104" s="122" t="s">
        <v>34</v>
      </c>
      <c r="C104" s="123"/>
      <c r="D104" s="102"/>
      <c r="E104" s="125"/>
      <c r="F104" s="103"/>
    </row>
    <row r="105" spans="1:6" x14ac:dyDescent="0.25">
      <c r="A105" s="26" t="s">
        <v>28</v>
      </c>
      <c r="B105" s="122" t="s">
        <v>34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 t="s">
        <v>34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8" t="s">
        <v>127</v>
      </c>
      <c r="B113" s="259"/>
      <c r="C113" s="259"/>
      <c r="D113" s="259"/>
      <c r="E113" s="259"/>
      <c r="F113" s="259"/>
    </row>
    <row r="114" spans="1:6" x14ac:dyDescent="0.25">
      <c r="A114" s="121" t="s">
        <v>294</v>
      </c>
      <c r="B114" s="122" t="s">
        <v>34</v>
      </c>
      <c r="C114" s="122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22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22"/>
      <c r="D116" s="99"/>
      <c r="E116" s="125"/>
      <c r="F116" s="103"/>
    </row>
    <row r="117" spans="1:6" x14ac:dyDescent="0.25">
      <c r="A117" s="121" t="s">
        <v>279</v>
      </c>
      <c r="B117" s="122" t="s">
        <v>34</v>
      </c>
      <c r="C117" s="122"/>
      <c r="D117" s="10"/>
      <c r="E117" s="125"/>
      <c r="F117" s="103"/>
    </row>
    <row r="118" spans="1:6" x14ac:dyDescent="0.25">
      <c r="A118" s="17" t="s">
        <v>64</v>
      </c>
      <c r="B118" s="122" t="s">
        <v>34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 t="s">
        <v>34</v>
      </c>
      <c r="C119" s="122"/>
      <c r="D119" s="11"/>
      <c r="E119" s="103"/>
      <c r="F119" s="103"/>
    </row>
    <row r="120" spans="1:6" x14ac:dyDescent="0.25">
      <c r="A120" s="121" t="s">
        <v>275</v>
      </c>
      <c r="B120" s="122" t="s">
        <v>34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 t="s">
        <v>34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2" t="s">
        <v>34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 t="s">
        <v>34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2" t="s">
        <v>34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2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2" t="s">
        <v>34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2" t="s">
        <v>34</v>
      </c>
      <c r="C131" s="122"/>
      <c r="D131" s="120"/>
      <c r="E131" s="103"/>
      <c r="F131" s="103"/>
    </row>
    <row r="132" spans="1:6" x14ac:dyDescent="0.25">
      <c r="A132" s="20" t="s">
        <v>233</v>
      </c>
      <c r="B132" s="122" t="s">
        <v>34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2" t="s">
        <v>34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8" t="s">
        <v>72</v>
      </c>
      <c r="B137" s="259"/>
      <c r="C137" s="259"/>
      <c r="D137" s="259"/>
      <c r="E137" s="259"/>
      <c r="F137" s="259"/>
    </row>
    <row r="138" spans="1:6" ht="30" x14ac:dyDescent="0.25">
      <c r="A138" s="121" t="s">
        <v>344</v>
      </c>
      <c r="B138" s="122" t="s">
        <v>34</v>
      </c>
      <c r="C138" s="122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5" t="s">
        <v>124</v>
      </c>
      <c r="B152" s="256"/>
      <c r="C152" s="256"/>
      <c r="D152" s="256"/>
      <c r="E152" s="256"/>
      <c r="F152" s="257"/>
    </row>
    <row r="153" spans="1:6" x14ac:dyDescent="0.25">
      <c r="A153" s="135">
        <f>B11</f>
        <v>43074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22" t="s">
        <v>34</v>
      </c>
      <c r="C155" s="122"/>
      <c r="D155" s="120"/>
      <c r="E155" s="103"/>
      <c r="F155" s="103"/>
    </row>
    <row r="156" spans="1:6" x14ac:dyDescent="0.25">
      <c r="A156" s="19" t="s">
        <v>281</v>
      </c>
      <c r="B156" s="122" t="s">
        <v>34</v>
      </c>
      <c r="C156" s="122"/>
      <c r="D156" s="120"/>
      <c r="E156" s="103"/>
      <c r="F156" s="103"/>
    </row>
    <row r="157" spans="1:6" x14ac:dyDescent="0.25">
      <c r="A157" s="19" t="s">
        <v>68</v>
      </c>
      <c r="B157" s="122" t="s">
        <v>34</v>
      </c>
      <c r="C157" s="120"/>
      <c r="D157" s="120"/>
      <c r="E157" s="103"/>
      <c r="F157" s="103"/>
    </row>
    <row r="158" spans="1:6" x14ac:dyDescent="0.25">
      <c r="A158" s="26" t="s">
        <v>130</v>
      </c>
      <c r="B158" s="122" t="s">
        <v>34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 t="s">
        <v>34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 t="s">
        <v>34</v>
      </c>
      <c r="C161" s="96"/>
      <c r="D161" s="120"/>
      <c r="E161" s="103"/>
      <c r="F161" s="103"/>
    </row>
    <row r="162" spans="1:6" x14ac:dyDescent="0.25">
      <c r="A162" s="19" t="s">
        <v>27</v>
      </c>
      <c r="B162" s="122" t="s">
        <v>34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58" t="s">
        <v>128</v>
      </c>
      <c r="B166" s="259"/>
      <c r="C166" s="259"/>
      <c r="D166" s="259"/>
      <c r="E166" s="259"/>
      <c r="F166" s="259"/>
    </row>
    <row r="167" spans="1:6" x14ac:dyDescent="0.25">
      <c r="A167" s="121" t="s">
        <v>294</v>
      </c>
      <c r="B167" s="122" t="s">
        <v>34</v>
      </c>
      <c r="C167" s="122"/>
      <c r="D167" s="99"/>
      <c r="E167" s="103"/>
      <c r="F167" s="103"/>
    </row>
    <row r="168" spans="1:6" x14ac:dyDescent="0.25">
      <c r="A168" s="17" t="s">
        <v>97</v>
      </c>
      <c r="B168" s="122" t="s">
        <v>34</v>
      </c>
      <c r="C168" s="122"/>
      <c r="D168" s="99"/>
      <c r="E168" s="103"/>
      <c r="F168" s="103"/>
    </row>
    <row r="169" spans="1:6" x14ac:dyDescent="0.25">
      <c r="A169" s="17" t="s">
        <v>129</v>
      </c>
      <c r="B169" s="122" t="s">
        <v>34</v>
      </c>
      <c r="C169" s="122"/>
      <c r="D169" s="99"/>
      <c r="E169" s="103"/>
      <c r="F169" s="103"/>
    </row>
    <row r="170" spans="1:6" x14ac:dyDescent="0.25">
      <c r="A170" s="17" t="s">
        <v>64</v>
      </c>
      <c r="B170" s="122" t="s">
        <v>34</v>
      </c>
      <c r="C170" s="122"/>
      <c r="D170" s="11"/>
      <c r="E170" s="103"/>
      <c r="F170" s="103"/>
    </row>
    <row r="171" spans="1:6" x14ac:dyDescent="0.25">
      <c r="A171" s="17" t="s">
        <v>263</v>
      </c>
      <c r="B171" s="122" t="s">
        <v>34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 t="s">
        <v>34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 t="s">
        <v>34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 t="s">
        <v>34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 t="s">
        <v>34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 t="s">
        <v>34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 t="s">
        <v>34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 t="s">
        <v>34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 t="s">
        <v>34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 t="s">
        <v>34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 t="s">
        <v>34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5" t="s">
        <v>157</v>
      </c>
      <c r="B192" s="256"/>
      <c r="C192" s="256"/>
      <c r="D192" s="256"/>
      <c r="E192" s="256"/>
      <c r="F192" s="257"/>
    </row>
    <row r="193" spans="1:7" x14ac:dyDescent="0.25">
      <c r="A193" s="140">
        <f>B11</f>
        <v>43074</v>
      </c>
      <c r="B193" s="5"/>
      <c r="C193" s="6"/>
      <c r="D193" s="5"/>
    </row>
    <row r="194" spans="1:7" ht="18" x14ac:dyDescent="0.25">
      <c r="A194" s="258" t="s">
        <v>150</v>
      </c>
      <c r="B194" s="259"/>
      <c r="C194" s="259"/>
      <c r="D194" s="259"/>
      <c r="E194" s="259"/>
      <c r="F194" s="259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 t="s">
        <v>34</v>
      </c>
      <c r="C196" s="122"/>
      <c r="D196" s="120"/>
      <c r="E196" s="103"/>
      <c r="F196" s="103"/>
    </row>
    <row r="197" spans="1:7" x14ac:dyDescent="0.25">
      <c r="A197" s="26" t="s">
        <v>281</v>
      </c>
      <c r="B197" s="122" t="s">
        <v>34</v>
      </c>
      <c r="C197" s="122"/>
      <c r="D197" s="120"/>
      <c r="E197" s="125"/>
      <c r="F197" s="103"/>
    </row>
    <row r="198" spans="1:7" x14ac:dyDescent="0.25">
      <c r="A198" s="19" t="s">
        <v>95</v>
      </c>
      <c r="B198" s="122" t="s">
        <v>34</v>
      </c>
      <c r="C198" s="122"/>
      <c r="D198" s="120"/>
      <c r="E198" s="103"/>
      <c r="F198" s="103"/>
    </row>
    <row r="199" spans="1:7" x14ac:dyDescent="0.25">
      <c r="A199" s="19" t="s">
        <v>146</v>
      </c>
      <c r="B199" s="122" t="s">
        <v>34</v>
      </c>
      <c r="C199" s="122"/>
      <c r="D199" s="120"/>
      <c r="E199" s="103"/>
      <c r="F199" s="103"/>
    </row>
    <row r="200" spans="1:7" x14ac:dyDescent="0.25">
      <c r="A200" s="26" t="s">
        <v>145</v>
      </c>
      <c r="B200" s="122" t="s">
        <v>34</v>
      </c>
      <c r="C200" s="122"/>
      <c r="D200" s="120"/>
      <c r="E200" s="103"/>
      <c r="F200" s="103"/>
    </row>
    <row r="201" spans="1:7" x14ac:dyDescent="0.25">
      <c r="A201" s="26" t="s">
        <v>28</v>
      </c>
      <c r="B201" s="122" t="s">
        <v>34</v>
      </c>
      <c r="C201" s="122"/>
      <c r="D201" s="120"/>
      <c r="E201" s="103"/>
      <c r="F201" s="103"/>
    </row>
    <row r="202" spans="1:7" x14ac:dyDescent="0.25">
      <c r="A202" s="26" t="s">
        <v>147</v>
      </c>
      <c r="B202" s="122" t="s">
        <v>34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 t="s">
        <v>34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58" t="s">
        <v>75</v>
      </c>
      <c r="B209" s="259"/>
      <c r="C209" s="259"/>
      <c r="D209" s="259"/>
      <c r="E209" s="259"/>
      <c r="F209" s="259"/>
    </row>
    <row r="210" spans="1:7" x14ac:dyDescent="0.25">
      <c r="A210" s="121" t="s">
        <v>294</v>
      </c>
      <c r="B210" s="122" t="s">
        <v>34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 t="s">
        <v>34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 t="s">
        <v>34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 t="s">
        <v>34</v>
      </c>
      <c r="C215" s="122"/>
      <c r="D215" s="104"/>
      <c r="E215" s="103"/>
      <c r="F215" s="103"/>
    </row>
    <row r="216" spans="1:7" x14ac:dyDescent="0.25">
      <c r="A216" s="17" t="s">
        <v>69</v>
      </c>
      <c r="B216" s="122" t="s">
        <v>34</v>
      </c>
      <c r="C216" s="122"/>
      <c r="D216" s="11"/>
      <c r="E216" s="120"/>
      <c r="F216" s="103"/>
    </row>
    <row r="217" spans="1:7" x14ac:dyDescent="0.25">
      <c r="A217" s="121" t="s">
        <v>275</v>
      </c>
      <c r="B217" s="122" t="s">
        <v>34</v>
      </c>
      <c r="C217" s="122"/>
      <c r="D217" s="11"/>
      <c r="E217" s="103"/>
      <c r="F217" s="103"/>
    </row>
    <row r="218" spans="1:7" x14ac:dyDescent="0.25">
      <c r="A218" s="17" t="s">
        <v>178</v>
      </c>
      <c r="B218" s="122" t="s">
        <v>34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 t="s">
        <v>34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 t="s">
        <v>34</v>
      </c>
      <c r="C220" s="122"/>
      <c r="D220" s="104"/>
      <c r="E220" s="103"/>
      <c r="F220" s="103"/>
    </row>
    <row r="221" spans="1:7" x14ac:dyDescent="0.25">
      <c r="A221" s="20" t="s">
        <v>151</v>
      </c>
      <c r="B221" s="122" t="s">
        <v>34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 t="s">
        <v>34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 t="s">
        <v>34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 t="s">
        <v>34</v>
      </c>
      <c r="C226" s="122"/>
      <c r="D226" s="53"/>
      <c r="E226" s="103"/>
      <c r="F226" s="103"/>
    </row>
    <row r="227" spans="1:6" x14ac:dyDescent="0.25">
      <c r="A227" s="20" t="s">
        <v>233</v>
      </c>
      <c r="B227" s="122" t="s">
        <v>34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 t="s">
        <v>34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58" t="s">
        <v>181</v>
      </c>
      <c r="B232" s="259"/>
      <c r="C232" s="259"/>
      <c r="D232" s="259"/>
      <c r="E232" s="259"/>
      <c r="F232" s="259"/>
    </row>
    <row r="233" spans="1:6" x14ac:dyDescent="0.25">
      <c r="A233" s="121" t="s">
        <v>294</v>
      </c>
      <c r="B233" s="122" t="s">
        <v>34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2" t="s">
        <v>34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2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2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2" t="s">
        <v>34</v>
      </c>
      <c r="C237" s="122"/>
      <c r="D237" s="110"/>
      <c r="E237" s="103"/>
      <c r="F237" s="103"/>
    </row>
    <row r="238" spans="1:6" x14ac:dyDescent="0.25">
      <c r="A238" s="17" t="s">
        <v>55</v>
      </c>
      <c r="B238" s="122" t="s">
        <v>34</v>
      </c>
      <c r="C238" s="122"/>
      <c r="D238" s="111"/>
      <c r="E238" s="103"/>
      <c r="F238" s="103"/>
    </row>
    <row r="239" spans="1:6" x14ac:dyDescent="0.25">
      <c r="A239" s="121" t="s">
        <v>283</v>
      </c>
      <c r="B239" s="122" t="s">
        <v>34</v>
      </c>
      <c r="C239" s="123"/>
      <c r="D239" s="117"/>
      <c r="E239" s="125"/>
      <c r="F239" s="103"/>
    </row>
    <row r="240" spans="1:6" x14ac:dyDescent="0.25">
      <c r="A240" s="121" t="s">
        <v>148</v>
      </c>
      <c r="B240" s="122" t="s">
        <v>34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2" t="s">
        <v>34</v>
      </c>
      <c r="C241" s="107"/>
      <c r="D241" s="237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5" t="s">
        <v>4</v>
      </c>
      <c r="B249" s="256"/>
      <c r="C249" s="256"/>
      <c r="D249" s="256"/>
      <c r="E249" s="256"/>
      <c r="F249" s="257"/>
    </row>
    <row r="250" spans="1:6" x14ac:dyDescent="0.25">
      <c r="A250" s="143">
        <f>B11</f>
        <v>43074</v>
      </c>
      <c r="B250" s="5"/>
      <c r="C250" s="6"/>
      <c r="D250" s="50"/>
    </row>
    <row r="251" spans="1:6" ht="18" x14ac:dyDescent="0.25">
      <c r="A251" s="258" t="s">
        <v>19</v>
      </c>
      <c r="B251" s="259"/>
      <c r="C251" s="259"/>
      <c r="D251" s="259"/>
      <c r="E251" s="259"/>
      <c r="F251" s="259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 t="s">
        <v>34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 t="s">
        <v>34</v>
      </c>
      <c r="C254" s="122"/>
      <c r="D254" s="120"/>
      <c r="E254" s="103"/>
      <c r="F254" s="103"/>
    </row>
    <row r="255" spans="1:6" x14ac:dyDescent="0.25">
      <c r="A255" s="25" t="s">
        <v>20</v>
      </c>
      <c r="B255" s="122" t="s">
        <v>34</v>
      </c>
      <c r="C255" s="122"/>
      <c r="D255" s="104"/>
      <c r="E255" s="103"/>
      <c r="F255" s="103"/>
    </row>
    <row r="256" spans="1:6" x14ac:dyDescent="0.25">
      <c r="A256" s="18" t="s">
        <v>39</v>
      </c>
      <c r="B256" s="122" t="s">
        <v>34</v>
      </c>
      <c r="C256" s="122"/>
      <c r="D256" s="120"/>
      <c r="E256" s="103"/>
      <c r="F256" s="103"/>
    </row>
    <row r="257" spans="1:7" x14ac:dyDescent="0.25">
      <c r="A257" s="25" t="s">
        <v>50</v>
      </c>
      <c r="B257" s="122" t="s">
        <v>34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 t="s">
        <v>34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8" t="s">
        <v>116</v>
      </c>
      <c r="B263" s="259"/>
      <c r="C263" s="259"/>
      <c r="D263" s="259"/>
      <c r="E263" s="259"/>
      <c r="F263" s="259"/>
    </row>
    <row r="264" spans="1:7" x14ac:dyDescent="0.25">
      <c r="A264" s="121" t="s">
        <v>284</v>
      </c>
      <c r="B264" s="122" t="s">
        <v>34</v>
      </c>
      <c r="C264" s="123"/>
      <c r="D264" s="102"/>
      <c r="E264" s="125"/>
      <c r="F264" s="125"/>
    </row>
    <row r="265" spans="1:7" x14ac:dyDescent="0.25">
      <c r="A265" s="121" t="s">
        <v>345</v>
      </c>
      <c r="B265" s="122" t="s">
        <v>34</v>
      </c>
      <c r="C265" s="122"/>
      <c r="D265" s="120"/>
      <c r="E265" s="103"/>
      <c r="F265" s="103"/>
    </row>
    <row r="266" spans="1:7" x14ac:dyDescent="0.25">
      <c r="A266" s="17" t="s">
        <v>5</v>
      </c>
      <c r="B266" s="122">
        <v>2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2" t="s">
        <v>34</v>
      </c>
      <c r="C267" s="161" t="str">
        <f>IF(B267=0, -5, "0")</f>
        <v>0</v>
      </c>
      <c r="D267" s="68"/>
      <c r="E267" s="103"/>
      <c r="F267" s="103"/>
    </row>
    <row r="268" spans="1:7" ht="60" x14ac:dyDescent="0.25">
      <c r="A268" s="121" t="s">
        <v>102</v>
      </c>
      <c r="B268" s="122">
        <v>2</v>
      </c>
      <c r="C268" s="122"/>
      <c r="D268" s="109" t="s">
        <v>422</v>
      </c>
      <c r="E268" s="120"/>
      <c r="F268" s="103"/>
    </row>
    <row r="269" spans="1:7" ht="18" x14ac:dyDescent="0.35">
      <c r="A269" s="54" t="s">
        <v>61</v>
      </c>
      <c r="B269" s="122">
        <v>2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2">
        <v>2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2">
        <v>2</v>
      </c>
      <c r="C271" s="122"/>
      <c r="D271" s="120"/>
      <c r="E271" s="103"/>
      <c r="F271" s="103"/>
    </row>
    <row r="272" spans="1:7" x14ac:dyDescent="0.25">
      <c r="A272" s="17" t="s">
        <v>233</v>
      </c>
      <c r="B272" s="122">
        <v>2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2">
        <v>2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2">
        <v>2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2" t="s">
        <v>34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16</v>
      </c>
    </row>
    <row r="277" spans="1:6" x14ac:dyDescent="0.25">
      <c r="A277" s="199" t="s">
        <v>37</v>
      </c>
      <c r="B277" s="200"/>
      <c r="C277" s="201"/>
      <c r="D277" s="202">
        <f>D276/(COUNT(B264:C274)*2)</f>
        <v>1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16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0.88888888888888884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5" t="s">
        <v>21</v>
      </c>
      <c r="B282" s="256"/>
      <c r="C282" s="256"/>
      <c r="D282" s="256"/>
      <c r="E282" s="256"/>
      <c r="F282" s="257"/>
    </row>
    <row r="283" spans="1:6" x14ac:dyDescent="0.25">
      <c r="A283" s="144">
        <f>B11</f>
        <v>43074</v>
      </c>
      <c r="B283" s="5"/>
      <c r="C283" s="6"/>
      <c r="D283" s="5"/>
    </row>
    <row r="284" spans="1:6" ht="18" x14ac:dyDescent="0.25">
      <c r="A284" s="258" t="s">
        <v>12</v>
      </c>
      <c r="B284" s="259"/>
      <c r="C284" s="259"/>
      <c r="D284" s="259"/>
      <c r="E284" s="259"/>
      <c r="F284" s="259"/>
    </row>
    <row r="285" spans="1:6" ht="30" x14ac:dyDescent="0.25">
      <c r="A285" s="121" t="s">
        <v>103</v>
      </c>
      <c r="B285" s="285">
        <v>1</v>
      </c>
      <c r="C285" s="122"/>
      <c r="D285" s="99" t="s">
        <v>421</v>
      </c>
      <c r="E285" s="103"/>
      <c r="F285" s="103"/>
    </row>
    <row r="286" spans="1:6" x14ac:dyDescent="0.25">
      <c r="A286" s="121" t="s">
        <v>51</v>
      </c>
      <c r="B286" s="285">
        <v>2</v>
      </c>
      <c r="C286" s="122"/>
      <c r="E286" s="103"/>
      <c r="F286" s="103"/>
    </row>
    <row r="287" spans="1:6" x14ac:dyDescent="0.25">
      <c r="A287" s="121" t="s">
        <v>95</v>
      </c>
      <c r="B287" s="285">
        <v>2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285">
        <v>2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285">
        <v>2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285">
        <v>2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285">
        <v>2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285">
        <v>2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285">
        <v>2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17</v>
      </c>
    </row>
    <row r="295" spans="1:9" x14ac:dyDescent="0.25">
      <c r="A295" s="199" t="s">
        <v>37</v>
      </c>
      <c r="B295" s="200"/>
      <c r="C295" s="201"/>
      <c r="D295" s="202">
        <f>D294/(COUNT(B285:C293)*2)</f>
        <v>0.94444444444444442</v>
      </c>
    </row>
    <row r="296" spans="1:9" x14ac:dyDescent="0.25">
      <c r="A296" s="8"/>
      <c r="B296" s="5"/>
      <c r="C296" s="6"/>
      <c r="D296" s="5"/>
    </row>
    <row r="297" spans="1:9" ht="18" x14ac:dyDescent="0.25">
      <c r="A297" s="258" t="s">
        <v>25</v>
      </c>
      <c r="B297" s="259"/>
      <c r="C297" s="259"/>
      <c r="D297" s="259"/>
      <c r="E297" s="259"/>
      <c r="F297" s="259"/>
    </row>
    <row r="298" spans="1:9" x14ac:dyDescent="0.25">
      <c r="A298" s="121" t="s">
        <v>104</v>
      </c>
      <c r="B298" s="285">
        <v>2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285">
        <v>2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285">
        <v>2</v>
      </c>
      <c r="C300" s="122"/>
      <c r="D300" s="120"/>
      <c r="E300" s="103"/>
      <c r="F300" s="103"/>
    </row>
    <row r="301" spans="1:9" x14ac:dyDescent="0.25">
      <c r="A301" s="121" t="s">
        <v>238</v>
      </c>
      <c r="B301" s="285">
        <v>2</v>
      </c>
      <c r="C301" s="122"/>
      <c r="D301" s="120"/>
      <c r="E301" s="103"/>
      <c r="F301" s="103"/>
    </row>
    <row r="302" spans="1:9" x14ac:dyDescent="0.25">
      <c r="A302" s="20" t="s">
        <v>105</v>
      </c>
      <c r="B302" s="285">
        <v>2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285">
        <v>1</v>
      </c>
      <c r="C303" s="107"/>
      <c r="D303" s="238">
        <v>0.8</v>
      </c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10</v>
      </c>
    </row>
    <row r="305" spans="1:6" x14ac:dyDescent="0.25">
      <c r="A305" s="199" t="s">
        <v>37</v>
      </c>
      <c r="B305" s="200"/>
      <c r="C305" s="201"/>
      <c r="D305" s="202">
        <f>D304/(COUNT(B298:C302)*2)</f>
        <v>1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27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0.9642857142857143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5" t="s">
        <v>8</v>
      </c>
      <c r="B310" s="256"/>
      <c r="C310" s="256"/>
      <c r="D310" s="256"/>
      <c r="E310" s="256"/>
      <c r="F310" s="257"/>
    </row>
    <row r="311" spans="1:6" x14ac:dyDescent="0.25">
      <c r="A311" s="135">
        <f>B11</f>
        <v>43074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285">
        <v>2</v>
      </c>
      <c r="C313" s="122"/>
      <c r="D313" s="120"/>
      <c r="E313" s="103"/>
      <c r="F313" s="103"/>
    </row>
    <row r="314" spans="1:6" x14ac:dyDescent="0.25">
      <c r="A314" s="34" t="s">
        <v>290</v>
      </c>
      <c r="B314" s="285">
        <v>2</v>
      </c>
      <c r="C314" s="122"/>
      <c r="D314" s="120"/>
      <c r="E314" s="112"/>
      <c r="F314" s="103"/>
    </row>
    <row r="315" spans="1:6" x14ac:dyDescent="0.25">
      <c r="A315" s="26" t="s">
        <v>28</v>
      </c>
      <c r="B315" s="285">
        <v>2</v>
      </c>
      <c r="C315" s="122"/>
      <c r="D315" s="104"/>
      <c r="E315" s="103"/>
      <c r="F315" s="103"/>
    </row>
    <row r="316" spans="1:6" x14ac:dyDescent="0.25">
      <c r="A316" s="19" t="s">
        <v>13</v>
      </c>
      <c r="B316" s="285">
        <v>2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285">
        <v>2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285">
        <v>2</v>
      </c>
      <c r="C318" s="96"/>
      <c r="D318" s="120"/>
      <c r="E318" s="103"/>
      <c r="F318" s="103"/>
    </row>
    <row r="319" spans="1:6" x14ac:dyDescent="0.25">
      <c r="A319" s="19" t="s">
        <v>264</v>
      </c>
      <c r="B319" s="285">
        <v>2</v>
      </c>
      <c r="C319" s="96"/>
      <c r="D319" s="9"/>
      <c r="E319" s="103"/>
      <c r="F319" s="103"/>
    </row>
    <row r="320" spans="1:6" x14ac:dyDescent="0.25">
      <c r="A320" s="19" t="s">
        <v>27</v>
      </c>
      <c r="B320" s="285">
        <v>2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16</v>
      </c>
    </row>
    <row r="322" spans="1:6" x14ac:dyDescent="0.25">
      <c r="A322" s="199" t="s">
        <v>37</v>
      </c>
      <c r="B322" s="200"/>
      <c r="C322" s="201"/>
      <c r="D322" s="202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58" t="s">
        <v>25</v>
      </c>
      <c r="B324" s="259"/>
      <c r="C324" s="259"/>
      <c r="D324" s="259"/>
      <c r="E324" s="259"/>
      <c r="F324" s="259"/>
    </row>
    <row r="325" spans="1:6" x14ac:dyDescent="0.25">
      <c r="A325" s="121" t="s">
        <v>294</v>
      </c>
      <c r="B325" s="285">
        <v>2</v>
      </c>
      <c r="C325" s="123"/>
      <c r="D325" s="105"/>
      <c r="E325" s="103"/>
      <c r="F325" s="103"/>
    </row>
    <row r="326" spans="1:6" x14ac:dyDescent="0.25">
      <c r="A326" s="17" t="s">
        <v>99</v>
      </c>
      <c r="B326" s="285">
        <v>2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285">
        <v>2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285">
        <v>2</v>
      </c>
      <c r="C328" s="122"/>
      <c r="D328" s="120"/>
      <c r="E328" s="103"/>
      <c r="F328" s="103"/>
    </row>
    <row r="329" spans="1:6" x14ac:dyDescent="0.25">
      <c r="A329" s="17" t="s">
        <v>55</v>
      </c>
      <c r="B329" s="285">
        <v>2</v>
      </c>
      <c r="C329" s="122"/>
      <c r="D329" s="11"/>
      <c r="E329" s="103"/>
      <c r="F329" s="103"/>
    </row>
    <row r="330" spans="1:6" x14ac:dyDescent="0.25">
      <c r="A330" s="17" t="s">
        <v>14</v>
      </c>
      <c r="B330" s="285">
        <v>2</v>
      </c>
      <c r="C330" s="122"/>
      <c r="D330" s="11"/>
      <c r="E330" s="103"/>
      <c r="F330" s="103"/>
    </row>
    <row r="331" spans="1:6" x14ac:dyDescent="0.25">
      <c r="A331" s="20" t="s">
        <v>108</v>
      </c>
      <c r="B331" s="285">
        <v>2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285">
        <v>2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285">
        <v>2</v>
      </c>
      <c r="C333" s="122"/>
      <c r="D333" s="120"/>
      <c r="E333" s="103"/>
      <c r="F333" s="103"/>
    </row>
    <row r="334" spans="1:6" x14ac:dyDescent="0.25">
      <c r="A334" s="17" t="s">
        <v>233</v>
      </c>
      <c r="B334" s="285">
        <v>2</v>
      </c>
      <c r="C334" s="122"/>
      <c r="D334" s="120"/>
      <c r="E334" s="103"/>
      <c r="F334" s="103"/>
    </row>
    <row r="335" spans="1:6" x14ac:dyDescent="0.25">
      <c r="A335" s="20" t="s">
        <v>158</v>
      </c>
      <c r="B335" s="285">
        <v>2</v>
      </c>
      <c r="C335" s="122"/>
      <c r="D335" s="120"/>
      <c r="E335" s="103"/>
      <c r="F335" s="103"/>
    </row>
    <row r="336" spans="1:6" x14ac:dyDescent="0.25">
      <c r="A336" s="20" t="s">
        <v>78</v>
      </c>
      <c r="B336" s="285">
        <v>2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24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1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8" t="s">
        <v>118</v>
      </c>
      <c r="B340" s="259"/>
      <c r="C340" s="259"/>
      <c r="D340" s="259"/>
      <c r="E340" s="259"/>
      <c r="F340" s="259"/>
    </row>
    <row r="341" spans="1:16384" x14ac:dyDescent="0.25">
      <c r="A341" s="17" t="s">
        <v>99</v>
      </c>
      <c r="B341" s="285">
        <v>2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285">
        <v>2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285">
        <v>2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285">
        <v>2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285">
        <v>2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10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8" t="s">
        <v>29</v>
      </c>
      <c r="B349" s="259"/>
      <c r="C349" s="259"/>
      <c r="D349" s="259"/>
      <c r="E349" s="259"/>
      <c r="F349" s="259"/>
    </row>
    <row r="350" spans="1:16384" x14ac:dyDescent="0.25">
      <c r="A350" s="121" t="s">
        <v>294</v>
      </c>
      <c r="B350" s="285">
        <v>2</v>
      </c>
      <c r="C350" s="123"/>
      <c r="D350" s="105"/>
      <c r="E350" s="103"/>
      <c r="F350" s="103"/>
    </row>
    <row r="351" spans="1:16384" x14ac:dyDescent="0.25">
      <c r="A351" s="121" t="s">
        <v>56</v>
      </c>
      <c r="B351" s="285">
        <v>2</v>
      </c>
      <c r="C351" s="122"/>
      <c r="D351" s="110"/>
      <c r="E351" s="103"/>
      <c r="F351" s="103"/>
    </row>
    <row r="352" spans="1:16384" x14ac:dyDescent="0.25">
      <c r="A352" s="20" t="s">
        <v>292</v>
      </c>
      <c r="B352" s="285">
        <v>2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285">
        <v>2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285">
        <v>2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285">
        <v>2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2</v>
      </c>
      <c r="C356" s="107"/>
      <c r="D356" s="236">
        <v>1</v>
      </c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12</v>
      </c>
    </row>
    <row r="358" spans="1:6" x14ac:dyDescent="0.25">
      <c r="A358" s="199" t="s">
        <v>37</v>
      </c>
      <c r="B358" s="200"/>
      <c r="C358" s="201"/>
      <c r="D358" s="202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62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1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5" t="s">
        <v>119</v>
      </c>
      <c r="B363" s="256"/>
      <c r="C363" s="256"/>
      <c r="D363" s="256"/>
      <c r="E363" s="256"/>
      <c r="F363" s="257"/>
    </row>
    <row r="364" spans="1:6" x14ac:dyDescent="0.25">
      <c r="A364" s="143">
        <f>B11</f>
        <v>43074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285" t="s">
        <v>34</v>
      </c>
      <c r="C366" s="122"/>
      <c r="D366" s="120"/>
      <c r="E366" s="103"/>
      <c r="F366" s="103"/>
    </row>
    <row r="367" spans="1:6" x14ac:dyDescent="0.25">
      <c r="A367" s="18" t="s">
        <v>6</v>
      </c>
      <c r="B367" s="285" t="s">
        <v>34</v>
      </c>
      <c r="C367" s="122"/>
      <c r="D367" s="120"/>
      <c r="E367" s="103"/>
      <c r="F367" s="103"/>
    </row>
    <row r="368" spans="1:6" x14ac:dyDescent="0.25">
      <c r="A368" s="25" t="s">
        <v>20</v>
      </c>
      <c r="B368" s="285" t="s">
        <v>34</v>
      </c>
      <c r="C368" s="122"/>
      <c r="D368" s="104"/>
      <c r="E368" s="103"/>
      <c r="F368" s="103"/>
    </row>
    <row r="369" spans="1:6" x14ac:dyDescent="0.25">
      <c r="A369" s="18" t="s">
        <v>120</v>
      </c>
      <c r="B369" s="285" t="s">
        <v>34</v>
      </c>
      <c r="C369" s="122"/>
      <c r="D369" s="120"/>
      <c r="E369" s="103"/>
      <c r="F369" s="103"/>
    </row>
    <row r="370" spans="1:6" x14ac:dyDescent="0.25">
      <c r="A370" s="25" t="s">
        <v>183</v>
      </c>
      <c r="B370" s="285" t="s">
        <v>34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285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285" t="s">
        <v>34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285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285" t="s">
        <v>34</v>
      </c>
      <c r="C378" s="122"/>
      <c r="D378" s="120"/>
      <c r="E378" s="103"/>
      <c r="F378" s="103"/>
    </row>
    <row r="379" spans="1:6" x14ac:dyDescent="0.25">
      <c r="A379" s="121" t="s">
        <v>374</v>
      </c>
      <c r="B379" s="285" t="s">
        <v>34</v>
      </c>
      <c r="C379" s="122"/>
      <c r="D379" s="120"/>
      <c r="E379" s="103"/>
      <c r="F379" s="103"/>
    </row>
    <row r="380" spans="1:6" x14ac:dyDescent="0.25">
      <c r="A380" s="121" t="s">
        <v>139</v>
      </c>
      <c r="B380" s="285" t="s">
        <v>34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285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285" t="s">
        <v>34</v>
      </c>
      <c r="C382" s="122"/>
      <c r="D382" s="120"/>
      <c r="E382" s="103"/>
      <c r="F382" s="103"/>
    </row>
    <row r="383" spans="1:6" x14ac:dyDescent="0.25">
      <c r="A383" s="17" t="s">
        <v>233</v>
      </c>
      <c r="B383" s="285" t="s">
        <v>34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285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285" t="s">
        <v>34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285" t="s">
        <v>34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5" t="s">
        <v>346</v>
      </c>
      <c r="B393" s="256"/>
      <c r="C393" s="256"/>
      <c r="D393" s="256"/>
      <c r="E393" s="256"/>
      <c r="F393" s="257"/>
    </row>
    <row r="394" spans="1:7" x14ac:dyDescent="0.25">
      <c r="A394" s="146">
        <f>+B11</f>
        <v>43074</v>
      </c>
      <c r="B394" s="5"/>
      <c r="C394" s="6"/>
      <c r="D394" s="5"/>
    </row>
    <row r="395" spans="1:7" ht="18" x14ac:dyDescent="0.25">
      <c r="A395" s="258" t="s">
        <v>347</v>
      </c>
      <c r="B395" s="259"/>
      <c r="C395" s="259"/>
      <c r="D395" s="259"/>
      <c r="E395" s="259"/>
      <c r="F395" s="259"/>
    </row>
    <row r="396" spans="1:7" ht="30" x14ac:dyDescent="0.25">
      <c r="A396" s="17" t="s">
        <v>286</v>
      </c>
      <c r="B396" s="122">
        <v>2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>
        <v>2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2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2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8</v>
      </c>
    </row>
    <row r="401" spans="1:6" x14ac:dyDescent="0.25">
      <c r="A401" s="199" t="s">
        <v>37</v>
      </c>
      <c r="B401" s="200"/>
      <c r="C401" s="201"/>
      <c r="D401" s="202">
        <f>D400/(COUNT(B396:C399)*2)</f>
        <v>1</v>
      </c>
    </row>
    <row r="402" spans="1:6" ht="18" x14ac:dyDescent="0.25">
      <c r="A402" s="258" t="s">
        <v>31</v>
      </c>
      <c r="B402" s="259"/>
      <c r="C402" s="259"/>
      <c r="D402" s="259"/>
      <c r="E402" s="259"/>
      <c r="F402" s="259"/>
    </row>
    <row r="403" spans="1:6" x14ac:dyDescent="0.25">
      <c r="A403" s="18" t="s">
        <v>3</v>
      </c>
      <c r="B403" s="122">
        <v>2</v>
      </c>
      <c r="C403" s="122"/>
      <c r="D403" s="120"/>
      <c r="E403" s="103"/>
      <c r="F403" s="103"/>
    </row>
    <row r="404" spans="1:6" x14ac:dyDescent="0.25">
      <c r="A404" s="25" t="s">
        <v>30</v>
      </c>
      <c r="B404" s="122" t="s">
        <v>34</v>
      </c>
      <c r="C404" s="122"/>
      <c r="D404" s="120" t="s">
        <v>406</v>
      </c>
      <c r="E404" s="103"/>
      <c r="F404" s="103"/>
    </row>
    <row r="405" spans="1:6" ht="45" x14ac:dyDescent="0.25">
      <c r="A405" s="78" t="s">
        <v>271</v>
      </c>
      <c r="B405" s="122" t="s">
        <v>34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2</v>
      </c>
    </row>
    <row r="407" spans="1:6" x14ac:dyDescent="0.25">
      <c r="A407" s="199" t="s">
        <v>37</v>
      </c>
      <c r="B407" s="200"/>
      <c r="C407" s="201"/>
      <c r="D407" s="202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10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5" t="s">
        <v>170</v>
      </c>
      <c r="B412" s="256"/>
      <c r="C412" s="256"/>
      <c r="D412" s="256"/>
      <c r="E412" s="256"/>
      <c r="F412" s="25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2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2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2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2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2</v>
      </c>
      <c r="C418" s="107"/>
      <c r="D418" s="237">
        <v>1</v>
      </c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8</v>
      </c>
    </row>
    <row r="420" spans="1:7" x14ac:dyDescent="0.25">
      <c r="A420" s="199" t="s">
        <v>37</v>
      </c>
      <c r="B420" s="200"/>
      <c r="C420" s="201"/>
      <c r="D420" s="202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5" t="s">
        <v>82</v>
      </c>
      <c r="B422" s="256"/>
      <c r="C422" s="256"/>
      <c r="D422" s="256"/>
      <c r="E422" s="256"/>
      <c r="F422" s="25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2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285" t="s">
        <v>34</v>
      </c>
      <c r="C425" s="123"/>
      <c r="D425" s="102" t="s">
        <v>427</v>
      </c>
      <c r="E425" s="124"/>
      <c r="F425" s="103"/>
      <c r="G425" s="124"/>
    </row>
    <row r="426" spans="1:7" ht="30" x14ac:dyDescent="0.25">
      <c r="A426" s="25" t="s">
        <v>185</v>
      </c>
      <c r="B426" s="122">
        <v>2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2">
        <v>2</v>
      </c>
      <c r="C427" s="107"/>
      <c r="D427" s="238">
        <v>1</v>
      </c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4</v>
      </c>
    </row>
    <row r="429" spans="1:7" x14ac:dyDescent="0.25">
      <c r="A429" s="199" t="s">
        <v>37</v>
      </c>
      <c r="B429" s="200"/>
      <c r="C429" s="201"/>
      <c r="D429" s="202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5" t="s">
        <v>143</v>
      </c>
      <c r="B431" s="256"/>
      <c r="C431" s="256"/>
      <c r="D431" s="256"/>
      <c r="E431" s="256"/>
      <c r="F431" s="257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2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>
        <v>1</v>
      </c>
      <c r="C434" s="161" t="str">
        <f>IF(B434=0, -5, "0")</f>
        <v>0</v>
      </c>
      <c r="D434" s="120" t="s">
        <v>423</v>
      </c>
      <c r="E434" s="103"/>
      <c r="F434" s="103"/>
    </row>
    <row r="435" spans="1:7" ht="36" x14ac:dyDescent="0.35">
      <c r="A435" s="56" t="s">
        <v>100</v>
      </c>
      <c r="B435" s="122">
        <v>2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2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2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 t="s">
        <v>34</v>
      </c>
      <c r="C438" s="122"/>
      <c r="D438" s="120"/>
      <c r="E438" s="103"/>
      <c r="F438" s="103"/>
    </row>
    <row r="439" spans="1:7" ht="16.5" x14ac:dyDescent="0.3">
      <c r="A439" s="17" t="s">
        <v>243</v>
      </c>
      <c r="B439" s="286" t="s">
        <v>34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2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2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2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2</v>
      </c>
      <c r="C443" s="122"/>
      <c r="D443" s="120"/>
      <c r="E443" s="103"/>
      <c r="F443" s="103"/>
    </row>
    <row r="444" spans="1:7" ht="16.5" x14ac:dyDescent="0.3">
      <c r="A444" s="145" t="s">
        <v>342</v>
      </c>
      <c r="B444" s="286" t="s">
        <v>34</v>
      </c>
      <c r="C444" s="122"/>
      <c r="D444" s="120"/>
      <c r="E444" s="103"/>
      <c r="F444" s="103"/>
    </row>
    <row r="445" spans="1:7" ht="16.5" x14ac:dyDescent="0.3">
      <c r="A445" s="70" t="s">
        <v>375</v>
      </c>
      <c r="B445" s="286" t="s">
        <v>34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2</v>
      </c>
      <c r="C446" s="129"/>
      <c r="D446" s="127"/>
      <c r="E446" s="128"/>
      <c r="F446" s="128"/>
    </row>
    <row r="447" spans="1:7" ht="45" x14ac:dyDescent="0.3">
      <c r="A447" s="70" t="s">
        <v>377</v>
      </c>
      <c r="B447" s="286" t="s">
        <v>34</v>
      </c>
      <c r="C447" s="107"/>
      <c r="D447" s="127"/>
      <c r="E447" s="103"/>
      <c r="F447" s="103"/>
    </row>
    <row r="448" spans="1:7" ht="45" x14ac:dyDescent="0.3">
      <c r="A448" s="70" t="s">
        <v>271</v>
      </c>
      <c r="B448" s="286" t="s">
        <v>34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19</v>
      </c>
    </row>
    <row r="450" spans="1:6" x14ac:dyDescent="0.25">
      <c r="A450" s="199" t="s">
        <v>37</v>
      </c>
      <c r="B450" s="200"/>
      <c r="C450" s="201"/>
      <c r="D450" s="202">
        <f>D449/(COUNT(B433:C447)*2)</f>
        <v>0.95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5" t="s">
        <v>144</v>
      </c>
      <c r="B452" s="256"/>
      <c r="C452" s="256"/>
      <c r="D452" s="256"/>
      <c r="E452" s="256"/>
      <c r="F452" s="257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2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2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>
        <v>2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2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6</v>
      </c>
    </row>
    <row r="459" spans="1:6" x14ac:dyDescent="0.25">
      <c r="A459" s="199" t="s">
        <v>37</v>
      </c>
      <c r="B459" s="221"/>
      <c r="C459" s="222"/>
      <c r="D459" s="223">
        <f>D458/(COUNT(B454:C456)*2)</f>
        <v>1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0.76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174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0.97752808988764039</v>
      </c>
    </row>
  </sheetData>
  <sheetProtection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286:B293 B46:B53 B58:B80 B102:B109 B85:B92 B114:B133 B138:B145 B167:B185 B155:B162 B195:B205 B210:B228 B233:B241 B252:B259 B264:B275 B298:B303 B367:B372 B313:B320 B341:B345 B325:B336 B350:B356 B396:B399 B403:B405 B377:B386 B414:B418 B446 B454:B457 B433:B438 B440:B443 B424 B426:B427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59" zoomScale="90" zoomScaleSheetLayoutView="90" workbookViewId="0">
      <selection activeCell="D168" sqref="D168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.75" x14ac:dyDescent="0.5">
      <c r="A2" s="28"/>
      <c r="B2" s="43">
        <v>1</v>
      </c>
      <c r="D2" s="231"/>
      <c r="E2" s="231"/>
      <c r="F2" s="231"/>
      <c r="G2" s="231"/>
      <c r="H2" s="231"/>
      <c r="I2" s="231"/>
    </row>
    <row r="3" spans="1:9" s="29" customFormat="1" ht="24.75" x14ac:dyDescent="0.5">
      <c r="A3" s="28"/>
      <c r="B3" s="43">
        <v>2</v>
      </c>
      <c r="D3" s="231"/>
      <c r="E3" s="231"/>
      <c r="F3" s="231"/>
      <c r="G3" s="231"/>
      <c r="H3" s="231"/>
      <c r="I3" s="231"/>
    </row>
    <row r="4" spans="1:9" s="29" customFormat="1" ht="16.5" customHeight="1" x14ac:dyDescent="0.5">
      <c r="A4" s="28"/>
      <c r="B4" s="43" t="s">
        <v>34</v>
      </c>
      <c r="D4" s="30"/>
      <c r="E4" s="231"/>
      <c r="F4" s="231"/>
      <c r="G4" s="231"/>
      <c r="H4" s="231"/>
      <c r="I4" s="231"/>
    </row>
    <row r="5" spans="1:9" s="29" customFormat="1" ht="16.5" customHeight="1" x14ac:dyDescent="0.5">
      <c r="A5" s="28"/>
      <c r="D5" s="231"/>
      <c r="E5" s="231"/>
      <c r="F5" s="231"/>
      <c r="G5" s="231"/>
      <c r="H5" s="231"/>
      <c r="I5" s="231"/>
    </row>
    <row r="6" spans="1:9" s="29" customFormat="1" ht="37.5" customHeight="1" x14ac:dyDescent="0.45">
      <c r="A6" s="273" t="s">
        <v>52</v>
      </c>
      <c r="B6" s="273"/>
      <c r="C6" s="273"/>
      <c r="D6" s="273"/>
      <c r="E6" s="273"/>
      <c r="F6" s="273"/>
      <c r="G6" s="231"/>
      <c r="H6" s="231"/>
      <c r="I6" s="231"/>
    </row>
    <row r="7" spans="1:9" s="29" customFormat="1" ht="21.75" customHeight="1" x14ac:dyDescent="0.5">
      <c r="A7" s="273" t="str">
        <f>'A2 Exploitation'!A8:F8</f>
        <v>5 Décembre</v>
      </c>
      <c r="B7" s="273"/>
      <c r="C7" s="273"/>
      <c r="D7" s="273"/>
      <c r="E7" s="273"/>
      <c r="F7" s="273"/>
      <c r="G7" s="231"/>
      <c r="H7" s="231"/>
      <c r="I7" s="231"/>
    </row>
    <row r="8" spans="1:9" s="29" customFormat="1" ht="24.75" x14ac:dyDescent="0.5">
      <c r="A8" s="192" t="s">
        <v>44</v>
      </c>
      <c r="B8" s="282" t="str">
        <f>'A2 Exploitation'!B9:F9</f>
        <v>Dr Hend KAMOUN</v>
      </c>
      <c r="C8" s="282"/>
      <c r="D8" s="282"/>
      <c r="E8" s="282"/>
      <c r="F8" s="282"/>
      <c r="G8" s="231"/>
      <c r="H8" s="231"/>
      <c r="I8" s="231"/>
    </row>
    <row r="9" spans="1:9" s="29" customFormat="1" ht="24" x14ac:dyDescent="0.45">
      <c r="A9" s="193" t="s">
        <v>46</v>
      </c>
      <c r="B9" s="282" t="str">
        <f>'A2 Exploitation'!B10:F10</f>
        <v>Directeur du magasin</v>
      </c>
      <c r="C9" s="282"/>
      <c r="D9" s="282"/>
      <c r="E9" s="282"/>
      <c r="F9" s="282"/>
      <c r="G9" s="231"/>
      <c r="H9" s="231"/>
      <c r="I9" s="231"/>
    </row>
    <row r="10" spans="1:9" s="29" customFormat="1" ht="24.75" x14ac:dyDescent="0.5">
      <c r="A10" s="192" t="s">
        <v>45</v>
      </c>
      <c r="B10" s="278">
        <f>'A2 Exploitation'!B11:F11</f>
        <v>43074</v>
      </c>
      <c r="C10" s="278"/>
      <c r="D10" s="278"/>
      <c r="E10" s="278"/>
      <c r="F10" s="278"/>
      <c r="G10" s="231"/>
      <c r="H10" s="231"/>
      <c r="I10" s="231"/>
    </row>
    <row r="11" spans="1:9" s="29" customFormat="1" ht="24.75" x14ac:dyDescent="0.5">
      <c r="A11" s="192" t="s">
        <v>318</v>
      </c>
      <c r="B11" s="283">
        <f>D183</f>
        <v>0.79347826086956519</v>
      </c>
      <c r="C11" s="283"/>
      <c r="D11" s="283"/>
      <c r="E11" s="283"/>
      <c r="F11" s="283"/>
      <c r="G11" s="231"/>
      <c r="H11" s="231"/>
      <c r="I11" s="231"/>
    </row>
    <row r="12" spans="1:9" s="29" customFormat="1" ht="22.5" x14ac:dyDescent="0.45">
      <c r="A12" s="28"/>
      <c r="D12" s="263"/>
      <c r="E12" s="263"/>
      <c r="F12" s="263"/>
      <c r="G12" s="263"/>
      <c r="H12" s="263"/>
      <c r="I12" s="31"/>
    </row>
    <row r="13" spans="1:9" s="29" customFormat="1" ht="11.25" customHeight="1" x14ac:dyDescent="0.3">
      <c r="A13" s="264" t="s">
        <v>32</v>
      </c>
      <c r="B13" s="265" t="s">
        <v>33</v>
      </c>
      <c r="C13" s="265"/>
      <c r="D13" s="265" t="s">
        <v>48</v>
      </c>
      <c r="E13" s="266" t="s">
        <v>201</v>
      </c>
      <c r="F13" s="265" t="s">
        <v>202</v>
      </c>
    </row>
    <row r="14" spans="1:9" s="29" customFormat="1" ht="12.75" customHeight="1" x14ac:dyDescent="0.3">
      <c r="A14" s="264"/>
      <c r="B14" s="55" t="s">
        <v>36</v>
      </c>
      <c r="C14" s="55" t="s">
        <v>35</v>
      </c>
      <c r="D14" s="265"/>
      <c r="E14" s="266"/>
      <c r="F14" s="265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2</v>
      </c>
      <c r="C17" s="164"/>
      <c r="D17" s="165"/>
      <c r="E17" s="165"/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 t="s">
        <v>424</v>
      </c>
      <c r="E19" s="165"/>
      <c r="F19" s="164"/>
    </row>
    <row r="20" spans="1:6" x14ac:dyDescent="0.3">
      <c r="A20" s="32" t="s">
        <v>154</v>
      </c>
      <c r="B20" s="164">
        <v>2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8</v>
      </c>
    </row>
    <row r="23" spans="1:6" x14ac:dyDescent="0.3">
      <c r="A23" s="194" t="s">
        <v>319</v>
      </c>
      <c r="B23" s="195"/>
      <c r="C23" s="196"/>
      <c r="D23" s="198">
        <f>D22/(COUNT(B17:C21)*2)</f>
        <v>0.8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>
        <v>2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2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2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2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2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2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12</v>
      </c>
    </row>
    <row r="33" spans="1:6" x14ac:dyDescent="0.3">
      <c r="A33" s="194" t="s">
        <v>319</v>
      </c>
      <c r="B33" s="195"/>
      <c r="C33" s="196"/>
      <c r="D33" s="198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 t="s">
        <v>34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 t="s">
        <v>34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 t="s">
        <v>34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 t="s">
        <v>34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2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2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2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>
        <v>2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12</v>
      </c>
    </row>
    <row r="52" spans="1:6" x14ac:dyDescent="0.3">
      <c r="A52" s="194" t="s">
        <v>319</v>
      </c>
      <c r="B52" s="195"/>
      <c r="C52" s="196"/>
      <c r="D52" s="198">
        <f>D51/(COUNT(B45:C50)*2)</f>
        <v>1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>
        <v>2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2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2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2</v>
      </c>
      <c r="C58" s="164"/>
      <c r="D58" s="168"/>
      <c r="E58" s="164"/>
      <c r="F58" s="164"/>
    </row>
    <row r="59" spans="1:6" ht="50.25" x14ac:dyDescent="0.35">
      <c r="A59" s="56" t="s">
        <v>234</v>
      </c>
      <c r="B59" s="164">
        <v>1</v>
      </c>
      <c r="C59" s="188" t="str">
        <f>IF(B59=0, -5, "0")</f>
        <v>0</v>
      </c>
      <c r="D59" s="165" t="s">
        <v>425</v>
      </c>
      <c r="E59" s="164"/>
      <c r="F59" s="164"/>
    </row>
    <row r="60" spans="1:6" ht="18" x14ac:dyDescent="0.35">
      <c r="A60" s="54" t="s">
        <v>321</v>
      </c>
      <c r="B60" s="164">
        <v>2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2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13</v>
      </c>
    </row>
    <row r="63" spans="1:6" x14ac:dyDescent="0.3">
      <c r="A63" s="194" t="s">
        <v>319</v>
      </c>
      <c r="B63" s="195"/>
      <c r="C63" s="196"/>
      <c r="D63" s="198">
        <f>D62/(COUNT(B55:C61)*2)</f>
        <v>0.9285714285714286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64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64" t="s">
        <v>34</v>
      </c>
      <c r="C67" s="171"/>
      <c r="D67" s="165"/>
      <c r="E67" s="172"/>
      <c r="F67" s="164"/>
    </row>
    <row r="68" spans="1:6" ht="19.5" x14ac:dyDescent="0.4">
      <c r="A68" s="32" t="s">
        <v>317</v>
      </c>
      <c r="B68" s="164" t="s">
        <v>34</v>
      </c>
      <c r="C68" s="171"/>
      <c r="D68" s="173"/>
      <c r="E68" s="173"/>
      <c r="F68" s="164"/>
    </row>
    <row r="69" spans="1:6" ht="19.5" x14ac:dyDescent="0.4">
      <c r="A69" s="39" t="s">
        <v>269</v>
      </c>
      <c r="B69" s="164" t="s">
        <v>34</v>
      </c>
      <c r="C69" s="171"/>
      <c r="D69" s="173"/>
      <c r="E69" s="173"/>
      <c r="F69" s="164"/>
    </row>
    <row r="70" spans="1:6" ht="19.5" x14ac:dyDescent="0.4">
      <c r="A70" s="32" t="s">
        <v>88</v>
      </c>
      <c r="B70" s="164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64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64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64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64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64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64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64" t="s">
        <v>34</v>
      </c>
      <c r="C77" s="176"/>
      <c r="D77" s="165"/>
      <c r="E77" s="177"/>
      <c r="F77" s="176"/>
    </row>
    <row r="78" spans="1:6" x14ac:dyDescent="0.3">
      <c r="A78" s="32" t="s">
        <v>187</v>
      </c>
      <c r="B78" s="164" t="s">
        <v>34</v>
      </c>
      <c r="C78" s="164"/>
      <c r="D78" s="177"/>
      <c r="E78" s="175"/>
      <c r="F78" s="164"/>
    </row>
    <row r="79" spans="1:6" ht="36" x14ac:dyDescent="0.35">
      <c r="A79" s="56" t="s">
        <v>174</v>
      </c>
      <c r="B79" s="164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64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64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64" t="s">
        <v>34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64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64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64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64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64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64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64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64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64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64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64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64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64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64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64" t="s">
        <v>34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64" t="s">
        <v>34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64" t="s">
        <v>34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64" t="s">
        <v>34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64" t="s">
        <v>34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64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64" t="s">
        <v>34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64" t="s">
        <v>34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64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64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64" t="s">
        <v>34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64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64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64" t="s">
        <v>34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64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64" t="s">
        <v>34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64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64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64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64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64" t="s">
        <v>34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64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2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2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>
        <v>2</v>
      </c>
      <c r="C139" s="188" t="str">
        <f>IF(B139=0, -5, "0")</f>
        <v>0</v>
      </c>
      <c r="D139" s="165"/>
      <c r="E139" s="164"/>
      <c r="F139" s="164"/>
    </row>
    <row r="140" spans="1:6" ht="33.75" x14ac:dyDescent="0.35">
      <c r="A140" s="54" t="s">
        <v>327</v>
      </c>
      <c r="B140" s="164">
        <v>0</v>
      </c>
      <c r="C140" s="188">
        <f>IF(B140=0, -5, "0")</f>
        <v>-5</v>
      </c>
      <c r="D140" s="165" t="s">
        <v>405</v>
      </c>
      <c r="E140" s="164"/>
      <c r="F140" s="164"/>
    </row>
    <row r="141" spans="1:6" ht="18" x14ac:dyDescent="0.35">
      <c r="A141" s="54" t="s">
        <v>328</v>
      </c>
      <c r="B141" s="164">
        <v>2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2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65" t="s">
        <v>406</v>
      </c>
      <c r="E143" s="164"/>
      <c r="F143" s="164"/>
    </row>
    <row r="144" spans="1:6" x14ac:dyDescent="0.3">
      <c r="A144" s="147" t="s">
        <v>171</v>
      </c>
      <c r="B144" s="164" t="s">
        <v>34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5</v>
      </c>
    </row>
    <row r="146" spans="1:6" x14ac:dyDescent="0.3">
      <c r="A146" s="194" t="s">
        <v>319</v>
      </c>
      <c r="B146" s="195"/>
      <c r="C146" s="196"/>
      <c r="D146" s="198">
        <f>D145/(COUNT(B137:C144)*2)</f>
        <v>0.3125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286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286" t="s">
        <v>34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2</v>
      </c>
      <c r="C151" s="164"/>
      <c r="D151" s="165"/>
      <c r="E151" s="164"/>
      <c r="F151" s="164"/>
    </row>
    <row r="152" spans="1:6" x14ac:dyDescent="0.3">
      <c r="A152" s="32" t="s">
        <v>90</v>
      </c>
      <c r="B152" s="286" t="s">
        <v>34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2</v>
      </c>
    </row>
    <row r="154" spans="1:6" x14ac:dyDescent="0.3">
      <c r="A154" s="194" t="s">
        <v>319</v>
      </c>
      <c r="B154" s="195"/>
      <c r="C154" s="196"/>
      <c r="D154" s="198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2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2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2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2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8</v>
      </c>
    </row>
    <row r="162" spans="1:6" x14ac:dyDescent="0.3">
      <c r="A162" s="194" t="s">
        <v>319</v>
      </c>
      <c r="B162" s="195"/>
      <c r="C162" s="196"/>
      <c r="D162" s="198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286">
        <v>0</v>
      </c>
      <c r="C165" s="164"/>
      <c r="D165" s="165" t="s">
        <v>407</v>
      </c>
      <c r="E165" s="165"/>
      <c r="F165" s="164"/>
    </row>
    <row r="166" spans="1:6" x14ac:dyDescent="0.3">
      <c r="A166" s="66" t="s">
        <v>232</v>
      </c>
      <c r="B166" s="164">
        <v>2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286">
        <v>0</v>
      </c>
      <c r="C168" s="164"/>
      <c r="D168" s="165" t="s">
        <v>408</v>
      </c>
      <c r="E168" s="164"/>
      <c r="F168" s="164"/>
    </row>
    <row r="169" spans="1:6" x14ac:dyDescent="0.3">
      <c r="A169" s="32" t="s">
        <v>329</v>
      </c>
      <c r="B169" s="164">
        <v>2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6</v>
      </c>
    </row>
    <row r="171" spans="1:6" x14ac:dyDescent="0.3">
      <c r="A171" s="194" t="s">
        <v>319</v>
      </c>
      <c r="B171" s="195"/>
      <c r="C171" s="196"/>
      <c r="D171" s="198">
        <f>D170/(COUNT(B165:C169)*2)</f>
        <v>0.6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2</v>
      </c>
      <c r="C174" s="164"/>
      <c r="D174" s="244"/>
      <c r="E174" s="164"/>
      <c r="F174" s="164"/>
    </row>
    <row r="175" spans="1:6" ht="33" x14ac:dyDescent="0.35">
      <c r="A175" s="113" t="s">
        <v>338</v>
      </c>
      <c r="B175" s="164">
        <v>2</v>
      </c>
      <c r="C175" s="188" t="str">
        <f>IF(B175=0, -5, "0")</f>
        <v>0</v>
      </c>
      <c r="D175" s="244" t="s">
        <v>410</v>
      </c>
      <c r="E175" s="164"/>
      <c r="F175" s="176"/>
    </row>
    <row r="176" spans="1:6" ht="33" x14ac:dyDescent="0.3">
      <c r="A176" s="39" t="s">
        <v>333</v>
      </c>
      <c r="B176" s="164">
        <v>1</v>
      </c>
      <c r="C176" s="164"/>
      <c r="D176" s="244" t="s">
        <v>426</v>
      </c>
      <c r="E176" s="164"/>
      <c r="F176" s="164"/>
    </row>
    <row r="177" spans="1:6" x14ac:dyDescent="0.3">
      <c r="A177" s="67" t="s">
        <v>200</v>
      </c>
      <c r="B177" s="164">
        <v>2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7</v>
      </c>
    </row>
    <row r="179" spans="1:6" x14ac:dyDescent="0.3">
      <c r="A179" s="194" t="s">
        <v>319</v>
      </c>
      <c r="B179" s="195"/>
      <c r="C179" s="196"/>
      <c r="D179" s="198">
        <f>D178/(COUNT(B174:C177)*2)</f>
        <v>0.875</v>
      </c>
    </row>
    <row r="181" spans="1:6" ht="18" x14ac:dyDescent="0.35">
      <c r="A181" s="81" t="s">
        <v>268</v>
      </c>
      <c r="B181" s="80"/>
      <c r="C181" s="80"/>
      <c r="D181" s="163">
        <v>0.5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73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0.79347826086956519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37:B144 B157:B160 B151 B166:B167 B169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391" zoomScale="70" zoomScaleNormal="71" zoomScaleSheetLayoutView="70" workbookViewId="0">
      <selection activeCell="E438" sqref="E438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71"/>
      <c r="E1" s="271"/>
      <c r="F1" s="271"/>
      <c r="G1" s="271"/>
      <c r="H1" s="271"/>
      <c r="I1" s="271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72" t="s">
        <v>190</v>
      </c>
      <c r="B7" s="272"/>
      <c r="C7" s="272"/>
      <c r="D7" s="272"/>
      <c r="E7" s="272"/>
      <c r="F7" s="272"/>
      <c r="G7" s="232"/>
      <c r="H7" s="232"/>
      <c r="I7" s="232"/>
    </row>
    <row r="8" spans="1:9" ht="29.25" x14ac:dyDescent="0.5">
      <c r="A8" s="273" t="str">
        <f>'Page de garde'!D18</f>
        <v>5 Décembre</v>
      </c>
      <c r="B8" s="273"/>
      <c r="C8" s="273"/>
      <c r="D8" s="273"/>
      <c r="E8" s="273"/>
      <c r="F8" s="273"/>
      <c r="G8" s="233"/>
      <c r="H8" s="233"/>
      <c r="I8" s="232"/>
    </row>
    <row r="9" spans="1:9" ht="24.75" x14ac:dyDescent="0.5">
      <c r="A9" s="192" t="s">
        <v>44</v>
      </c>
      <c r="B9" s="274"/>
      <c r="C9" s="274"/>
      <c r="D9" s="274"/>
      <c r="E9" s="274"/>
      <c r="F9" s="275"/>
      <c r="G9" s="233"/>
      <c r="H9" s="233"/>
      <c r="I9" s="232"/>
    </row>
    <row r="10" spans="1:9" ht="24" x14ac:dyDescent="0.45">
      <c r="A10" s="193" t="s">
        <v>46</v>
      </c>
      <c r="B10" s="276"/>
      <c r="C10" s="276"/>
      <c r="D10" s="276"/>
      <c r="E10" s="276"/>
      <c r="F10" s="276"/>
      <c r="G10" s="233"/>
      <c r="H10" s="233"/>
      <c r="I10" s="232"/>
    </row>
    <row r="11" spans="1:9" ht="24.75" x14ac:dyDescent="0.5">
      <c r="A11" s="192" t="s">
        <v>45</v>
      </c>
      <c r="B11" s="270"/>
      <c r="C11" s="270"/>
      <c r="D11" s="270"/>
      <c r="E11" s="270"/>
      <c r="F11" s="270"/>
      <c r="G11" s="233"/>
      <c r="H11" s="233"/>
      <c r="I11" s="232"/>
    </row>
    <row r="12" spans="1:9" ht="24.75" x14ac:dyDescent="0.5">
      <c r="A12" s="192" t="s">
        <v>260</v>
      </c>
      <c r="B12" s="262">
        <f>D463</f>
        <v>0</v>
      </c>
      <c r="C12" s="262"/>
      <c r="D12" s="262"/>
      <c r="E12" s="262"/>
      <c r="F12" s="262"/>
      <c r="G12" s="233"/>
      <c r="H12" s="233"/>
      <c r="I12" s="232"/>
    </row>
    <row r="13" spans="1:9" ht="22.5" x14ac:dyDescent="0.45">
      <c r="A13" s="28"/>
      <c r="B13" s="29"/>
      <c r="C13" s="29"/>
      <c r="D13" s="263"/>
      <c r="E13" s="263"/>
      <c r="F13" s="263"/>
      <c r="G13" s="263"/>
      <c r="H13" s="263"/>
      <c r="I13" s="3"/>
    </row>
    <row r="14" spans="1:9" ht="16.5" x14ac:dyDescent="0.3">
      <c r="A14" s="264" t="s">
        <v>32</v>
      </c>
      <c r="B14" s="265" t="s">
        <v>33</v>
      </c>
      <c r="C14" s="265"/>
      <c r="D14" s="265" t="s">
        <v>48</v>
      </c>
      <c r="E14" s="266" t="s">
        <v>331</v>
      </c>
      <c r="F14" s="265" t="s">
        <v>202</v>
      </c>
      <c r="G14" s="29"/>
      <c r="H14" s="29"/>
    </row>
    <row r="15" spans="1:9" ht="16.5" x14ac:dyDescent="0.3">
      <c r="A15" s="264"/>
      <c r="B15" s="55" t="s">
        <v>36</v>
      </c>
      <c r="C15" s="55" t="s">
        <v>35</v>
      </c>
      <c r="D15" s="265"/>
      <c r="E15" s="266"/>
      <c r="F15" s="265"/>
      <c r="G15" s="29"/>
      <c r="H15" s="29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8" t="s">
        <v>1</v>
      </c>
      <c r="B18" s="269"/>
      <c r="C18" s="269"/>
      <c r="D18" s="269"/>
      <c r="E18" s="269"/>
      <c r="F18" s="269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8" t="s">
        <v>18</v>
      </c>
      <c r="B26" s="259"/>
      <c r="C26" s="259"/>
      <c r="D26" s="259"/>
      <c r="E26" s="259"/>
      <c r="F26" s="259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67" t="s">
        <v>131</v>
      </c>
      <c r="B43" s="267"/>
      <c r="C43" s="267"/>
      <c r="D43" s="267"/>
      <c r="E43" s="267"/>
      <c r="F43" s="267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8" t="s">
        <v>65</v>
      </c>
      <c r="B57" s="259"/>
      <c r="C57" s="259"/>
      <c r="D57" s="259"/>
      <c r="E57" s="259"/>
      <c r="F57" s="259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8" t="s">
        <v>25</v>
      </c>
      <c r="B84" s="259"/>
      <c r="C84" s="259"/>
      <c r="D84" s="259"/>
      <c r="E84" s="259"/>
      <c r="F84" s="259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6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5" t="s">
        <v>123</v>
      </c>
      <c r="B99" s="256"/>
      <c r="C99" s="256"/>
      <c r="D99" s="256"/>
      <c r="E99" s="256"/>
      <c r="F99" s="257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8" t="s">
        <v>127</v>
      </c>
      <c r="B113" s="259"/>
      <c r="C113" s="259"/>
      <c r="D113" s="259"/>
      <c r="E113" s="259"/>
      <c r="F113" s="259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8" t="s">
        <v>72</v>
      </c>
      <c r="B137" s="259"/>
      <c r="C137" s="259"/>
      <c r="D137" s="259"/>
      <c r="E137" s="259"/>
      <c r="F137" s="259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5" t="s">
        <v>124</v>
      </c>
      <c r="B152" s="256"/>
      <c r="C152" s="256"/>
      <c r="D152" s="256"/>
      <c r="E152" s="256"/>
      <c r="F152" s="257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8" t="s">
        <v>128</v>
      </c>
      <c r="B166" s="259"/>
      <c r="C166" s="259"/>
      <c r="D166" s="259"/>
      <c r="E166" s="259"/>
      <c r="F166" s="259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5" t="s">
        <v>157</v>
      </c>
      <c r="B192" s="256"/>
      <c r="C192" s="256"/>
      <c r="D192" s="256"/>
      <c r="E192" s="256"/>
      <c r="F192" s="257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8" t="s">
        <v>150</v>
      </c>
      <c r="B194" s="259"/>
      <c r="C194" s="259"/>
      <c r="D194" s="259"/>
      <c r="E194" s="259"/>
      <c r="F194" s="259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8" t="s">
        <v>75</v>
      </c>
      <c r="B209" s="259"/>
      <c r="C209" s="259"/>
      <c r="D209" s="259"/>
      <c r="E209" s="259"/>
      <c r="F209" s="259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8" t="s">
        <v>181</v>
      </c>
      <c r="B232" s="259"/>
      <c r="C232" s="259"/>
      <c r="D232" s="259"/>
      <c r="E232" s="259"/>
      <c r="F232" s="259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7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5" t="s">
        <v>4</v>
      </c>
      <c r="B249" s="256"/>
      <c r="C249" s="256"/>
      <c r="D249" s="256"/>
      <c r="E249" s="256"/>
      <c r="F249" s="257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8" t="s">
        <v>19</v>
      </c>
      <c r="B251" s="259"/>
      <c r="C251" s="259"/>
      <c r="D251" s="259"/>
      <c r="E251" s="259"/>
      <c r="F251" s="259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8" t="s">
        <v>116</v>
      </c>
      <c r="B263" s="259"/>
      <c r="C263" s="259"/>
      <c r="D263" s="259"/>
      <c r="E263" s="259"/>
      <c r="F263" s="259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5" t="s">
        <v>21</v>
      </c>
      <c r="B282" s="256"/>
      <c r="C282" s="256"/>
      <c r="D282" s="256"/>
      <c r="E282" s="256"/>
      <c r="F282" s="257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8" t="s">
        <v>12</v>
      </c>
      <c r="B284" s="259"/>
      <c r="C284" s="259"/>
      <c r="D284" s="259"/>
      <c r="E284" s="259"/>
      <c r="F284" s="259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8" t="s">
        <v>25</v>
      </c>
      <c r="B297" s="259"/>
      <c r="C297" s="259"/>
      <c r="D297" s="259"/>
      <c r="E297" s="259"/>
      <c r="F297" s="259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8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5" t="s">
        <v>8</v>
      </c>
      <c r="B310" s="256"/>
      <c r="C310" s="256"/>
      <c r="D310" s="256"/>
      <c r="E310" s="256"/>
      <c r="F310" s="257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8" t="s">
        <v>25</v>
      </c>
      <c r="B324" s="259"/>
      <c r="C324" s="259"/>
      <c r="D324" s="259"/>
      <c r="E324" s="259"/>
      <c r="F324" s="259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8" t="s">
        <v>118</v>
      </c>
      <c r="B340" s="259"/>
      <c r="C340" s="259"/>
      <c r="D340" s="259"/>
      <c r="E340" s="259"/>
      <c r="F340" s="259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8" t="s">
        <v>29</v>
      </c>
      <c r="B349" s="259"/>
      <c r="C349" s="259"/>
      <c r="D349" s="259"/>
      <c r="E349" s="259"/>
      <c r="F349" s="259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6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5" t="s">
        <v>119</v>
      </c>
      <c r="B363" s="256"/>
      <c r="C363" s="256"/>
      <c r="D363" s="256"/>
      <c r="E363" s="256"/>
      <c r="F363" s="257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5" t="s">
        <v>346</v>
      </c>
      <c r="B393" s="256"/>
      <c r="C393" s="256"/>
      <c r="D393" s="256"/>
      <c r="E393" s="256"/>
      <c r="F393" s="257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8" t="s">
        <v>347</v>
      </c>
      <c r="B395" s="259"/>
      <c r="C395" s="259"/>
      <c r="D395" s="259"/>
      <c r="E395" s="259"/>
      <c r="F395" s="259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8" t="s">
        <v>31</v>
      </c>
      <c r="B402" s="259"/>
      <c r="C402" s="259"/>
      <c r="D402" s="259"/>
      <c r="E402" s="259"/>
      <c r="F402" s="259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5" t="s">
        <v>170</v>
      </c>
      <c r="B412" s="256"/>
      <c r="C412" s="256"/>
      <c r="D412" s="256"/>
      <c r="E412" s="256"/>
      <c r="F412" s="25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7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5" t="s">
        <v>82</v>
      </c>
      <c r="B422" s="256"/>
      <c r="C422" s="256"/>
      <c r="D422" s="256"/>
      <c r="E422" s="256"/>
      <c r="F422" s="25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8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5" t="s">
        <v>143</v>
      </c>
      <c r="B431" s="256"/>
      <c r="C431" s="256"/>
      <c r="D431" s="256"/>
      <c r="E431" s="256"/>
      <c r="F431" s="257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5" t="s">
        <v>144</v>
      </c>
      <c r="B452" s="256"/>
      <c r="C452" s="256"/>
      <c r="D452" s="256"/>
      <c r="E452" s="256"/>
      <c r="F452" s="257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.75" x14ac:dyDescent="0.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.75" x14ac:dyDescent="0.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73" t="s">
        <v>52</v>
      </c>
      <c r="B6" s="273"/>
      <c r="C6" s="273"/>
      <c r="D6" s="273"/>
      <c r="E6" s="273"/>
      <c r="F6" s="273"/>
      <c r="G6" s="233"/>
      <c r="H6" s="233"/>
      <c r="I6" s="233"/>
    </row>
    <row r="7" spans="1:9" s="29" customFormat="1" ht="21.75" customHeight="1" x14ac:dyDescent="0.5">
      <c r="A7" s="273" t="str">
        <f>'A3 Exploitation'!A8:F8</f>
        <v>5 Décembre</v>
      </c>
      <c r="B7" s="273"/>
      <c r="C7" s="273"/>
      <c r="D7" s="273"/>
      <c r="E7" s="273"/>
      <c r="F7" s="273"/>
      <c r="G7" s="233"/>
      <c r="H7" s="233"/>
      <c r="I7" s="233"/>
    </row>
    <row r="8" spans="1:9" s="29" customFormat="1" ht="24.75" x14ac:dyDescent="0.5">
      <c r="A8" s="192" t="s">
        <v>44</v>
      </c>
      <c r="B8" s="284">
        <f>'A3 Exploitation'!B9:F9</f>
        <v>0</v>
      </c>
      <c r="C8" s="282"/>
      <c r="D8" s="282"/>
      <c r="E8" s="282"/>
      <c r="F8" s="282"/>
      <c r="G8" s="233"/>
      <c r="H8" s="233"/>
      <c r="I8" s="233"/>
    </row>
    <row r="9" spans="1:9" s="29" customFormat="1" ht="24" x14ac:dyDescent="0.45">
      <c r="A9" s="193" t="s">
        <v>46</v>
      </c>
      <c r="B9" s="282">
        <f>'A3 Exploitation'!B10:F10</f>
        <v>0</v>
      </c>
      <c r="C9" s="282"/>
      <c r="D9" s="282"/>
      <c r="E9" s="282"/>
      <c r="F9" s="282"/>
      <c r="G9" s="233"/>
      <c r="H9" s="233"/>
      <c r="I9" s="233"/>
    </row>
    <row r="10" spans="1:9" s="29" customFormat="1" ht="24.75" x14ac:dyDescent="0.5">
      <c r="A10" s="192" t="s">
        <v>45</v>
      </c>
      <c r="B10" s="278">
        <f>'A3 Exploitation'!B11:F11</f>
        <v>0</v>
      </c>
      <c r="C10" s="278"/>
      <c r="D10" s="278"/>
      <c r="E10" s="278"/>
      <c r="F10" s="278"/>
      <c r="G10" s="233"/>
      <c r="H10" s="233"/>
      <c r="I10" s="233"/>
    </row>
    <row r="11" spans="1:9" s="29" customFormat="1" ht="24.75" x14ac:dyDescent="0.5">
      <c r="A11" s="192" t="s">
        <v>318</v>
      </c>
      <c r="B11" s="283">
        <f>D183</f>
        <v>0</v>
      </c>
      <c r="C11" s="283"/>
      <c r="D11" s="283"/>
      <c r="E11" s="283"/>
      <c r="F11" s="283"/>
      <c r="G11" s="233"/>
      <c r="H11" s="233"/>
      <c r="I11" s="233"/>
    </row>
    <row r="12" spans="1:9" s="29" customFormat="1" ht="22.5" x14ac:dyDescent="0.45">
      <c r="A12" s="28"/>
      <c r="D12" s="263"/>
      <c r="E12" s="263"/>
      <c r="F12" s="263"/>
      <c r="G12" s="263"/>
      <c r="H12" s="263"/>
      <c r="I12" s="31"/>
    </row>
    <row r="13" spans="1:9" s="29" customFormat="1" ht="11.25" customHeight="1" x14ac:dyDescent="0.3">
      <c r="A13" s="264" t="s">
        <v>32</v>
      </c>
      <c r="B13" s="265" t="s">
        <v>33</v>
      </c>
      <c r="C13" s="265"/>
      <c r="D13" s="265" t="s">
        <v>48</v>
      </c>
      <c r="E13" s="266" t="s">
        <v>201</v>
      </c>
      <c r="F13" s="265" t="s">
        <v>202</v>
      </c>
    </row>
    <row r="14" spans="1:9" s="29" customFormat="1" ht="12.75" customHeight="1" x14ac:dyDescent="0.3">
      <c r="A14" s="264"/>
      <c r="B14" s="55" t="s">
        <v>36</v>
      </c>
      <c r="C14" s="55" t="s">
        <v>35</v>
      </c>
      <c r="D14" s="265"/>
      <c r="E14" s="266"/>
      <c r="F14" s="265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71"/>
      <c r="E1" s="271"/>
      <c r="F1" s="271"/>
      <c r="G1" s="271"/>
      <c r="H1" s="271"/>
      <c r="I1" s="271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72" t="s">
        <v>190</v>
      </c>
      <c r="B7" s="272"/>
      <c r="C7" s="272"/>
      <c r="D7" s="272"/>
      <c r="E7" s="272"/>
      <c r="F7" s="272"/>
      <c r="G7" s="232"/>
      <c r="H7" s="232"/>
      <c r="I7" s="232"/>
    </row>
    <row r="8" spans="1:9" ht="29.25" x14ac:dyDescent="0.5">
      <c r="A8" s="273" t="str">
        <f>'Page de garde'!D18</f>
        <v>5 Décembre</v>
      </c>
      <c r="B8" s="273"/>
      <c r="C8" s="273"/>
      <c r="D8" s="273"/>
      <c r="E8" s="273"/>
      <c r="F8" s="273"/>
      <c r="G8" s="233"/>
      <c r="H8" s="233"/>
      <c r="I8" s="232"/>
    </row>
    <row r="9" spans="1:9" ht="24.75" x14ac:dyDescent="0.5">
      <c r="A9" s="192" t="s">
        <v>44</v>
      </c>
      <c r="B9" s="274"/>
      <c r="C9" s="274"/>
      <c r="D9" s="274"/>
      <c r="E9" s="274"/>
      <c r="F9" s="275"/>
      <c r="G9" s="233"/>
      <c r="H9" s="233"/>
      <c r="I9" s="232"/>
    </row>
    <row r="10" spans="1:9" ht="24" x14ac:dyDescent="0.45">
      <c r="A10" s="193" t="s">
        <v>46</v>
      </c>
      <c r="B10" s="276"/>
      <c r="C10" s="276"/>
      <c r="D10" s="276"/>
      <c r="E10" s="276"/>
      <c r="F10" s="276"/>
      <c r="G10" s="233"/>
      <c r="H10" s="233"/>
      <c r="I10" s="232"/>
    </row>
    <row r="11" spans="1:9" ht="24.75" x14ac:dyDescent="0.5">
      <c r="A11" s="192" t="s">
        <v>45</v>
      </c>
      <c r="B11" s="270"/>
      <c r="C11" s="270"/>
      <c r="D11" s="270"/>
      <c r="E11" s="270"/>
      <c r="F11" s="270"/>
      <c r="G11" s="233"/>
      <c r="H11" s="233"/>
      <c r="I11" s="232"/>
    </row>
    <row r="12" spans="1:9" ht="24.75" x14ac:dyDescent="0.5">
      <c r="A12" s="192" t="s">
        <v>260</v>
      </c>
      <c r="B12" s="262">
        <f>D463</f>
        <v>0</v>
      </c>
      <c r="C12" s="262"/>
      <c r="D12" s="262"/>
      <c r="E12" s="262"/>
      <c r="F12" s="262"/>
      <c r="G12" s="233"/>
      <c r="H12" s="233"/>
      <c r="I12" s="232"/>
    </row>
    <row r="13" spans="1:9" ht="22.5" x14ac:dyDescent="0.45">
      <c r="A13" s="28"/>
      <c r="B13" s="29"/>
      <c r="C13" s="29"/>
      <c r="D13" s="263"/>
      <c r="E13" s="263"/>
      <c r="F13" s="263"/>
      <c r="G13" s="263"/>
      <c r="H13" s="263"/>
      <c r="I13" s="3"/>
    </row>
    <row r="14" spans="1:9" ht="16.5" x14ac:dyDescent="0.3">
      <c r="A14" s="264" t="s">
        <v>32</v>
      </c>
      <c r="B14" s="265" t="s">
        <v>33</v>
      </c>
      <c r="C14" s="265"/>
      <c r="D14" s="265" t="s">
        <v>48</v>
      </c>
      <c r="E14" s="266" t="s">
        <v>331</v>
      </c>
      <c r="F14" s="265" t="s">
        <v>202</v>
      </c>
      <c r="G14" s="29"/>
      <c r="H14" s="29"/>
    </row>
    <row r="15" spans="1:9" ht="16.5" x14ac:dyDescent="0.3">
      <c r="A15" s="264"/>
      <c r="B15" s="55" t="s">
        <v>36</v>
      </c>
      <c r="C15" s="55" t="s">
        <v>35</v>
      </c>
      <c r="D15" s="265"/>
      <c r="E15" s="266"/>
      <c r="F15" s="265"/>
      <c r="G15" s="29"/>
      <c r="H15" s="29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8" t="s">
        <v>1</v>
      </c>
      <c r="B18" s="269"/>
      <c r="C18" s="269"/>
      <c r="D18" s="269"/>
      <c r="E18" s="269"/>
      <c r="F18" s="269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8" t="s">
        <v>18</v>
      </c>
      <c r="B26" s="259"/>
      <c r="C26" s="259"/>
      <c r="D26" s="259"/>
      <c r="E26" s="259"/>
      <c r="F26" s="259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67" t="s">
        <v>131</v>
      </c>
      <c r="B43" s="267"/>
      <c r="C43" s="267"/>
      <c r="D43" s="267"/>
      <c r="E43" s="267"/>
      <c r="F43" s="267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8" t="s">
        <v>65</v>
      </c>
      <c r="B57" s="259"/>
      <c r="C57" s="259"/>
      <c r="D57" s="259"/>
      <c r="E57" s="259"/>
      <c r="F57" s="259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8" t="s">
        <v>25</v>
      </c>
      <c r="B84" s="259"/>
      <c r="C84" s="259"/>
      <c r="D84" s="259"/>
      <c r="E84" s="259"/>
      <c r="F84" s="259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6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5" t="s">
        <v>123</v>
      </c>
      <c r="B99" s="256"/>
      <c r="C99" s="256"/>
      <c r="D99" s="256"/>
      <c r="E99" s="256"/>
      <c r="F99" s="257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8" t="s">
        <v>127</v>
      </c>
      <c r="B113" s="259"/>
      <c r="C113" s="259"/>
      <c r="D113" s="259"/>
      <c r="E113" s="259"/>
      <c r="F113" s="259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8" t="s">
        <v>72</v>
      </c>
      <c r="B137" s="259"/>
      <c r="C137" s="259"/>
      <c r="D137" s="259"/>
      <c r="E137" s="259"/>
      <c r="F137" s="259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5" t="s">
        <v>124</v>
      </c>
      <c r="B152" s="256"/>
      <c r="C152" s="256"/>
      <c r="D152" s="256"/>
      <c r="E152" s="256"/>
      <c r="F152" s="257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8" t="s">
        <v>128</v>
      </c>
      <c r="B166" s="259"/>
      <c r="C166" s="259"/>
      <c r="D166" s="259"/>
      <c r="E166" s="259"/>
      <c r="F166" s="259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5" t="s">
        <v>157</v>
      </c>
      <c r="B192" s="256"/>
      <c r="C192" s="256"/>
      <c r="D192" s="256"/>
      <c r="E192" s="256"/>
      <c r="F192" s="257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8" t="s">
        <v>150</v>
      </c>
      <c r="B194" s="259"/>
      <c r="C194" s="259"/>
      <c r="D194" s="259"/>
      <c r="E194" s="259"/>
      <c r="F194" s="259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8" t="s">
        <v>75</v>
      </c>
      <c r="B209" s="259"/>
      <c r="C209" s="259"/>
      <c r="D209" s="259"/>
      <c r="E209" s="259"/>
      <c r="F209" s="259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8" t="s">
        <v>181</v>
      </c>
      <c r="B232" s="259"/>
      <c r="C232" s="259"/>
      <c r="D232" s="259"/>
      <c r="E232" s="259"/>
      <c r="F232" s="259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7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5" t="s">
        <v>4</v>
      </c>
      <c r="B249" s="256"/>
      <c r="C249" s="256"/>
      <c r="D249" s="256"/>
      <c r="E249" s="256"/>
      <c r="F249" s="257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8" t="s">
        <v>19</v>
      </c>
      <c r="B251" s="259"/>
      <c r="C251" s="259"/>
      <c r="D251" s="259"/>
      <c r="E251" s="259"/>
      <c r="F251" s="259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8" t="s">
        <v>116</v>
      </c>
      <c r="B263" s="259"/>
      <c r="C263" s="259"/>
      <c r="D263" s="259"/>
      <c r="E263" s="259"/>
      <c r="F263" s="259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5" t="s">
        <v>21</v>
      </c>
      <c r="B282" s="256"/>
      <c r="C282" s="256"/>
      <c r="D282" s="256"/>
      <c r="E282" s="256"/>
      <c r="F282" s="257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8" t="s">
        <v>12</v>
      </c>
      <c r="B284" s="259"/>
      <c r="C284" s="259"/>
      <c r="D284" s="259"/>
      <c r="E284" s="259"/>
      <c r="F284" s="259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8" t="s">
        <v>25</v>
      </c>
      <c r="B297" s="259"/>
      <c r="C297" s="259"/>
      <c r="D297" s="259"/>
      <c r="E297" s="259"/>
      <c r="F297" s="259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8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5" t="s">
        <v>8</v>
      </c>
      <c r="B310" s="256"/>
      <c r="C310" s="256"/>
      <c r="D310" s="256"/>
      <c r="E310" s="256"/>
      <c r="F310" s="257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8" t="s">
        <v>25</v>
      </c>
      <c r="B324" s="259"/>
      <c r="C324" s="259"/>
      <c r="D324" s="259"/>
      <c r="E324" s="259"/>
      <c r="F324" s="259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8" t="s">
        <v>118</v>
      </c>
      <c r="B340" s="259"/>
      <c r="C340" s="259"/>
      <c r="D340" s="259"/>
      <c r="E340" s="259"/>
      <c r="F340" s="259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8" t="s">
        <v>29</v>
      </c>
      <c r="B349" s="259"/>
      <c r="C349" s="259"/>
      <c r="D349" s="259"/>
      <c r="E349" s="259"/>
      <c r="F349" s="259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6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5" t="s">
        <v>119</v>
      </c>
      <c r="B363" s="256"/>
      <c r="C363" s="256"/>
      <c r="D363" s="256"/>
      <c r="E363" s="256"/>
      <c r="F363" s="257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5" t="s">
        <v>346</v>
      </c>
      <c r="B393" s="256"/>
      <c r="C393" s="256"/>
      <c r="D393" s="256"/>
      <c r="E393" s="256"/>
      <c r="F393" s="257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8" t="s">
        <v>347</v>
      </c>
      <c r="B395" s="259"/>
      <c r="C395" s="259"/>
      <c r="D395" s="259"/>
      <c r="E395" s="259"/>
      <c r="F395" s="259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8" t="s">
        <v>31</v>
      </c>
      <c r="B402" s="259"/>
      <c r="C402" s="259"/>
      <c r="D402" s="259"/>
      <c r="E402" s="259"/>
      <c r="F402" s="259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5" t="s">
        <v>170</v>
      </c>
      <c r="B412" s="256"/>
      <c r="C412" s="256"/>
      <c r="D412" s="256"/>
      <c r="E412" s="256"/>
      <c r="F412" s="25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7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5" t="s">
        <v>82</v>
      </c>
      <c r="B422" s="256"/>
      <c r="C422" s="256"/>
      <c r="D422" s="256"/>
      <c r="E422" s="256"/>
      <c r="F422" s="25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8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5" t="s">
        <v>143</v>
      </c>
      <c r="B431" s="256"/>
      <c r="C431" s="256"/>
      <c r="D431" s="256"/>
      <c r="E431" s="256"/>
      <c r="F431" s="257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5" t="s">
        <v>144</v>
      </c>
      <c r="B452" s="256"/>
      <c r="C452" s="256"/>
      <c r="D452" s="256"/>
      <c r="E452" s="256"/>
      <c r="F452" s="257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.75" x14ac:dyDescent="0.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.75" x14ac:dyDescent="0.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73" t="s">
        <v>52</v>
      </c>
      <c r="B6" s="273"/>
      <c r="C6" s="273"/>
      <c r="D6" s="273"/>
      <c r="E6" s="273"/>
      <c r="F6" s="273"/>
      <c r="G6" s="233"/>
      <c r="H6" s="233"/>
      <c r="I6" s="233"/>
    </row>
    <row r="7" spans="1:9" s="29" customFormat="1" ht="21.75" customHeight="1" x14ac:dyDescent="0.5">
      <c r="A7" s="273" t="str">
        <f>'A4 Exploitation'!A8:F8</f>
        <v>5 Décembre</v>
      </c>
      <c r="B7" s="273"/>
      <c r="C7" s="273"/>
      <c r="D7" s="273"/>
      <c r="E7" s="273"/>
      <c r="F7" s="273"/>
      <c r="G7" s="233"/>
      <c r="H7" s="233"/>
      <c r="I7" s="233"/>
    </row>
    <row r="8" spans="1:9" s="29" customFormat="1" ht="24.75" x14ac:dyDescent="0.5">
      <c r="A8" s="192" t="s">
        <v>44</v>
      </c>
      <c r="B8" s="282">
        <f>'A4 Exploitation'!B9:F9</f>
        <v>0</v>
      </c>
      <c r="C8" s="282"/>
      <c r="D8" s="282"/>
      <c r="E8" s="282"/>
      <c r="F8" s="282"/>
      <c r="G8" s="233"/>
      <c r="H8" s="233"/>
      <c r="I8" s="233"/>
    </row>
    <row r="9" spans="1:9" s="29" customFormat="1" ht="24" x14ac:dyDescent="0.45">
      <c r="A9" s="193" t="s">
        <v>46</v>
      </c>
      <c r="B9" s="282">
        <f>'A4 Exploitation'!B10:F10</f>
        <v>0</v>
      </c>
      <c r="C9" s="282"/>
      <c r="D9" s="282"/>
      <c r="E9" s="282"/>
      <c r="F9" s="282"/>
      <c r="G9" s="233"/>
      <c r="H9" s="233"/>
      <c r="I9" s="233"/>
    </row>
    <row r="10" spans="1:9" s="29" customFormat="1" ht="24.75" x14ac:dyDescent="0.5">
      <c r="A10" s="192" t="s">
        <v>45</v>
      </c>
      <c r="B10" s="278">
        <f>'A4 Exploitation'!B11:F11</f>
        <v>0</v>
      </c>
      <c r="C10" s="278"/>
      <c r="D10" s="278"/>
      <c r="E10" s="278"/>
      <c r="F10" s="278"/>
      <c r="G10" s="233"/>
      <c r="H10" s="233"/>
      <c r="I10" s="233"/>
    </row>
    <row r="11" spans="1:9" s="29" customFormat="1" ht="24.75" x14ac:dyDescent="0.5">
      <c r="A11" s="192" t="s">
        <v>318</v>
      </c>
      <c r="B11" s="283">
        <f>D183</f>
        <v>0</v>
      </c>
      <c r="C11" s="283"/>
      <c r="D11" s="283"/>
      <c r="E11" s="283"/>
      <c r="F11" s="283"/>
      <c r="G11" s="233"/>
      <c r="H11" s="233"/>
      <c r="I11" s="233"/>
    </row>
    <row r="12" spans="1:9" s="29" customFormat="1" ht="22.5" x14ac:dyDescent="0.45">
      <c r="A12" s="28"/>
      <c r="D12" s="263"/>
      <c r="E12" s="263"/>
      <c r="F12" s="263"/>
      <c r="G12" s="263"/>
      <c r="H12" s="263"/>
      <c r="I12" s="31"/>
    </row>
    <row r="13" spans="1:9" s="29" customFormat="1" ht="11.25" customHeight="1" x14ac:dyDescent="0.3">
      <c r="A13" s="264" t="s">
        <v>32</v>
      </c>
      <c r="B13" s="265" t="s">
        <v>33</v>
      </c>
      <c r="C13" s="265"/>
      <c r="D13" s="265" t="s">
        <v>48</v>
      </c>
      <c r="E13" s="266" t="s">
        <v>201</v>
      </c>
      <c r="F13" s="265" t="s">
        <v>202</v>
      </c>
    </row>
    <row r="14" spans="1:9" s="29" customFormat="1" ht="12.75" customHeight="1" x14ac:dyDescent="0.3">
      <c r="A14" s="264"/>
      <c r="B14" s="55" t="s">
        <v>36</v>
      </c>
      <c r="C14" s="55" t="s">
        <v>35</v>
      </c>
      <c r="D14" s="265"/>
      <c r="E14" s="266"/>
      <c r="F14" s="265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DELL</cp:lastModifiedBy>
  <cp:lastPrinted>2017-02-17T13:42:57Z</cp:lastPrinted>
  <dcterms:created xsi:type="dcterms:W3CDTF">2015-10-03T07:44:26Z</dcterms:created>
  <dcterms:modified xsi:type="dcterms:W3CDTF">2017-12-08T14:29:17Z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