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5 Décembre\"/>
    </mc:Choice>
  </mc:AlternateContent>
  <bookViews>
    <workbookView xWindow="0" yWindow="0" windowWidth="20490" windowHeight="6930" tabRatio="998" activeTab="5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206" i="32" l="1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388" i="32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C81" i="31"/>
  <c r="C79" i="31"/>
  <c r="C76" i="31"/>
  <c r="C75" i="3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3" i="31" l="1"/>
  <c r="D84" i="31" s="1"/>
  <c r="D101" i="31"/>
  <c r="D102" i="31" s="1"/>
  <c r="D189" i="34"/>
  <c r="D190" i="34" s="1"/>
  <c r="B70" i="29" s="1"/>
  <c r="D145" i="31"/>
  <c r="D146" i="31" s="1"/>
  <c r="D96" i="34"/>
  <c r="D97" i="34" s="1"/>
  <c r="B56" i="29" s="1"/>
  <c r="D149" i="34"/>
  <c r="D150" i="34" s="1"/>
  <c r="B63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3" i="30"/>
  <c r="D358" i="30"/>
  <c r="D38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245" i="30"/>
  <c r="D246" i="30" s="1"/>
  <c r="B75" i="29" s="1"/>
  <c r="D96" i="30"/>
  <c r="D97" i="30" s="1"/>
  <c r="B54" i="29" s="1"/>
  <c r="D462" i="32"/>
  <c r="D463" i="32" s="1"/>
  <c r="B34" i="29" s="1"/>
  <c r="D110" i="16"/>
  <c r="D111" i="16" s="1"/>
  <c r="D276" i="16"/>
  <c r="D346" i="16"/>
  <c r="D347" i="16" s="1"/>
  <c r="D357" i="16"/>
  <c r="D358" i="16" s="1"/>
  <c r="D101" i="17"/>
  <c r="D102" i="17" s="1"/>
  <c r="D360" i="30"/>
  <c r="D361" i="30" s="1"/>
  <c r="B96" i="29" s="1"/>
  <c r="B27" i="29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1" i="33"/>
  <c r="B146" i="29"/>
  <c r="B12" i="34"/>
  <c r="B35" i="29"/>
  <c r="D171" i="17"/>
  <c r="D40" i="16"/>
  <c r="D62" i="17"/>
  <c r="D206" i="16"/>
  <c r="D207" i="16" s="1"/>
  <c r="D54" i="16"/>
  <c r="D55" i="16" s="1"/>
  <c r="B9" i="17"/>
  <c r="B10" i="17"/>
  <c r="B26" i="29" l="1"/>
  <c r="D462" i="30"/>
  <c r="D463" i="30" s="1"/>
  <c r="B33" i="29" s="1"/>
  <c r="B12" i="32"/>
  <c r="D360" i="16"/>
  <c r="D361" i="16" s="1"/>
  <c r="B11" i="31"/>
  <c r="B145" i="29"/>
  <c r="D41" i="16"/>
  <c r="B46" i="29" s="1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<sst xmlns="http://schemas.openxmlformats.org/spreadsheetml/2006/main" count="2963" uniqueCount="419">
  <si>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</si>
  <si>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</si>
  <si>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</si>
  <si>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</si>
  <si>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</si>
  <si>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</si>
  <si>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</si>
  <si>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</si>
  <si>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</si>
  <si>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</si>
  <si>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</si>
  <si>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</si>
  <si>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</si>
  <si>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</si>
  <si>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</si>
  <si>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</si>
  <si>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</si>
  <si>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</si>
  <si>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</si>
  <si>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</si>
  <si>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</si>
  <si>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</si>
  <si>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</si>
  <si>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</si>
  <si>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</si>
  <si>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</si>
  <si>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</si>
  <si>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</si>
  <si>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</si>
  <si>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</si>
  <si>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</si>
  <si>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</si>
  <si>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</si>
  <si>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</si>
  <si>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</si>
  <si>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</si>
  <si>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</si>
  <si>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</si>
  <si>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</si>
  <si>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</si>
  <si>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</si>
  <si>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</si>
  <si>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</si>
  <si>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</si>
  <si>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</si>
  <si>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</si>
  <si>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</si>
  <si>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</si>
  <si>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</si>
  <si>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</si>
  <si>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</si>
  <si>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</si>
  <si>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</si>
  <si>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</si>
  <si>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</si>
  <si>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</si>
  <si>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</si>
  <si>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</si>
  <si>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</si>
  <si>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</si>
  <si>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</si>
  <si>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</si>
  <si>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</si>
  <si>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</si>
  <si>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</si>
  <si>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</si>
  <si>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</si>
  <si>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</si>
  <si>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</si>
  <si>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</si>
  <si>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</si>
  <si>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</si>
  <si>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</si>
  <si>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</si>
  <si>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</si>
  <si>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</si>
  <si>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</si>
  <si>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</si>
  <si>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</si>
  <si>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</si>
  <si>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</si>
  <si>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</si>
  <si>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</si>
  <si>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</si>
  <si>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</si>
  <si>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</si>
  <si>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</si>
  <si>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</si>
  <si>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</si>
  <si>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</si>
  <si>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</si>
  <si>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</si>
  <si>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</si>
  <si>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</si>
  <si>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</si>
  <si>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</si>
  <si>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</si>
  <si>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</si>
  <si>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</si>
  <si>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</si>
  <si>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</si>
  <si>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</si>
  <si>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</si>
  <si>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</si>
  <si>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</si>
  <si>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</si>
  <si>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</si>
  <si>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</si>
  <si>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</si>
  <si>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</si>
  <si>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</si>
  <si>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</si>
  <si>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</si>
  <si>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</si>
  <si>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</si>
  <si>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</si>
  <si>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</si>
  <si>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</si>
  <si>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</si>
  <si>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</si>
  <si>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</si>
  <si>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</si>
  <si>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</si>
  <si>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</si>
  <si>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</si>
  <si>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</si>
  <si>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</si>
  <si>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</si>
  <si>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</si>
  <si>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</si>
  <si>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</si>
  <si>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</si>
  <si>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</si>
  <si>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</si>
  <si>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</si>
  <si>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</si>
  <si>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</si>
  <si>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</si>
  <si>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</si>
  <si>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</si>
  <si>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</si>
  <si>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</si>
  <si>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</si>
  <si>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</si>
  <si>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</si>
  <si>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</si>
  <si>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</si>
  <si>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</si>
  <si>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</si>
  <si>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</si>
  <si>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</si>
  <si>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</si>
  <si>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</si>
  <si>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</si>
  <si>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</si>
  <si>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</si>
  <si>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</si>
  <si>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</si>
  <si>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</si>
  <si>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</si>
  <si>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</si>
  <si>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</si>
  <si>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</si>
  <si>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</si>
  <si>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</si>
  <si>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</si>
  <si>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</si>
  <si>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</si>
  <si>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</si>
  <si>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</si>
  <si>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</si>
  <si>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</si>
  <si>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</si>
  <si>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</si>
  <si>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</si>
  <si>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</si>
  <si>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</si>
  <si>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</si>
  <si>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</si>
  <si>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</si>
  <si>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</si>
  <si>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</si>
  <si>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</si>
  <si>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</si>
  <si>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</si>
  <si>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</si>
  <si>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</si>
  <si>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</si>
  <si>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</si>
  <si>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</si>
  <si>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</si>
  <si>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</si>
  <si>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</si>
  <si>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</si>
  <si>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</si>
  <si>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</si>
  <si>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</si>
  <si>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</si>
  <si>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</si>
  <si>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</si>
  <si>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</si>
  <si>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</si>
  <si>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</si>
  <si>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</si>
  <si>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</si>
  <si>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</si>
  <si>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</si>
  <si>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</si>
  <si>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</si>
  <si>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</si>
  <si>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</si>
  <si>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</si>
  <si>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</si>
  <si>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</si>
  <si>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</si>
  <si>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</si>
  <si>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</si>
  <si>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</si>
  <si>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</si>
  <si>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</si>
  <si>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</si>
  <si>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</si>
  <si>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</si>
  <si>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</si>
  <si>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</si>
  <si>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</si>
  <si>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</si>
  <si>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</si>
  <si>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</si>
  <si>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</si>
  <si>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</si>
  <si>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</si>
  <si>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</si>
  <si>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</si>
  <si>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</si>
  <si>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</si>
  <si>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</si>
  <si>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</si>
  <si>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</si>
  <si>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</si>
  <si>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</si>
  <si>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</si>
  <si>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</si>
  <si>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</si>
  <si>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</si>
  <si>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</si>
  <si>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</si>
  <si>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</si>
  <si>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</si>
  <si>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</si>
  <si>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</si>
  <si>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</si>
  <si>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</si>
  <si>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</si>
  <si>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</si>
  <si>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</si>
  <si>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</si>
  <si>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</si>
  <si>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</si>
  <si>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</si>
  <si>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</si>
  <si>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</si>
  <si>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</si>
  <si>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</si>
  <si>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</si>
  <si>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</si>
  <si>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</si>
  <si>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</si>
  <si>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</si>
  <si>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</si>
  <si>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</si>
  <si>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</si>
  <si>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</si>
  <si>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</si>
  <si>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</si>
  <si>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</si>
  <si>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</si>
  <si>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</si>
  <si>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</si>
  <si>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</si>
  <si>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</si>
  <si>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</si>
  <si>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</si>
  <si>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</si>
  <si>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</si>
  <si>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</si>
  <si>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</si>
  <si>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</si>
  <si>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</si>
  <si>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</si>
  <si>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</si>
  <si>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</si>
  <si>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</si>
  <si>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</si>
  <si>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</si>
  <si>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</si>
  <si>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</si>
  <si>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</si>
  <si>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</si>
  <si>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</si>
  <si>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</si>
  <si>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</si>
  <si>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</si>
  <si>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</si>
  <si>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</si>
  <si>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</si>
  <si>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</si>
  <si>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</si>
  <si>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</si>
  <si>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</si>
  <si>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</si>
  <si>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</si>
  <si>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</si>
  <si>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</si>
  <si>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</si>
  <si>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</si>
  <si>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</si>
  <si>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</si>
  <si>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</si>
  <si>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</si>
  <si>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</si>
  <si>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</si>
  <si>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</si>
  <si>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</si>
  <si>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</si>
  <si>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</si>
  <si>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</si>
  <si>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</si>
  <si>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</si>
  <si>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</si>
  <si>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</si>
  <si>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</si>
  <si>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</si>
  <si>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</si>
  <si>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</si>
  <si>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</si>
  <si>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</si>
  <si>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</si>
  <si>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</si>
  <si>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</si>
  <si>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</si>
  <si>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</si>
  <si>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</si>
  <si>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</si>
  <si>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</si>
  <si>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</si>
  <si>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</si>
  <si>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</si>
  <si>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</si>
  <si>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</si>
  <si>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</si>
  <si>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</si>
  <si>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</si>
  <si>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</si>
  <si>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</si>
  <si>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</si>
  <si>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</si>
  <si>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</si>
  <si>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</si>
  <si>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</si>
  <si>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</si>
  <si>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</si>
  <si>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</si>
  <si>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</si>
  <si>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</si>
  <si>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</si>
  <si>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</si>
  <si>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</si>
  <si>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</si>
  <si>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</si>
  <si>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</si>
  <si>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</si>
  <si>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</si>
  <si>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</si>
  <si>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</si>
  <si>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</si>
  <si>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</si>
  <si>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</si>
  <si>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</si>
  <si>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5 Décembre</t>
  </si>
  <si>
    <t>Mme Samah SLAIMI</t>
  </si>
  <si>
    <t>Directeur du Magasin &amp; Gestionnaire de stock</t>
  </si>
  <si>
    <t>Deux sacs de sucre étaient entreposés à même le sol</t>
  </si>
  <si>
    <t>La zone d'exposition de chapelure et celle de la semoule n'étaient pas propres</t>
  </si>
  <si>
    <t>Ranger les produits conformément au principe de la FEFO</t>
  </si>
  <si>
    <t>Le principe de FEFO n'a pas été respecté lors de l'exposition du produit "Raieb Délice"</t>
  </si>
  <si>
    <t xml:space="preserve">Vérifier les produits avant exposition </t>
  </si>
  <si>
    <t>L'opérateur utilise celui de la réception</t>
  </si>
  <si>
    <t>Entreposage long et à température ambiante des produits laitiers en attente d’exposition  
T°C deux pots de Yaourt 15,8°C et 11,3°C</t>
  </si>
  <si>
    <t>Interdire cette pratique et éviter de trop laisser les produits sensibles en attente à température ambiante</t>
  </si>
  <si>
    <t xml:space="preserve">Quelques produits "langue de chat" en sachets étaient éffrités </t>
  </si>
  <si>
    <t>Vérifier les DLC des produits exposés</t>
  </si>
  <si>
    <t>Présence d’un produit surgelé périmé : Roulé au fromage CHAHIA
DLC : Mai 2017</t>
  </si>
  <si>
    <t>voir technique ligne 140</t>
  </si>
  <si>
    <t>Les portes appâts étaient de propreté moyenne</t>
  </si>
  <si>
    <t>1/ Présence d'un paquet de jus "Tropicana Cocktail" sans DF et sans DLC
2/ Présence de cadavres de mouches à côté des produits "sucre diététique"</t>
  </si>
  <si>
    <t>L'horaire de sortie des déchets n'était pas fixé</t>
  </si>
  <si>
    <t>Les rapports des audits n'étaient pas classés. Le plan d'action n'était pas disponible le jour de l'audit</t>
  </si>
  <si>
    <t>Classer les rapports des audits et les plans d'action correspendants</t>
  </si>
  <si>
    <t>Le sol est ébréché</t>
  </si>
  <si>
    <t>Présence de traces d'humidité au niveau du plafond</t>
  </si>
  <si>
    <t>Humidité 52%</t>
  </si>
  <si>
    <t>Les évaporateurs du linéaire des yaourts n'étaient pas propres</t>
  </si>
  <si>
    <t>Température du meuble des yaourts
affichée +11,6°C
mesurée +12,2°C</t>
  </si>
  <si>
    <t>Vérifier l'état du meuble</t>
  </si>
  <si>
    <t xml:space="preserve">Sanitaires hommes et femmes : Absence de distributeurs de papier </t>
  </si>
  <si>
    <t>Absence de salle de pause</t>
  </si>
  <si>
    <t>Absence d'un local poubelle</t>
  </si>
  <si>
    <t>Absence d'une presse des cartons</t>
  </si>
  <si>
    <t>Le plan d'action du précedent audit n'était pas disponible</t>
  </si>
  <si>
    <t>Les alarmes sont réglés mais non enregsitrés</t>
  </si>
  <si>
    <t>La propreté du meuble des yaourts n'était pas suffisante. Les gouttelettes d'eau ont favorisé la prolifération des moisissures au niveau du meuble</t>
  </si>
  <si>
    <t>L'étanchéité n'est pas suffisante</t>
  </si>
  <si>
    <t>1/  Vue l'étroitesse de la réserve, la propreté était moyenne
2/ Les lanières de séparation entre la réserve et le magasin n'était pas propre</t>
  </si>
  <si>
    <t>Les cartons de formage triangle Produit N°1 étaient entreposés à même le sol</t>
  </si>
  <si>
    <t>Interdire cette pratique et prévoir un support pour les produits en attente d'exposition</t>
  </si>
  <si>
    <t>La surface entre les armoires d'exposition n'était pas propre</t>
  </si>
  <si>
    <t>Présence de givre au niveau des meubles des produits surgelés et de l'armoire froide PLS</t>
  </si>
  <si>
    <t>Le porte-appât de la toilette des hommes n'était pas protégé contre toute utilisation malveillante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</si>
</sst>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24" fillId="0" borderId="1" xfId="0" applyNumberFormat="1" applyFont="1" applyBorder="1" applyAlignment="1" applyProtection="1">
      <alignment horizontal="left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318624"/>
        <c:axId val="293216672"/>
      </c:barChart>
      <c:catAx>
        <c:axId val="29431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216672"/>
        <c:crosses val="autoZero"/>
        <c:auto val="1"/>
        <c:lblAlgn val="ctr"/>
        <c:lblOffset val="100"/>
        <c:noMultiLvlLbl val="0"/>
      </c:catAx>
      <c:valAx>
        <c:axId val="29321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3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7410176"/>
        <c:axId val="297410736"/>
      </c:barChart>
      <c:catAx>
        <c:axId val="29741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410736"/>
        <c:crosses val="autoZero"/>
        <c:auto val="1"/>
        <c:lblAlgn val="ctr"/>
        <c:lblOffset val="100"/>
        <c:noMultiLvlLbl val="0"/>
      </c:catAx>
      <c:valAx>
        <c:axId val="29741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741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524880"/>
        <c:axId val="212525440"/>
      </c:barChart>
      <c:catAx>
        <c:axId val="21252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525440"/>
        <c:crosses val="autoZero"/>
        <c:auto val="1"/>
        <c:lblAlgn val="ctr"/>
        <c:lblOffset val="100"/>
        <c:noMultiLvlLbl val="0"/>
      </c:catAx>
      <c:valAx>
        <c:axId val="21252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52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113248"/>
        <c:axId val="212113808"/>
      </c:barChart>
      <c:catAx>
        <c:axId val="21211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113808"/>
        <c:crosses val="autoZero"/>
        <c:auto val="1"/>
        <c:lblAlgn val="ctr"/>
        <c:lblOffset val="100"/>
        <c:noMultiLvlLbl val="0"/>
      </c:catAx>
      <c:valAx>
        <c:axId val="21211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11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116608"/>
        <c:axId val="212117168"/>
      </c:barChart>
      <c:catAx>
        <c:axId val="21211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117168"/>
        <c:crosses val="autoZero"/>
        <c:auto val="1"/>
        <c:lblAlgn val="ctr"/>
        <c:lblOffset val="100"/>
        <c:noMultiLvlLbl val="0"/>
      </c:catAx>
      <c:valAx>
        <c:axId val="21211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11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119968"/>
        <c:axId val="212120528"/>
      </c:barChart>
      <c:catAx>
        <c:axId val="2121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120528"/>
        <c:crosses val="autoZero"/>
        <c:auto val="1"/>
        <c:lblAlgn val="ctr"/>
        <c:lblOffset val="100"/>
        <c:noMultiLvlLbl val="0"/>
      </c:catAx>
      <c:valAx>
        <c:axId val="21212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11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0.74285714285714288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488816"/>
        <c:axId val="212489376"/>
      </c:barChart>
      <c:catAx>
        <c:axId val="21248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489376"/>
        <c:crosses val="autoZero"/>
        <c:auto val="1"/>
        <c:lblAlgn val="ctr"/>
        <c:lblOffset val="100"/>
        <c:noMultiLvlLbl val="0"/>
      </c:catAx>
      <c:valAx>
        <c:axId val="21248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48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0.83974358974358976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492176"/>
        <c:axId val="212492736"/>
      </c:barChart>
      <c:catAx>
        <c:axId val="21249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492736"/>
        <c:crosses val="autoZero"/>
        <c:auto val="1"/>
        <c:lblAlgn val="ctr"/>
        <c:lblOffset val="100"/>
        <c:noMultiLvlLbl val="0"/>
      </c:catAx>
      <c:valAx>
        <c:axId val="21249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49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0.79130036630036638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97361328"/>
        <c:axId val="297361888"/>
        <c:extLst xmlns:c16r2="http://schemas.microsoft.com/office/drawing/2015/06/chart"/>
      </c:barChart>
      <c:catAx>
        <c:axId val="297361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361888"/>
        <c:crosses val="autoZero"/>
        <c:auto val="1"/>
        <c:lblAlgn val="ctr"/>
        <c:lblOffset val="100"/>
        <c:noMultiLvlLbl val="0"/>
      </c:catAx>
      <c:valAx>
        <c:axId val="297361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36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97364688"/>
        <c:axId val="297365248"/>
        <c:extLst xmlns:c16r2="http://schemas.microsoft.com/office/drawing/2015/06/chart"/>
      </c:barChart>
      <c:catAx>
        <c:axId val="2973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365248"/>
        <c:crosses val="autoZero"/>
        <c:auto val="1"/>
        <c:lblAlgn val="ctr"/>
        <c:lblOffset val="100"/>
        <c:noMultiLvlLbl val="0"/>
      </c:catAx>
      <c:valAx>
        <c:axId val="29736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3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4849712"/>
        <c:axId val="124850272"/>
      </c:barChart>
      <c:catAx>
        <c:axId val="12484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850272"/>
        <c:crosses val="autoZero"/>
        <c:auto val="1"/>
        <c:lblAlgn val="ctr"/>
        <c:lblOffset val="100"/>
        <c:noMultiLvlLbl val="0"/>
      </c:catAx>
      <c:valAx>
        <c:axId val="12485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484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6969792"/>
        <c:axId val="136970352"/>
      </c:barChart>
      <c:catAx>
        <c:axId val="1369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6970352"/>
        <c:crosses val="autoZero"/>
        <c:auto val="1"/>
        <c:lblAlgn val="ctr"/>
        <c:lblOffset val="100"/>
        <c:noMultiLvlLbl val="0"/>
      </c:catAx>
      <c:valAx>
        <c:axId val="13697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696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6587184"/>
        <c:axId val="216587744"/>
      </c:barChart>
      <c:catAx>
        <c:axId val="21658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6587744"/>
        <c:crosses val="autoZero"/>
        <c:auto val="1"/>
        <c:lblAlgn val="ctr"/>
        <c:lblOffset val="100"/>
        <c:noMultiLvlLbl val="0"/>
      </c:catAx>
      <c:valAx>
        <c:axId val="21658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658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952752"/>
        <c:axId val="123953312"/>
      </c:barChart>
      <c:catAx>
        <c:axId val="12395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953312"/>
        <c:crosses val="autoZero"/>
        <c:auto val="1"/>
        <c:lblAlgn val="ctr"/>
        <c:lblOffset val="100"/>
        <c:noMultiLvlLbl val="0"/>
      </c:catAx>
      <c:valAx>
        <c:axId val="12395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95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956112"/>
        <c:axId val="210367376"/>
      </c:barChart>
      <c:catAx>
        <c:axId val="12395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67376"/>
        <c:crosses val="autoZero"/>
        <c:auto val="1"/>
        <c:lblAlgn val="ctr"/>
        <c:lblOffset val="100"/>
        <c:noMultiLvlLbl val="0"/>
      </c:catAx>
      <c:valAx>
        <c:axId val="21036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395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70176"/>
        <c:axId val="210370736"/>
      </c:barChart>
      <c:catAx>
        <c:axId val="2103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70736"/>
        <c:crosses val="autoZero"/>
        <c:auto val="1"/>
        <c:lblAlgn val="ctr"/>
        <c:lblOffset val="100"/>
        <c:noMultiLvlLbl val="0"/>
      </c:catAx>
      <c:valAx>
        <c:axId val="21037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7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0.72580645161290325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7426656"/>
        <c:axId val="297427216"/>
      </c:barChart>
      <c:catAx>
        <c:axId val="29742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427216"/>
        <c:crosses val="autoZero"/>
        <c:auto val="1"/>
        <c:lblAlgn val="ctr"/>
        <c:lblOffset val="100"/>
        <c:noMultiLvlLbl val="0"/>
      </c:catAx>
      <c:valAx>
        <c:axId val="29742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742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803136"/>
        <c:axId val="293803696"/>
      </c:barChart>
      <c:catAx>
        <c:axId val="29380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803696"/>
        <c:crosses val="autoZero"/>
        <c:auto val="1"/>
        <c:lblAlgn val="ctr"/>
        <c:lblOffset val="100"/>
        <c:noMultiLvlLbl val="0"/>
      </c:catAx>
      <c:valAx>
        <c:axId val="29380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80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378765</xdr:colOff>
      <xdr:row>4</xdr:row>
      <xdr:rowOff>141212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9" zoomScale="90" zoomScaleNormal="100" zoomScaleSheetLayoutView="90" workbookViewId="0">
      <selection activeCell="B147" sqref="B147:C147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48" t="s">
        <v>379</v>
      </c>
      <c r="E18" s="248"/>
      <c r="F18" s="248"/>
      <c r="G18" s="248"/>
      <c r="H18" s="248"/>
      <c r="I18" s="248"/>
      <c r="J18" s="248"/>
      <c r="K18" s="248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9" t="s">
        <v>350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0" t="s">
        <v>352</v>
      </c>
      <c r="C23" s="250"/>
      <c r="D23" s="150"/>
      <c r="E23" s="150"/>
      <c r="F23" s="150"/>
      <c r="G23" s="150"/>
      <c r="H23" s="150"/>
      <c r="I23" s="150"/>
      <c r="J23" s="149" t="str">
        <f>D18</f>
        <v>5 Décembre</v>
      </c>
    </row>
    <row r="24" spans="1:11" ht="33" customHeight="1" x14ac:dyDescent="0.25">
      <c r="A24" s="191" t="s">
        <v>353</v>
      </c>
      <c r="B24" s="251">
        <f>AVERAGE('A1 Exploitation'!D463,'A1 Technique'!D183)</f>
        <v>0.79130036630036638</v>
      </c>
      <c r="C24" s="25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1">
        <f>AVERAGE('A2 Exploitation'!D463,'A2 Technique'!D183)</f>
        <v>0</v>
      </c>
      <c r="C25" s="25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1">
        <f>AVERAGE('A3 Exploitation'!D463,'A3 Technique'!D183)</f>
        <v>0</v>
      </c>
      <c r="C26" s="25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1">
        <f>AVERAGE('A4 Exploitation'!D463,'A4 Technique'!D183)</f>
        <v>0</v>
      </c>
      <c r="C27" s="25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0" t="s">
        <v>357</v>
      </c>
      <c r="C31" s="250"/>
      <c r="D31" s="150"/>
      <c r="E31" s="150"/>
      <c r="F31" s="150"/>
      <c r="G31" s="150"/>
      <c r="H31" s="150"/>
      <c r="I31" s="150"/>
      <c r="J31" s="149" t="str">
        <f>D18</f>
        <v>5 Décembre</v>
      </c>
    </row>
    <row r="32" spans="1:11" ht="33" customHeight="1" x14ac:dyDescent="0.25">
      <c r="A32" s="191" t="s">
        <v>353</v>
      </c>
      <c r="B32" s="251">
        <f>'A1 Exploitation'!D463</f>
        <v>0.83974358974358976</v>
      </c>
      <c r="C32" s="25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1">
        <f>'A2 Exploitation'!D463</f>
        <v>0</v>
      </c>
      <c r="C33" s="25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1">
        <f>'A3 Exploitation'!D463</f>
        <v>0</v>
      </c>
      <c r="C34" s="25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1">
        <f>'A4 Exploitation'!D463</f>
        <v>0</v>
      </c>
      <c r="C35" s="25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5 Décembre</v>
      </c>
    </row>
    <row r="39" spans="1:10" ht="33" customHeight="1" x14ac:dyDescent="0.25">
      <c r="A39" s="191" t="s">
        <v>353</v>
      </c>
      <c r="B39" s="251">
        <f>AVERAGE('A1 Exploitation'!D461, 'A1 Technique'!D181)</f>
        <v>0.4375</v>
      </c>
      <c r="C39" s="25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1">
        <f>AVERAGE('A2 Exploitation'!D461, 'A2 Technique'!D181)</f>
        <v>0</v>
      </c>
      <c r="C40" s="25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1">
        <f>AVERAGE('A3 Exploitation'!D461, 'A3 Technique'!D181)</f>
        <v>0</v>
      </c>
      <c r="C41" s="25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1">
        <f>AVERAGE('A4 Exploitation'!D461, 'A4 Technique'!D181)</f>
        <v>0</v>
      </c>
      <c r="C42" s="25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0" t="s">
        <v>359</v>
      </c>
      <c r="C45" s="250"/>
      <c r="D45" s="150"/>
      <c r="E45" s="150"/>
      <c r="F45" s="150"/>
      <c r="G45" s="150"/>
      <c r="H45" s="150"/>
      <c r="I45" s="150"/>
      <c r="J45" s="149" t="str">
        <f>D18</f>
        <v>5 Décembre</v>
      </c>
    </row>
    <row r="46" spans="1:10" ht="33" customHeight="1" x14ac:dyDescent="0.25">
      <c r="A46" s="191" t="s">
        <v>353</v>
      </c>
      <c r="B46" s="253">
        <f>'A1 Exploitation'!D41</f>
        <v>1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0" t="s">
        <v>360</v>
      </c>
      <c r="C52" s="250"/>
      <c r="D52" s="150"/>
      <c r="E52" s="150"/>
      <c r="F52" s="150"/>
      <c r="G52" s="150"/>
      <c r="H52" s="150"/>
      <c r="I52" s="150"/>
      <c r="J52" s="149" t="str">
        <f>D18</f>
        <v>5 Décembre</v>
      </c>
    </row>
    <row r="53" spans="1:10" ht="33" customHeight="1" x14ac:dyDescent="0.25">
      <c r="A53" s="191" t="s">
        <v>353</v>
      </c>
      <c r="B53" s="251" t="e">
        <f>'A1 Exploitation'!D97</f>
        <v>#DIV/0!</v>
      </c>
      <c r="C53" s="25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1">
        <f>'A2 Exploitation'!D97</f>
        <v>0</v>
      </c>
      <c r="C54" s="25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1">
        <f>'A3 Exploitation'!D97</f>
        <v>0</v>
      </c>
      <c r="C55" s="25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1">
        <f>'A4 Exploitation'!D97</f>
        <v>0</v>
      </c>
      <c r="C56" s="25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0" t="s">
        <v>361</v>
      </c>
      <c r="C59" s="250"/>
      <c r="D59" s="150"/>
      <c r="E59" s="150"/>
      <c r="F59" s="150"/>
      <c r="G59" s="150"/>
      <c r="H59" s="150"/>
      <c r="I59" s="150"/>
      <c r="J59" s="149" t="str">
        <f>D18</f>
        <v>5 Décembre</v>
      </c>
    </row>
    <row r="60" spans="1:10" ht="33" customHeight="1" x14ac:dyDescent="0.25">
      <c r="A60" s="191" t="s">
        <v>353</v>
      </c>
      <c r="B60" s="251" t="e">
        <f>'A1 Exploitation'!D150</f>
        <v>#DIV/0!</v>
      </c>
      <c r="C60" s="25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1">
        <f>'A2 Exploitation'!D150</f>
        <v>0</v>
      </c>
      <c r="C61" s="25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1">
        <f>'A3 Exploitation'!D150</f>
        <v>0</v>
      </c>
      <c r="C62" s="25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1">
        <f>'A4 Exploitation'!D150</f>
        <v>0</v>
      </c>
      <c r="C63" s="25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0" t="s">
        <v>362</v>
      </c>
      <c r="C66" s="250"/>
      <c r="D66" s="150"/>
      <c r="E66" s="150"/>
      <c r="F66" s="150"/>
      <c r="G66" s="150"/>
      <c r="H66" s="150"/>
      <c r="I66" s="150"/>
      <c r="J66" s="149" t="str">
        <f>D18</f>
        <v>5 Décembre</v>
      </c>
    </row>
    <row r="67" spans="1:10" ht="33" customHeight="1" x14ac:dyDescent="0.25">
      <c r="A67" s="191" t="s">
        <v>353</v>
      </c>
      <c r="B67" s="251" t="e">
        <f>'A1 Exploitation'!D190</f>
        <v>#DIV/0!</v>
      </c>
      <c r="C67" s="25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1">
        <f>'A2 Exploitation'!D190</f>
        <v>0</v>
      </c>
      <c r="C68" s="25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1">
        <f>'A3 Exploitation'!D190</f>
        <v>0</v>
      </c>
      <c r="C69" s="25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1">
        <f>'A4 Exploitation'!D190</f>
        <v>0</v>
      </c>
      <c r="C70" s="25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0" t="s">
        <v>363</v>
      </c>
      <c r="C73" s="250"/>
      <c r="D73" s="150"/>
      <c r="E73" s="150"/>
      <c r="F73" s="150"/>
      <c r="G73" s="150"/>
      <c r="H73" s="150"/>
      <c r="I73" s="150"/>
      <c r="J73" s="149" t="str">
        <f>D18</f>
        <v>5 Décembre</v>
      </c>
    </row>
    <row r="74" spans="1:10" ht="33" customHeight="1" x14ac:dyDescent="0.25">
      <c r="A74" s="191" t="s">
        <v>353</v>
      </c>
      <c r="B74" s="251" t="e">
        <f>'A1 Exploitation'!D246</f>
        <v>#DIV/0!</v>
      </c>
      <c r="C74" s="25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1">
        <f>'A2 Exploitation'!D246</f>
        <v>0</v>
      </c>
      <c r="C75" s="25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1">
        <f>'A3 Exploitation'!D246</f>
        <v>0</v>
      </c>
      <c r="C76" s="25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1">
        <f>'A4 Exploitation'!D246</f>
        <v>0</v>
      </c>
      <c r="C77" s="25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0" t="s">
        <v>364</v>
      </c>
      <c r="C80" s="250"/>
      <c r="D80" s="150"/>
      <c r="E80" s="150"/>
      <c r="F80" s="150"/>
      <c r="G80" s="150"/>
      <c r="H80" s="150"/>
      <c r="I80" s="150"/>
      <c r="J80" s="149" t="str">
        <f>D18</f>
        <v>5 Décembre</v>
      </c>
    </row>
    <row r="81" spans="1:10" ht="33" customHeight="1" x14ac:dyDescent="0.25">
      <c r="A81" s="191" t="s">
        <v>353</v>
      </c>
      <c r="B81" s="251" t="e">
        <f>'A1 Exploitation'!D280</f>
        <v>#DIV/0!</v>
      </c>
      <c r="C81" s="25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1">
        <f>'A2 Exploitation'!D280</f>
        <v>0</v>
      </c>
      <c r="C82" s="25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1">
        <f>'A3 Exploitation'!D280</f>
        <v>0</v>
      </c>
      <c r="C83" s="25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1">
        <f>'A4 Exploitation'!D280</f>
        <v>0</v>
      </c>
      <c r="C84" s="25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0" t="s">
        <v>365</v>
      </c>
      <c r="C87" s="250"/>
      <c r="D87" s="150"/>
      <c r="E87" s="150"/>
      <c r="F87" s="150"/>
      <c r="G87" s="150"/>
      <c r="H87" s="150"/>
      <c r="I87" s="150"/>
      <c r="J87" s="149" t="str">
        <f>D18</f>
        <v>5 Décembre</v>
      </c>
    </row>
    <row r="88" spans="1:10" ht="33" customHeight="1" x14ac:dyDescent="0.25">
      <c r="A88" s="191" t="s">
        <v>353</v>
      </c>
      <c r="B88" s="251">
        <f>'A1 Exploitation'!D308</f>
        <v>0.8214285714285714</v>
      </c>
      <c r="C88" s="25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1">
        <f>'A2 Exploitation'!D308</f>
        <v>0</v>
      </c>
      <c r="C89" s="25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1">
        <f>'A3 Exploitation'!D308</f>
        <v>0</v>
      </c>
      <c r="C90" s="25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1">
        <f>'A4 Exploitation'!D308</f>
        <v>0</v>
      </c>
      <c r="C91" s="25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0" t="s">
        <v>366</v>
      </c>
      <c r="C94" s="250"/>
      <c r="D94" s="150"/>
      <c r="E94" s="150"/>
      <c r="F94" s="150"/>
      <c r="G94" s="150"/>
      <c r="H94" s="150"/>
      <c r="I94" s="150"/>
      <c r="J94" s="149" t="str">
        <f>D18</f>
        <v>5 Décembre</v>
      </c>
    </row>
    <row r="95" spans="1:10" ht="33" customHeight="1" x14ac:dyDescent="0.25">
      <c r="A95" s="191" t="s">
        <v>353</v>
      </c>
      <c r="B95" s="251">
        <f>'A1 Exploitation'!D361</f>
        <v>0.72580645161290325</v>
      </c>
      <c r="C95" s="25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1">
        <f>'A2 Exploitation'!D361</f>
        <v>0</v>
      </c>
      <c r="C96" s="25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1">
        <f>'A3 Exploitation'!D361</f>
        <v>0</v>
      </c>
      <c r="C97" s="25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1">
        <f>'A4 Exploitation'!D361</f>
        <v>0</v>
      </c>
      <c r="C98" s="25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0" t="s">
        <v>367</v>
      </c>
      <c r="C101" s="250"/>
      <c r="D101" s="150"/>
      <c r="E101" s="150"/>
      <c r="F101" s="150"/>
      <c r="G101" s="150"/>
      <c r="H101" s="150"/>
      <c r="I101" s="150"/>
      <c r="J101" s="149" t="str">
        <f>D18</f>
        <v>5 Décembre</v>
      </c>
    </row>
    <row r="102" spans="1:10" ht="33" customHeight="1" x14ac:dyDescent="0.25">
      <c r="A102" s="191" t="s">
        <v>353</v>
      </c>
      <c r="B102" s="251" t="e">
        <f>'A1 Exploitation'!D391</f>
        <v>#DIV/0!</v>
      </c>
      <c r="C102" s="25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1">
        <f>'A2 Exploitation'!D391</f>
        <v>0</v>
      </c>
      <c r="C103" s="25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1">
        <f>'A3 Exploitation'!D391</f>
        <v>0</v>
      </c>
      <c r="C104" s="25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1">
        <f>'A4 Exploitation'!D391</f>
        <v>0</v>
      </c>
      <c r="C105" s="25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0" t="s">
        <v>368</v>
      </c>
      <c r="C108" s="250"/>
      <c r="D108" s="150"/>
      <c r="E108" s="150"/>
      <c r="F108" s="150"/>
      <c r="G108" s="150"/>
      <c r="H108" s="150"/>
      <c r="I108" s="150"/>
      <c r="J108" s="149" t="str">
        <f>D18</f>
        <v>5 Décembre</v>
      </c>
    </row>
    <row r="109" spans="1:10" ht="33" customHeight="1" x14ac:dyDescent="0.25">
      <c r="A109" s="191" t="s">
        <v>353</v>
      </c>
      <c r="B109" s="251">
        <f>'A1 Exploitation'!D410</f>
        <v>1</v>
      </c>
      <c r="C109" s="25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1">
        <f>'A2 Exploitation'!D410</f>
        <v>0</v>
      </c>
      <c r="C110" s="25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1">
        <f>'A3 Exploitation'!D410</f>
        <v>0</v>
      </c>
      <c r="C111" s="25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1">
        <f>'A4 Exploitation'!D410</f>
        <v>0</v>
      </c>
      <c r="C112" s="25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0" t="s">
        <v>369</v>
      </c>
      <c r="C115" s="250"/>
      <c r="D115" s="150"/>
      <c r="E115" s="150"/>
      <c r="F115" s="150"/>
      <c r="G115" s="150"/>
      <c r="H115" s="150"/>
      <c r="I115" s="150"/>
      <c r="J115" s="149" t="str">
        <f>D18</f>
        <v>5 Décembre</v>
      </c>
    </row>
    <row r="116" spans="1:10" ht="33" customHeight="1" x14ac:dyDescent="0.25">
      <c r="A116" s="191" t="s">
        <v>353</v>
      </c>
      <c r="B116" s="251">
        <f>'A1 Exploitation'!D420</f>
        <v>0.875</v>
      </c>
      <c r="C116" s="25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1">
        <f>'A2 Exploitation'!D420</f>
        <v>0</v>
      </c>
      <c r="C117" s="25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1">
        <f>'A3 Exploitation'!D420</f>
        <v>0</v>
      </c>
      <c r="C118" s="25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1">
        <f>'A4 Exploitation'!D420</f>
        <v>0</v>
      </c>
      <c r="C119" s="25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0" t="s">
        <v>370</v>
      </c>
      <c r="C122" s="250"/>
      <c r="D122" s="150"/>
      <c r="E122" s="150"/>
      <c r="F122" s="150"/>
      <c r="G122" s="150"/>
      <c r="H122" s="150"/>
      <c r="I122" s="150"/>
      <c r="J122" s="149" t="str">
        <f>D18</f>
        <v>5 Décembre</v>
      </c>
    </row>
    <row r="123" spans="1:10" ht="33" customHeight="1" x14ac:dyDescent="0.25">
      <c r="A123" s="191" t="s">
        <v>353</v>
      </c>
      <c r="B123" s="251">
        <f>'A1 Exploitation'!D429</f>
        <v>0.75</v>
      </c>
      <c r="C123" s="25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1">
        <f>'A2 Exploitation'!D429</f>
        <v>0</v>
      </c>
      <c r="C124" s="25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1">
        <f>'A3 Exploitation'!D429</f>
        <v>0</v>
      </c>
      <c r="C125" s="25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1">
        <f>'A4 Exploitation'!D429</f>
        <v>0</v>
      </c>
      <c r="C126" s="25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0" t="s">
        <v>371</v>
      </c>
      <c r="C129" s="250"/>
      <c r="D129" s="150"/>
      <c r="E129" s="150"/>
      <c r="F129" s="150"/>
      <c r="G129" s="150"/>
      <c r="H129" s="150"/>
      <c r="I129" s="150"/>
      <c r="J129" s="149" t="str">
        <f>D18</f>
        <v>5 Décembre</v>
      </c>
    </row>
    <row r="130" spans="1:10" ht="33" customHeight="1" x14ac:dyDescent="0.25">
      <c r="A130" s="191" t="s">
        <v>353</v>
      </c>
      <c r="B130" s="251">
        <f>'A1 Exploitation'!D450</f>
        <v>0.9375</v>
      </c>
      <c r="C130" s="25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1">
        <f>'A2 Exploitation'!D450</f>
        <v>0</v>
      </c>
      <c r="C131" s="25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1">
        <f>'A3 Exploitation'!D450</f>
        <v>0</v>
      </c>
      <c r="C132" s="25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1">
        <f>'A4 Exploitation'!D450</f>
        <v>0</v>
      </c>
      <c r="C133" s="25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0" t="s">
        <v>372</v>
      </c>
      <c r="C136" s="250"/>
      <c r="J136" s="149" t="str">
        <f>D18</f>
        <v>5 Décembre</v>
      </c>
    </row>
    <row r="137" spans="1:10" ht="33" customHeight="1" x14ac:dyDescent="0.25">
      <c r="A137" s="191" t="s">
        <v>353</v>
      </c>
      <c r="B137" s="251">
        <f>'A1 Exploitation'!D459</f>
        <v>1</v>
      </c>
      <c r="C137" s="251"/>
    </row>
    <row r="138" spans="1:10" ht="33" customHeight="1" x14ac:dyDescent="0.25">
      <c r="A138" s="190" t="s">
        <v>354</v>
      </c>
      <c r="B138" s="251">
        <f>'A2 Exploitation'!D459</f>
        <v>0</v>
      </c>
      <c r="C138" s="251"/>
    </row>
    <row r="139" spans="1:10" ht="33" customHeight="1" x14ac:dyDescent="0.25">
      <c r="A139" s="191" t="s">
        <v>355</v>
      </c>
      <c r="B139" s="251">
        <f>'A3 Exploitation'!D459</f>
        <v>0</v>
      </c>
      <c r="C139" s="251"/>
    </row>
    <row r="140" spans="1:10" ht="33" customHeight="1" x14ac:dyDescent="0.25">
      <c r="A140" s="191" t="s">
        <v>356</v>
      </c>
      <c r="B140" s="251">
        <f>'A4 Exploitation'!D459</f>
        <v>0</v>
      </c>
      <c r="C140" s="25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0" t="s">
        <v>373</v>
      </c>
      <c r="C143" s="250"/>
      <c r="J143" s="149" t="str">
        <f>D18</f>
        <v>5 Décembre</v>
      </c>
    </row>
    <row r="144" spans="1:10" ht="33" customHeight="1" x14ac:dyDescent="0.25">
      <c r="A144" s="191" t="s">
        <v>353</v>
      </c>
      <c r="B144" s="251">
        <f>'A1 Technique'!D183</f>
        <v>0.74285714285714288</v>
      </c>
      <c r="C144" s="251"/>
    </row>
    <row r="145" spans="1:3" ht="33" customHeight="1" x14ac:dyDescent="0.25">
      <c r="A145" s="190" t="s">
        <v>354</v>
      </c>
      <c r="B145" s="251">
        <f>'A2 Technique'!D183</f>
        <v>0</v>
      </c>
      <c r="C145" s="251"/>
    </row>
    <row r="146" spans="1:3" ht="33" customHeight="1" x14ac:dyDescent="0.25">
      <c r="A146" s="191" t="s">
        <v>355</v>
      </c>
      <c r="B146" s="251">
        <f>'A3 Technique'!D183</f>
        <v>0</v>
      </c>
      <c r="C146" s="251"/>
    </row>
    <row r="147" spans="1:3" ht="33" customHeight="1" x14ac:dyDescent="0.25">
      <c r="A147" s="191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71" zoomScaleNormal="71" zoomScaleSheetLayoutView="71" workbookViewId="0">
      <selection activeCell="E457" sqref="E45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5 Décembre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380</v>
      </c>
      <c r="C9" s="266"/>
      <c r="D9" s="266"/>
      <c r="E9" s="266"/>
      <c r="F9" s="267"/>
      <c r="G9" s="85"/>
      <c r="H9" s="85"/>
      <c r="I9" s="84"/>
    </row>
    <row r="10" spans="1:9" ht="24.75" x14ac:dyDescent="0.5">
      <c r="A10" s="193" t="s">
        <v>46</v>
      </c>
      <c r="B10" s="268" t="s">
        <v>381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42900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0.83974358974358976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42900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 t="s">
        <v>34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45">
        <f>SUM(B19:C22)</f>
        <v>4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22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42900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42900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42900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42900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42900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42900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ht="60" x14ac:dyDescent="0.25">
      <c r="A285" s="16" t="s">
        <v>103</v>
      </c>
      <c r="B285" s="106">
        <v>1</v>
      </c>
      <c r="C285" s="106"/>
      <c r="D285" s="99" t="s">
        <v>413</v>
      </c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1</v>
      </c>
      <c r="C288" s="161" t="str">
        <f>IF(B288=0, -5, "0")</f>
        <v>0</v>
      </c>
      <c r="D288" s="87" t="s">
        <v>382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16</v>
      </c>
    </row>
    <row r="295" spans="1:9" x14ac:dyDescent="0.25">
      <c r="A295" s="199" t="s">
        <v>37</v>
      </c>
      <c r="B295" s="200"/>
      <c r="C295" s="201"/>
      <c r="D295" s="202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ht="30" x14ac:dyDescent="0.25">
      <c r="A298" s="16" t="s">
        <v>104</v>
      </c>
      <c r="B298" s="106">
        <v>1</v>
      </c>
      <c r="C298" s="106"/>
      <c r="D298" s="87" t="s">
        <v>383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ht="60" x14ac:dyDescent="0.25">
      <c r="A302" s="20" t="s">
        <v>105</v>
      </c>
      <c r="B302" s="122">
        <v>0</v>
      </c>
      <c r="C302" s="106"/>
      <c r="D302" s="87" t="s">
        <v>395</v>
      </c>
      <c r="E302" s="87" t="s">
        <v>386</v>
      </c>
      <c r="F302" s="103"/>
    </row>
    <row r="303" spans="1:9" ht="45" x14ac:dyDescent="0.25">
      <c r="A303" s="71" t="s">
        <v>271</v>
      </c>
      <c r="B303" s="122">
        <v>0</v>
      </c>
      <c r="C303" s="107"/>
      <c r="D303" s="240">
        <v>0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7</v>
      </c>
    </row>
    <row r="305" spans="1:6" x14ac:dyDescent="0.25">
      <c r="A305" s="199" t="s">
        <v>37</v>
      </c>
      <c r="B305" s="200"/>
      <c r="C305" s="201"/>
      <c r="D305" s="202">
        <f>D304/(COUNT(B298:C302)*2)</f>
        <v>0.7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23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42900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ht="45" x14ac:dyDescent="0.25">
      <c r="A318" s="19" t="s">
        <v>138</v>
      </c>
      <c r="B318" s="122">
        <v>0</v>
      </c>
      <c r="C318" s="22"/>
      <c r="D318" s="87" t="s">
        <v>385</v>
      </c>
      <c r="E318" s="87" t="s">
        <v>384</v>
      </c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387</v>
      </c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12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0.8571428571428571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ht="75" customHeight="1" x14ac:dyDescent="0.25">
      <c r="A325" s="16" t="s">
        <v>294</v>
      </c>
      <c r="B325" s="101">
        <v>0</v>
      </c>
      <c r="C325" s="101"/>
      <c r="D325" s="87" t="s">
        <v>388</v>
      </c>
      <c r="E325" s="87" t="s">
        <v>389</v>
      </c>
      <c r="F325" s="103"/>
    </row>
    <row r="326" spans="1:6" ht="45" x14ac:dyDescent="0.25">
      <c r="A326" s="17" t="s">
        <v>99</v>
      </c>
      <c r="B326" s="123">
        <v>1</v>
      </c>
      <c r="C326" s="106"/>
      <c r="D326" s="99" t="s">
        <v>411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ht="60" x14ac:dyDescent="0.25">
      <c r="A331" s="20" t="s">
        <v>108</v>
      </c>
      <c r="B331" s="123">
        <v>1</v>
      </c>
      <c r="C331" s="106"/>
      <c r="D331" s="87" t="s">
        <v>414</v>
      </c>
      <c r="E331" s="87" t="s">
        <v>415</v>
      </c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0.83333333333333337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31.5" customHeight="1" x14ac:dyDescent="0.35">
      <c r="A345" s="54" t="s">
        <v>109</v>
      </c>
      <c r="B345" s="122">
        <v>1</v>
      </c>
      <c r="C345" s="161" t="str">
        <f>IF(B345=0, -5, "0")</f>
        <v>0</v>
      </c>
      <c r="D345" s="87" t="s">
        <v>390</v>
      </c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30" x14ac:dyDescent="0.25">
      <c r="A352" s="20" t="s">
        <v>292</v>
      </c>
      <c r="B352" s="123">
        <v>1</v>
      </c>
      <c r="C352" s="106"/>
      <c r="D352" s="110" t="s">
        <v>416</v>
      </c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45" x14ac:dyDescent="0.35">
      <c r="A354" s="54" t="s">
        <v>113</v>
      </c>
      <c r="B354" s="123">
        <v>0</v>
      </c>
      <c r="C354" s="161">
        <f>IF(B354=0, -5, "0")</f>
        <v>-5</v>
      </c>
      <c r="D354" s="87" t="s">
        <v>392</v>
      </c>
      <c r="E354" s="87" t="s">
        <v>391</v>
      </c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4</v>
      </c>
    </row>
    <row r="358" spans="1:6" x14ac:dyDescent="0.25">
      <c r="A358" s="199" t="s">
        <v>37</v>
      </c>
      <c r="B358" s="200"/>
      <c r="C358" s="201"/>
      <c r="D358" s="202">
        <f>D357/(COUNT(B350:C355)*2)</f>
        <v>0.2857142857142857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45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0.72580645161290325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42900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42900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241" t="s">
        <v>393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406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1</v>
      </c>
      <c r="C415" s="106"/>
      <c r="D415" s="109" t="s">
        <v>394</v>
      </c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7</v>
      </c>
    </row>
    <row r="420" spans="1:7" x14ac:dyDescent="0.25">
      <c r="A420" s="199" t="s">
        <v>37</v>
      </c>
      <c r="B420" s="200"/>
      <c r="C420" s="201"/>
      <c r="D420" s="202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241" t="s">
        <v>396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3</v>
      </c>
    </row>
    <row r="429" spans="1:7" x14ac:dyDescent="0.25">
      <c r="A429" s="199" t="s">
        <v>37</v>
      </c>
      <c r="B429" s="200"/>
      <c r="C429" s="201"/>
      <c r="D429" s="202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5" x14ac:dyDescent="0.35">
      <c r="A434" s="56" t="s">
        <v>258</v>
      </c>
      <c r="B434" s="122">
        <v>1</v>
      </c>
      <c r="C434" s="161" t="str">
        <f>IF(B434=0, -5, "0")</f>
        <v>0</v>
      </c>
      <c r="D434" s="87" t="s">
        <v>397</v>
      </c>
      <c r="E434" s="87" t="s">
        <v>398</v>
      </c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15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0.9375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0.875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131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0.83974358974358976</v>
      </c>
    </row>
  </sheetData>
  <sheetProtection algorithmName="SHA-512" hashValue="xEtWGLhik8QfHAUf4iZXjcn79Beq7aywXlN1dEZbrPw4JaNVO/+cn7ZNKLvGHFHLy7rStUx9NEtFQrVEr0fMaQ==" saltValue="n598nkCc0Xs26ZF4NOai/g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SheetLayoutView="100" workbookViewId="0">
      <selection activeCell="D158" sqref="D15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5">
      <c r="A7" s="265" t="str">
        <f>'A1 Exploitation'!A8:F8</f>
        <v>5 Décembre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.75" x14ac:dyDescent="0.5">
      <c r="A8" s="192" t="s">
        <v>44</v>
      </c>
      <c r="B8" s="280" t="str">
        <f>'A1 Exploitation'!B9:F9</f>
        <v>Mme Samah SLAIMI</v>
      </c>
      <c r="C8" s="280"/>
      <c r="D8" s="280"/>
      <c r="E8" s="280"/>
      <c r="F8" s="281"/>
      <c r="G8" s="85"/>
      <c r="H8" s="85"/>
      <c r="I8" s="85"/>
    </row>
    <row r="9" spans="1:9" s="29" customFormat="1" ht="24.75" x14ac:dyDescent="0.5">
      <c r="A9" s="193" t="s">
        <v>46</v>
      </c>
      <c r="B9" s="282" t="str">
        <f>'A1 Exploitation'!B10:F10</f>
        <v>Directeur du Magasin &amp; Gestionnaire de stock</v>
      </c>
      <c r="C9" s="282"/>
      <c r="D9" s="282"/>
      <c r="E9" s="282"/>
      <c r="F9" s="282"/>
      <c r="G9" s="85"/>
      <c r="H9" s="85"/>
      <c r="I9" s="85"/>
    </row>
    <row r="10" spans="1:9" s="29" customFormat="1" ht="24.75" x14ac:dyDescent="0.5">
      <c r="A10" s="192" t="s">
        <v>45</v>
      </c>
      <c r="B10" s="278">
        <f>'A1 Exploitation'!B11:F11</f>
        <v>42900</v>
      </c>
      <c r="C10" s="278"/>
      <c r="D10" s="278"/>
      <c r="E10" s="278"/>
      <c r="F10" s="278"/>
      <c r="G10" s="85"/>
      <c r="H10" s="85"/>
      <c r="I10" s="85"/>
    </row>
    <row r="11" spans="1:9" s="29" customFormat="1" ht="24.75" x14ac:dyDescent="0.5">
      <c r="A11" s="192" t="s">
        <v>318</v>
      </c>
      <c r="B11" s="283">
        <f>D183</f>
        <v>0.74285714285714288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1</v>
      </c>
      <c r="C17" s="164"/>
      <c r="D17" s="165" t="s">
        <v>412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1</v>
      </c>
      <c r="C19" s="164"/>
      <c r="D19" s="165" t="s">
        <v>399</v>
      </c>
      <c r="E19" s="165"/>
      <c r="F19" s="164"/>
    </row>
    <row r="20" spans="1:6" ht="33" x14ac:dyDescent="0.3">
      <c r="A20" s="32" t="s">
        <v>154</v>
      </c>
      <c r="B20" s="164">
        <v>1</v>
      </c>
      <c r="C20" s="164"/>
      <c r="D20" s="165" t="s">
        <v>400</v>
      </c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7</v>
      </c>
    </row>
    <row r="23" spans="1:6" x14ac:dyDescent="0.3">
      <c r="A23" s="194" t="s">
        <v>319</v>
      </c>
      <c r="B23" s="195"/>
      <c r="C23" s="196"/>
      <c r="D23" s="198">
        <f>D22/(COUNT(B17:C21)*2)</f>
        <v>0.7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401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4" t="s">
        <v>402</v>
      </c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244"/>
      <c r="E57" s="165"/>
      <c r="F57" s="164"/>
    </row>
    <row r="58" spans="1:6" ht="49.5" x14ac:dyDescent="0.3">
      <c r="A58" s="42" t="s">
        <v>96</v>
      </c>
      <c r="B58" s="164">
        <v>1</v>
      </c>
      <c r="C58" s="164"/>
      <c r="D58" s="165" t="s">
        <v>417</v>
      </c>
      <c r="E58" s="164"/>
      <c r="F58" s="164"/>
    </row>
    <row r="59" spans="1:6" ht="50.25" x14ac:dyDescent="0.35">
      <c r="A59" s="56" t="s">
        <v>234</v>
      </c>
      <c r="B59" s="164">
        <v>1</v>
      </c>
      <c r="C59" s="188" t="str">
        <f>IF(B59=0, -5, "0")</f>
        <v>0</v>
      </c>
      <c r="D59" s="165" t="s">
        <v>403</v>
      </c>
      <c r="E59" s="244" t="s">
        <v>404</v>
      </c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9</v>
      </c>
    </row>
    <row r="63" spans="1:6" x14ac:dyDescent="0.3">
      <c r="A63" s="194" t="s">
        <v>319</v>
      </c>
      <c r="B63" s="195"/>
      <c r="C63" s="196"/>
      <c r="D63" s="198">
        <f>D62/(COUNT(B55:C61)*2)</f>
        <v>0.75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33.75" x14ac:dyDescent="0.35">
      <c r="A140" s="54" t="s">
        <v>327</v>
      </c>
      <c r="B140" s="164">
        <v>0</v>
      </c>
      <c r="C140" s="188">
        <f>IF(B140=0, -5, "0")</f>
        <v>-5</v>
      </c>
      <c r="D140" s="165" t="s">
        <v>405</v>
      </c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65" t="s">
        <v>406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0.35714285714285715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49.5" x14ac:dyDescent="0.3">
      <c r="A157" s="39" t="s">
        <v>191</v>
      </c>
      <c r="B157" s="164">
        <v>1</v>
      </c>
      <c r="C157" s="164"/>
      <c r="D157" s="165" t="s">
        <v>418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246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7</v>
      </c>
    </row>
    <row r="162" spans="1:6" x14ac:dyDescent="0.3">
      <c r="A162" s="194" t="s">
        <v>319</v>
      </c>
      <c r="B162" s="195"/>
      <c r="C162" s="196"/>
      <c r="D162" s="198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407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 t="s">
        <v>34</v>
      </c>
      <c r="C168" s="164"/>
      <c r="D168" s="165" t="s">
        <v>408</v>
      </c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ht="33" x14ac:dyDescent="0.3">
      <c r="A174" s="32" t="s">
        <v>330</v>
      </c>
      <c r="B174" s="164">
        <v>1</v>
      </c>
      <c r="C174" s="164"/>
      <c r="D174" s="244" t="s">
        <v>409</v>
      </c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410</v>
      </c>
      <c r="E175" s="164"/>
      <c r="F175" s="176"/>
    </row>
    <row r="176" spans="1:6" ht="49.5" x14ac:dyDescent="0.3">
      <c r="A176" s="39" t="s">
        <v>333</v>
      </c>
      <c r="B176" s="164">
        <v>1</v>
      </c>
      <c r="C176" s="164"/>
      <c r="D176" s="244" t="s">
        <v>417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0.66666666666666663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52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0.74285714285714288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8" zoomScale="70" zoomScaleNormal="71" zoomScaleSheetLayoutView="70" workbookViewId="0">
      <selection activeCell="D24" sqref="D2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5">
      <c r="A8" s="265" t="str">
        <f>'Page de garde'!D18</f>
        <v>5 Décembre</v>
      </c>
      <c r="B8" s="265"/>
      <c r="C8" s="265"/>
      <c r="D8" s="265"/>
      <c r="E8" s="265"/>
      <c r="F8" s="265"/>
      <c r="G8" s="231"/>
      <c r="H8" s="231"/>
      <c r="I8" s="230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.75" x14ac:dyDescent="0.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5">
      <c r="A7" s="265" t="str">
        <f>'A2 Exploitation'!A8:F8</f>
        <v>5 Décembre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.75" x14ac:dyDescent="0.5">
      <c r="A8" s="192" t="s">
        <v>44</v>
      </c>
      <c r="B8" s="282">
        <f>'A2 Exploitation'!B9:F9</f>
        <v>0</v>
      </c>
      <c r="C8" s="282"/>
      <c r="D8" s="282"/>
      <c r="E8" s="282"/>
      <c r="F8" s="282"/>
      <c r="G8" s="231"/>
      <c r="H8" s="231"/>
      <c r="I8" s="231"/>
    </row>
    <row r="9" spans="1:9" s="29" customFormat="1" ht="24.75" x14ac:dyDescent="0.5">
      <c r="A9" s="193" t="s">
        <v>46</v>
      </c>
      <c r="B9" s="282">
        <f>'A2 Exploitation'!B10:F10</f>
        <v>0</v>
      </c>
      <c r="C9" s="282"/>
      <c r="D9" s="282"/>
      <c r="E9" s="282"/>
      <c r="F9" s="282"/>
      <c r="G9" s="231"/>
      <c r="H9" s="231"/>
      <c r="I9" s="231"/>
    </row>
    <row r="10" spans="1:9" s="29" customFormat="1" ht="24.75" x14ac:dyDescent="0.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topLeftCell="A391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5">
      <c r="A8" s="265" t="str">
        <f>'Page de garde'!D18</f>
        <v>5 Décembre</v>
      </c>
      <c r="B8" s="265"/>
      <c r="C8" s="265"/>
      <c r="D8" s="265"/>
      <c r="E8" s="265"/>
      <c r="F8" s="265"/>
      <c r="G8" s="233"/>
      <c r="H8" s="233"/>
      <c r="I8" s="232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5">
      <c r="A7" s="265" t="str">
        <f>'A3 Exploitation'!A8:F8</f>
        <v>5 Décembre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.75" x14ac:dyDescent="0.5">
      <c r="A8" s="192" t="s">
        <v>44</v>
      </c>
      <c r="B8" s="284">
        <f>'A3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.75" x14ac:dyDescent="0.5">
      <c r="A9" s="193" t="s">
        <v>46</v>
      </c>
      <c r="B9" s="282">
        <f>'A3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5">
      <c r="A8" s="265" t="str">
        <f>'Page de garde'!D18</f>
        <v>5 Décembre</v>
      </c>
      <c r="B8" s="265"/>
      <c r="C8" s="265"/>
      <c r="D8" s="265"/>
      <c r="E8" s="265"/>
      <c r="F8" s="265"/>
      <c r="G8" s="233"/>
      <c r="H8" s="233"/>
      <c r="I8" s="232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5">
      <c r="A7" s="265" t="str">
        <f>'A4 Exploitation'!A8:F8</f>
        <v>5 Décembre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.75" x14ac:dyDescent="0.5">
      <c r="A8" s="192" t="s">
        <v>44</v>
      </c>
      <c r="B8" s="282">
        <f>'A4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.75" x14ac:dyDescent="0.5">
      <c r="A9" s="193" t="s">
        <v>46</v>
      </c>
      <c r="B9" s="282">
        <f>'A4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2017-06-16T08:44:55Z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