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ients\uhd\Entrepôts\Audits\2018\Sfax\"/>
    </mc:Choice>
  </mc:AlternateContent>
  <bookViews>
    <workbookView xWindow="0" yWindow="0" windowWidth="16815" windowHeight="7755" tabRatio="885"/>
  </bookViews>
  <sheets>
    <sheet name="Page de garde" sheetId="2" r:id="rId1"/>
    <sheet name="Mars" sheetId="59" r:id="rId2"/>
    <sheet name="Mai" sheetId="60" r:id="rId3"/>
    <sheet name="Juillet" sheetId="61" r:id="rId4"/>
    <sheet name="Septembre" sheetId="62" r:id="rId5"/>
    <sheet name="Novembre" sheetId="63" r:id="rId6"/>
  </sheets>
  <definedNames>
    <definedName name="_xlnm.Print_Area" localSheetId="3">Juillet!$A$1:$H$460</definedName>
    <definedName name="_xlnm.Print_Area" localSheetId="2">Mai!$A$1:$H$460</definedName>
    <definedName name="_xlnm.Print_Area" localSheetId="1">Mars!$A$1:$H$460</definedName>
    <definedName name="_xlnm.Print_Area" localSheetId="5">Novembre!$A$1:$H$460</definedName>
    <definedName name="_xlnm.Print_Area" localSheetId="0">'Page de garde'!$A$1:$J$135</definedName>
    <definedName name="_xlnm.Print_Area" localSheetId="4">Septembre!$A$1:$H$460</definedName>
  </definedNames>
  <calcPr calcId="152511"/>
  <fileRecoveryPr autoRecover="0"/>
</workbook>
</file>

<file path=xl/calcChain.xml><?xml version="1.0" encoding="utf-8"?>
<calcChain xmlns="http://schemas.openxmlformats.org/spreadsheetml/2006/main">
  <c r="F436" i="59" l="1"/>
  <c r="C126" i="2" l="1"/>
  <c r="C124" i="2"/>
  <c r="C122" i="2"/>
  <c r="C120" i="2"/>
  <c r="B126" i="2"/>
  <c r="B124" i="2"/>
  <c r="B122" i="2"/>
  <c r="B120" i="2"/>
  <c r="C111" i="2"/>
  <c r="C109" i="2"/>
  <c r="C107" i="2"/>
  <c r="C105" i="2"/>
  <c r="B111" i="2"/>
  <c r="B109" i="2"/>
  <c r="B107" i="2"/>
  <c r="B105" i="2"/>
  <c r="C96" i="2"/>
  <c r="C94" i="2"/>
  <c r="C92" i="2"/>
  <c r="C90" i="2"/>
  <c r="B96" i="2"/>
  <c r="B94" i="2"/>
  <c r="B92" i="2"/>
  <c r="B90" i="2"/>
  <c r="C81" i="2"/>
  <c r="C79" i="2"/>
  <c r="C77" i="2"/>
  <c r="C75" i="2"/>
  <c r="B81" i="2"/>
  <c r="B79" i="2"/>
  <c r="B77" i="2"/>
  <c r="B75" i="2"/>
  <c r="C66" i="2"/>
  <c r="C64" i="2"/>
  <c r="C62" i="2"/>
  <c r="C60" i="2"/>
  <c r="B66" i="2"/>
  <c r="B64" i="2"/>
  <c r="B62" i="2"/>
  <c r="B60" i="2"/>
  <c r="C49" i="2"/>
  <c r="C47" i="2"/>
  <c r="C45" i="2"/>
  <c r="C43" i="2"/>
  <c r="B49" i="2"/>
  <c r="B47" i="2"/>
  <c r="B45" i="2"/>
  <c r="B43" i="2"/>
  <c r="C33" i="2"/>
  <c r="C31" i="2"/>
  <c r="C29" i="2"/>
  <c r="C27" i="2"/>
  <c r="B33" i="2"/>
  <c r="B31" i="2"/>
  <c r="B29" i="2"/>
  <c r="B27" i="2"/>
  <c r="F436" i="63" l="1"/>
  <c r="F428" i="63"/>
  <c r="F432" i="63" s="1"/>
  <c r="D57" i="63" s="1"/>
  <c r="E57" i="63" s="1"/>
  <c r="F419" i="63"/>
  <c r="F420" i="63" s="1"/>
  <c r="F408" i="63"/>
  <c r="F403" i="63"/>
  <c r="F402" i="63"/>
  <c r="F401" i="63"/>
  <c r="F407" i="63" s="1"/>
  <c r="F409" i="63" s="1"/>
  <c r="F33" i="63" s="1"/>
  <c r="G33" i="63" s="1"/>
  <c r="F400" i="63"/>
  <c r="F406" i="63" s="1"/>
  <c r="F25" i="63" s="1"/>
  <c r="G25" i="63" s="1"/>
  <c r="F382" i="63"/>
  <c r="F381" i="63"/>
  <c r="F380" i="63"/>
  <c r="F379" i="63"/>
  <c r="F368" i="63"/>
  <c r="F367" i="63"/>
  <c r="F366" i="63"/>
  <c r="F365" i="63"/>
  <c r="F346" i="63"/>
  <c r="F345" i="63"/>
  <c r="F344" i="63"/>
  <c r="F343" i="63"/>
  <c r="F324" i="63"/>
  <c r="F320" i="63"/>
  <c r="F319" i="63"/>
  <c r="F318" i="63"/>
  <c r="F323" i="63" s="1"/>
  <c r="F325" i="63" s="1"/>
  <c r="F32" i="63" s="1"/>
  <c r="G32" i="63" s="1"/>
  <c r="F317" i="63"/>
  <c r="F322" i="63" s="1"/>
  <c r="F24" i="63" s="1"/>
  <c r="G24" i="63" s="1"/>
  <c r="F304" i="63"/>
  <c r="F299" i="63"/>
  <c r="F303" i="63" s="1"/>
  <c r="F305" i="63" s="1"/>
  <c r="F31" i="63" s="1"/>
  <c r="G31" i="63" s="1"/>
  <c r="F290" i="63"/>
  <c r="F292" i="63" s="1"/>
  <c r="F289" i="63"/>
  <c r="F302" i="63" s="1"/>
  <c r="F23" i="63" s="1"/>
  <c r="G23" i="63" s="1"/>
  <c r="F275" i="63"/>
  <c r="F277" i="63" s="1"/>
  <c r="F274" i="63"/>
  <c r="F276" i="63" s="1"/>
  <c r="F258" i="63"/>
  <c r="F260" i="63" s="1"/>
  <c r="F257" i="63"/>
  <c r="F259" i="63" s="1"/>
  <c r="F234" i="63"/>
  <c r="F229" i="63"/>
  <c r="F230" i="63" s="1"/>
  <c r="F221" i="63"/>
  <c r="F220" i="63"/>
  <c r="F219" i="63"/>
  <c r="F218" i="63"/>
  <c r="F206" i="63"/>
  <c r="F233" i="63" s="1"/>
  <c r="F235" i="63" s="1"/>
  <c r="F30" i="63" s="1"/>
  <c r="G30" i="63" s="1"/>
  <c r="F193" i="63"/>
  <c r="F195" i="63" s="1"/>
  <c r="F192" i="63"/>
  <c r="F194" i="63" s="1"/>
  <c r="F171" i="63"/>
  <c r="F165" i="63"/>
  <c r="F167" i="63" s="1"/>
  <c r="F164" i="63"/>
  <c r="F169" i="63" s="1"/>
  <c r="F21" i="63" s="1"/>
  <c r="G21" i="63" s="1"/>
  <c r="F154" i="63"/>
  <c r="F155" i="63" s="1"/>
  <c r="F146" i="63"/>
  <c r="F130" i="63"/>
  <c r="F128" i="63"/>
  <c r="F127" i="63"/>
  <c r="F129" i="63" s="1"/>
  <c r="F120" i="63"/>
  <c r="F119" i="63"/>
  <c r="F110" i="63"/>
  <c r="F109" i="63"/>
  <c r="F111" i="63" s="1"/>
  <c r="F108" i="63"/>
  <c r="F91" i="63"/>
  <c r="F90" i="63"/>
  <c r="F92" i="63" s="1"/>
  <c r="F89" i="63"/>
  <c r="F78" i="63"/>
  <c r="F79" i="63" s="1"/>
  <c r="F436" i="62"/>
  <c r="F428" i="62"/>
  <c r="F432" i="62" s="1"/>
  <c r="D57" i="62" s="1"/>
  <c r="E57" i="62" s="1"/>
  <c r="F419" i="62"/>
  <c r="F420" i="62" s="1"/>
  <c r="F408" i="62"/>
  <c r="F403" i="62"/>
  <c r="F402" i="62"/>
  <c r="F401" i="62"/>
  <c r="F407" i="62" s="1"/>
  <c r="F409" i="62" s="1"/>
  <c r="F33" i="62" s="1"/>
  <c r="G33" i="62" s="1"/>
  <c r="F400" i="62"/>
  <c r="F406" i="62" s="1"/>
  <c r="F25" i="62" s="1"/>
  <c r="G25" i="62" s="1"/>
  <c r="F382" i="62"/>
  <c r="F381" i="62"/>
  <c r="F380" i="62"/>
  <c r="F379" i="62"/>
  <c r="F368" i="62"/>
  <c r="F367" i="62"/>
  <c r="F366" i="62"/>
  <c r="F365" i="62"/>
  <c r="F346" i="62"/>
  <c r="F345" i="62"/>
  <c r="F344" i="62"/>
  <c r="F343" i="62"/>
  <c r="F324" i="62"/>
  <c r="F320" i="62"/>
  <c r="F319" i="62"/>
  <c r="F318" i="62"/>
  <c r="F323" i="62" s="1"/>
  <c r="F325" i="62" s="1"/>
  <c r="F32" i="62" s="1"/>
  <c r="G32" i="62" s="1"/>
  <c r="F317" i="62"/>
  <c r="F322" i="62" s="1"/>
  <c r="F24" i="62" s="1"/>
  <c r="G24" i="62" s="1"/>
  <c r="F304" i="62"/>
  <c r="F299" i="62"/>
  <c r="F303" i="62" s="1"/>
  <c r="F305" i="62" s="1"/>
  <c r="F31" i="62" s="1"/>
  <c r="G31" i="62" s="1"/>
  <c r="F290" i="62"/>
  <c r="F292" i="62" s="1"/>
  <c r="F289" i="62"/>
  <c r="F302" i="62" s="1"/>
  <c r="F23" i="62" s="1"/>
  <c r="G23" i="62" s="1"/>
  <c r="F275" i="62"/>
  <c r="F277" i="62" s="1"/>
  <c r="F274" i="62"/>
  <c r="F276" i="62" s="1"/>
  <c r="F258" i="62"/>
  <c r="F260" i="62" s="1"/>
  <c r="F257" i="62"/>
  <c r="F259" i="62" s="1"/>
  <c r="F234" i="62"/>
  <c r="F229" i="62"/>
  <c r="F230" i="62" s="1"/>
  <c r="F221" i="62"/>
  <c r="F220" i="62"/>
  <c r="F219" i="62"/>
  <c r="F218" i="62"/>
  <c r="F206" i="62"/>
  <c r="F233" i="62" s="1"/>
  <c r="F235" i="62" s="1"/>
  <c r="F30" i="62" s="1"/>
  <c r="G30" i="62" s="1"/>
  <c r="F193" i="62"/>
  <c r="F195" i="62" s="1"/>
  <c r="F192" i="62"/>
  <c r="F194" i="62" s="1"/>
  <c r="F171" i="62"/>
  <c r="F165" i="62"/>
  <c r="F167" i="62" s="1"/>
  <c r="F164" i="62"/>
  <c r="F166" i="62" s="1"/>
  <c r="F154" i="62"/>
  <c r="F155" i="62" s="1"/>
  <c r="F146" i="62"/>
  <c r="F130" i="62"/>
  <c r="F128" i="62"/>
  <c r="F127" i="62"/>
  <c r="F129" i="62" s="1"/>
  <c r="F120" i="62"/>
  <c r="F119" i="62"/>
  <c r="F110" i="62"/>
  <c r="F109" i="62"/>
  <c r="F111" i="62" s="1"/>
  <c r="F108" i="62"/>
  <c r="F91" i="62"/>
  <c r="F90" i="62"/>
  <c r="F92" i="62" s="1"/>
  <c r="F89" i="62"/>
  <c r="F78" i="62"/>
  <c r="F79" i="62" s="1"/>
  <c r="F436" i="61"/>
  <c r="F428" i="61"/>
  <c r="F432" i="61" s="1"/>
  <c r="D57" i="61" s="1"/>
  <c r="E57" i="61" s="1"/>
  <c r="F419" i="61"/>
  <c r="F420" i="61" s="1"/>
  <c r="F408" i="61"/>
  <c r="F403" i="61"/>
  <c r="F402" i="61"/>
  <c r="F401" i="61"/>
  <c r="F407" i="61" s="1"/>
  <c r="F409" i="61" s="1"/>
  <c r="F33" i="61" s="1"/>
  <c r="G33" i="61" s="1"/>
  <c r="F400" i="61"/>
  <c r="F406" i="61" s="1"/>
  <c r="F25" i="61" s="1"/>
  <c r="G25" i="61" s="1"/>
  <c r="F382" i="61"/>
  <c r="F381" i="61"/>
  <c r="F380" i="61"/>
  <c r="F379" i="61"/>
  <c r="F368" i="61"/>
  <c r="F367" i="61"/>
  <c r="F366" i="61"/>
  <c r="F365" i="61"/>
  <c r="F346" i="61"/>
  <c r="F345" i="61"/>
  <c r="F344" i="61"/>
  <c r="F343" i="61"/>
  <c r="F324" i="61"/>
  <c r="F320" i="61"/>
  <c r="F319" i="61"/>
  <c r="F318" i="61"/>
  <c r="F323" i="61" s="1"/>
  <c r="F325" i="61" s="1"/>
  <c r="F32" i="61" s="1"/>
  <c r="G32" i="61" s="1"/>
  <c r="F317" i="61"/>
  <c r="F322" i="61" s="1"/>
  <c r="F24" i="61" s="1"/>
  <c r="G24" i="61" s="1"/>
  <c r="F304" i="61"/>
  <c r="F299" i="61"/>
  <c r="F303" i="61" s="1"/>
  <c r="F305" i="61" s="1"/>
  <c r="F31" i="61" s="1"/>
  <c r="G31" i="61" s="1"/>
  <c r="F290" i="61"/>
  <c r="F292" i="61" s="1"/>
  <c r="F289" i="61"/>
  <c r="F302" i="61" s="1"/>
  <c r="F23" i="61" s="1"/>
  <c r="G23" i="61" s="1"/>
  <c r="F275" i="61"/>
  <c r="F277" i="61" s="1"/>
  <c r="F274" i="61"/>
  <c r="F276" i="61" s="1"/>
  <c r="F258" i="61"/>
  <c r="F260" i="61" s="1"/>
  <c r="F257" i="61"/>
  <c r="F259" i="61" s="1"/>
  <c r="F234" i="61"/>
  <c r="F229" i="61"/>
  <c r="F230" i="61" s="1"/>
  <c r="F221" i="61"/>
  <c r="F220" i="61"/>
  <c r="F219" i="61"/>
  <c r="F218" i="61"/>
  <c r="F206" i="61"/>
  <c r="F233" i="61" s="1"/>
  <c r="F235" i="61" s="1"/>
  <c r="F30" i="61" s="1"/>
  <c r="G30" i="61" s="1"/>
  <c r="F193" i="61"/>
  <c r="F195" i="61" s="1"/>
  <c r="F192" i="61"/>
  <c r="F194" i="61" s="1"/>
  <c r="F171" i="61"/>
  <c r="F165" i="61"/>
  <c r="F167" i="61" s="1"/>
  <c r="F164" i="61"/>
  <c r="F166" i="61" s="1"/>
  <c r="F154" i="61"/>
  <c r="F155" i="61" s="1"/>
  <c r="F146" i="61"/>
  <c r="F130" i="61"/>
  <c r="F128" i="61"/>
  <c r="F127" i="61"/>
  <c r="F129" i="61" s="1"/>
  <c r="F120" i="61"/>
  <c r="F119" i="61"/>
  <c r="F110" i="61"/>
  <c r="F109" i="61"/>
  <c r="F111" i="61" s="1"/>
  <c r="F108" i="61"/>
  <c r="F91" i="61"/>
  <c r="F90" i="61"/>
  <c r="F92" i="61" s="1"/>
  <c r="F89" i="61"/>
  <c r="F78" i="61"/>
  <c r="F79" i="61" s="1"/>
  <c r="F232" i="63" l="1"/>
  <c r="F22" i="63" s="1"/>
  <c r="G22" i="63" s="1"/>
  <c r="F434" i="63"/>
  <c r="F207" i="63"/>
  <c r="F300" i="63"/>
  <c r="F435" i="63"/>
  <c r="F437" i="63" s="1"/>
  <c r="A24" i="63" s="1"/>
  <c r="B24" i="63" s="1"/>
  <c r="F166" i="63"/>
  <c r="F291" i="63"/>
  <c r="F431" i="63"/>
  <c r="D56" i="63" s="1"/>
  <c r="E56" i="63" s="1"/>
  <c r="F170" i="63"/>
  <c r="F172" i="63" s="1"/>
  <c r="F29" i="63" s="1"/>
  <c r="G29" i="63" s="1"/>
  <c r="F429" i="63"/>
  <c r="F169" i="62"/>
  <c r="F21" i="62" s="1"/>
  <c r="G21" i="62" s="1"/>
  <c r="F232" i="62"/>
  <c r="F22" i="62" s="1"/>
  <c r="G22" i="62" s="1"/>
  <c r="F170" i="62"/>
  <c r="F172" i="62" s="1"/>
  <c r="F29" i="62" s="1"/>
  <c r="G29" i="62" s="1"/>
  <c r="F207" i="62"/>
  <c r="F300" i="62"/>
  <c r="F429" i="62"/>
  <c r="F291" i="62"/>
  <c r="F431" i="62"/>
  <c r="D56" i="62" s="1"/>
  <c r="E56" i="62" s="1"/>
  <c r="F434" i="62"/>
  <c r="F435" i="62"/>
  <c r="F437" i="62" s="1"/>
  <c r="A24" i="62" s="1"/>
  <c r="B24" i="62" s="1"/>
  <c r="F169" i="61"/>
  <c r="F21" i="61" s="1"/>
  <c r="G21" i="61" s="1"/>
  <c r="F232" i="61"/>
  <c r="F22" i="61" s="1"/>
  <c r="G22" i="61" s="1"/>
  <c r="F434" i="61"/>
  <c r="F170" i="61"/>
  <c r="F172" i="61" s="1"/>
  <c r="F29" i="61" s="1"/>
  <c r="G29" i="61" s="1"/>
  <c r="F207" i="61"/>
  <c r="F300" i="61"/>
  <c r="F429" i="61"/>
  <c r="F435" i="61"/>
  <c r="F437" i="61" s="1"/>
  <c r="A24" i="61" s="1"/>
  <c r="B24" i="61" s="1"/>
  <c r="F291" i="61"/>
  <c r="F431" i="61"/>
  <c r="D56" i="61" s="1"/>
  <c r="E56" i="61" s="1"/>
  <c r="F436" i="60"/>
  <c r="F428" i="60"/>
  <c r="F432" i="60" s="1"/>
  <c r="D57" i="60" s="1"/>
  <c r="E57" i="60" s="1"/>
  <c r="F419" i="60"/>
  <c r="F420" i="60" s="1"/>
  <c r="F408" i="60"/>
  <c r="F401" i="60"/>
  <c r="F403" i="60" s="1"/>
  <c r="F400" i="60"/>
  <c r="F402" i="60" s="1"/>
  <c r="F380" i="60"/>
  <c r="F382" i="60" s="1"/>
  <c r="F379" i="60"/>
  <c r="F381" i="60" s="1"/>
  <c r="F366" i="60"/>
  <c r="F368" i="60" s="1"/>
  <c r="F365" i="60"/>
  <c r="F367" i="60" s="1"/>
  <c r="F344" i="60"/>
  <c r="F346" i="60" s="1"/>
  <c r="F343" i="60"/>
  <c r="F345" i="60" s="1"/>
  <c r="F324" i="60"/>
  <c r="F318" i="60"/>
  <c r="F323" i="60" s="1"/>
  <c r="F317" i="60"/>
  <c r="F322" i="60" s="1"/>
  <c r="F24" i="60" s="1"/>
  <c r="G24" i="60" s="1"/>
  <c r="F304" i="60"/>
  <c r="F299" i="60"/>
  <c r="F290" i="60"/>
  <c r="F292" i="60" s="1"/>
  <c r="F289" i="60"/>
  <c r="F275" i="60"/>
  <c r="F277" i="60" s="1"/>
  <c r="F274" i="60"/>
  <c r="F276" i="60" s="1"/>
  <c r="F258" i="60"/>
  <c r="F260" i="60" s="1"/>
  <c r="F257" i="60"/>
  <c r="F259" i="60" s="1"/>
  <c r="F234" i="60"/>
  <c r="F229" i="60"/>
  <c r="F230" i="60" s="1"/>
  <c r="F219" i="60"/>
  <c r="F221" i="60" s="1"/>
  <c r="F218" i="60"/>
  <c r="F220" i="60" s="1"/>
  <c r="F206" i="60"/>
  <c r="F207" i="60" s="1"/>
  <c r="F193" i="60"/>
  <c r="F195" i="60" s="1"/>
  <c r="F192" i="60"/>
  <c r="F194" i="60" s="1"/>
  <c r="F171" i="60"/>
  <c r="F165" i="60"/>
  <c r="F167" i="60" s="1"/>
  <c r="F164" i="60"/>
  <c r="F154" i="60"/>
  <c r="F155" i="60" s="1"/>
  <c r="F146" i="60"/>
  <c r="F128" i="60"/>
  <c r="F130" i="60" s="1"/>
  <c r="F127" i="60"/>
  <c r="F129" i="60" s="1"/>
  <c r="F119" i="60"/>
  <c r="F120" i="60" s="1"/>
  <c r="F109" i="60"/>
  <c r="F111" i="60" s="1"/>
  <c r="F108" i="60"/>
  <c r="F110" i="60" s="1"/>
  <c r="F90" i="60"/>
  <c r="F92" i="60" s="1"/>
  <c r="F89" i="60"/>
  <c r="F91" i="60" s="1"/>
  <c r="F78" i="60"/>
  <c r="F79" i="60" s="1"/>
  <c r="A25" i="63" l="1"/>
  <c r="B25" i="63"/>
  <c r="A25" i="62"/>
  <c r="B25" i="62"/>
  <c r="A25" i="61"/>
  <c r="B25" i="61"/>
  <c r="F406" i="60"/>
  <c r="F25" i="60" s="1"/>
  <c r="G25" i="60" s="1"/>
  <c r="F407" i="60"/>
  <c r="F409" i="60" s="1"/>
  <c r="F33" i="60" s="1"/>
  <c r="G33" i="60" s="1"/>
  <c r="F319" i="60"/>
  <c r="F325" i="60"/>
  <c r="F32" i="60" s="1"/>
  <c r="G32" i="60" s="1"/>
  <c r="F320" i="60"/>
  <c r="F303" i="60"/>
  <c r="F305" i="60" s="1"/>
  <c r="F31" i="60" s="1"/>
  <c r="G31" i="60" s="1"/>
  <c r="F302" i="60"/>
  <c r="F23" i="60" s="1"/>
  <c r="G23" i="60" s="1"/>
  <c r="F169" i="60"/>
  <c r="F21" i="60" s="1"/>
  <c r="G21" i="60" s="1"/>
  <c r="F434" i="60"/>
  <c r="A25" i="60" s="1"/>
  <c r="F232" i="60"/>
  <c r="F22" i="60" s="1"/>
  <c r="G22" i="60" s="1"/>
  <c r="F233" i="60"/>
  <c r="F235" i="60" s="1"/>
  <c r="F30" i="60" s="1"/>
  <c r="G30" i="60" s="1"/>
  <c r="F300" i="60"/>
  <c r="F429" i="60"/>
  <c r="F166" i="60"/>
  <c r="F291" i="60"/>
  <c r="F431" i="60"/>
  <c r="D56" i="60" s="1"/>
  <c r="E56" i="60" s="1"/>
  <c r="F170" i="60"/>
  <c r="F172" i="60" s="1"/>
  <c r="F29" i="60" s="1"/>
  <c r="G29" i="60" s="1"/>
  <c r="F435" i="60"/>
  <c r="F437" i="60" s="1"/>
  <c r="A24" i="60" s="1"/>
  <c r="B24" i="60" s="1"/>
  <c r="F304" i="59"/>
  <c r="F324" i="59"/>
  <c r="F408" i="59"/>
  <c r="B25" i="60" l="1"/>
  <c r="F428" i="59"/>
  <c r="F432" i="59" s="1"/>
  <c r="F419" i="59"/>
  <c r="F420" i="59" s="1"/>
  <c r="F401" i="59"/>
  <c r="F400" i="59"/>
  <c r="F402" i="59" s="1"/>
  <c r="F380" i="59"/>
  <c r="F382" i="59" s="1"/>
  <c r="F379" i="59"/>
  <c r="F381" i="59" s="1"/>
  <c r="F366" i="59"/>
  <c r="F368" i="59" s="1"/>
  <c r="F365" i="59"/>
  <c r="F367" i="59" s="1"/>
  <c r="F344" i="59"/>
  <c r="F346" i="59" s="1"/>
  <c r="F343" i="59"/>
  <c r="F345" i="59" s="1"/>
  <c r="F318" i="59"/>
  <c r="F323" i="59" s="1"/>
  <c r="F317" i="59"/>
  <c r="F322" i="59" s="1"/>
  <c r="F299" i="59"/>
  <c r="F290" i="59"/>
  <c r="F292" i="59" s="1"/>
  <c r="F289" i="59"/>
  <c r="F275" i="59"/>
  <c r="F277" i="59" s="1"/>
  <c r="F274" i="59"/>
  <c r="F276" i="59" s="1"/>
  <c r="F258" i="59"/>
  <c r="F260" i="59" s="1"/>
  <c r="F257" i="59"/>
  <c r="F259" i="59" s="1"/>
  <c r="F234" i="59"/>
  <c r="F229" i="59"/>
  <c r="F230" i="59" s="1"/>
  <c r="F219" i="59"/>
  <c r="F221" i="59" s="1"/>
  <c r="F218" i="59"/>
  <c r="F220" i="59" s="1"/>
  <c r="F206" i="59"/>
  <c r="F207" i="59" s="1"/>
  <c r="F193" i="59"/>
  <c r="F195" i="59" s="1"/>
  <c r="F192" i="59"/>
  <c r="F194" i="59" s="1"/>
  <c r="F171" i="59"/>
  <c r="F165" i="59"/>
  <c r="F167" i="59" s="1"/>
  <c r="F164" i="59"/>
  <c r="F154" i="59"/>
  <c r="F155" i="59" s="1"/>
  <c r="F146" i="59"/>
  <c r="F128" i="59"/>
  <c r="F130" i="59" s="1"/>
  <c r="F127" i="59"/>
  <c r="F129" i="59" s="1"/>
  <c r="F119" i="59"/>
  <c r="F120" i="59" s="1"/>
  <c r="F109" i="59"/>
  <c r="F108" i="59"/>
  <c r="F110" i="59" s="1"/>
  <c r="F90" i="59"/>
  <c r="F92" i="59" s="1"/>
  <c r="F89" i="59"/>
  <c r="F91" i="59" s="1"/>
  <c r="F78" i="59"/>
  <c r="F79" i="59" s="1"/>
  <c r="F435" i="59" l="1"/>
  <c r="F437" i="59" s="1"/>
  <c r="F166" i="59"/>
  <c r="F434" i="59"/>
  <c r="F24" i="59"/>
  <c r="G24" i="59" s="1"/>
  <c r="B88" i="2"/>
  <c r="D57" i="59"/>
  <c r="E57" i="59" s="1"/>
  <c r="C118" i="2"/>
  <c r="F111" i="59"/>
  <c r="F325" i="59"/>
  <c r="F319" i="59"/>
  <c r="F407" i="59"/>
  <c r="F409" i="59" s="1"/>
  <c r="F406" i="59"/>
  <c r="F302" i="59"/>
  <c r="F303" i="59"/>
  <c r="F305" i="59" s="1"/>
  <c r="F170" i="59"/>
  <c r="F172" i="59" s="1"/>
  <c r="F233" i="59"/>
  <c r="F235" i="59" s="1"/>
  <c r="F300" i="59"/>
  <c r="F320" i="59"/>
  <c r="F403" i="59"/>
  <c r="F429" i="59"/>
  <c r="F232" i="59"/>
  <c r="F291" i="59"/>
  <c r="F431" i="59"/>
  <c r="F169" i="59"/>
  <c r="F31" i="59" l="1"/>
  <c r="G31" i="59" s="1"/>
  <c r="C73" i="2"/>
  <c r="F22" i="59"/>
  <c r="G22" i="59" s="1"/>
  <c r="B58" i="2"/>
  <c r="F23" i="59"/>
  <c r="G23" i="59" s="1"/>
  <c r="B73" i="2"/>
  <c r="F32" i="59"/>
  <c r="G32" i="59" s="1"/>
  <c r="C88" i="2"/>
  <c r="B25" i="59"/>
  <c r="B25" i="2"/>
  <c r="F30" i="59"/>
  <c r="G30" i="59" s="1"/>
  <c r="C58" i="2"/>
  <c r="F25" i="59"/>
  <c r="G25" i="59" s="1"/>
  <c r="B103" i="2"/>
  <c r="D56" i="59"/>
  <c r="E56" i="59" s="1"/>
  <c r="B118" i="2"/>
  <c r="F33" i="59"/>
  <c r="G33" i="59" s="1"/>
  <c r="C103" i="2"/>
  <c r="A24" i="59"/>
  <c r="B24" i="59" s="1"/>
  <c r="C25" i="2"/>
  <c r="F29" i="59"/>
  <c r="G29" i="59" s="1"/>
  <c r="C41" i="2"/>
  <c r="F21" i="59"/>
  <c r="G21" i="59" s="1"/>
  <c r="B41" i="2"/>
  <c r="A25" i="59"/>
</calcChain>
</file>

<file path=xl/sharedStrings.xml><?xml version="1.0" encoding="utf-8"?>
<sst xmlns="http://schemas.openxmlformats.org/spreadsheetml/2006/main" count="2614" uniqueCount="259">
  <si>
    <t>CHECK-LIST</t>
  </si>
  <si>
    <t>COTATION</t>
  </si>
  <si>
    <t>N.O</t>
  </si>
  <si>
    <t>Observations</t>
  </si>
  <si>
    <t xml:space="preserve"> </t>
  </si>
  <si>
    <t>Date du dernier audit</t>
  </si>
  <si>
    <r>
      <t xml:space="preserve">Taux de conformité : </t>
    </r>
    <r>
      <rPr>
        <b/>
        <sz val="12"/>
        <rFont val="Century Gothic"/>
        <family val="2"/>
      </rPr>
      <t>TC &gt; 85 %</t>
    </r>
    <r>
      <rPr>
        <sz val="12"/>
        <rFont val="Century Gothic"/>
        <family val="2"/>
      </rPr>
      <t xml:space="preserve"> situation correcte. Il ne faut pas relâcher le suivi. Les actions d’amélioration sont nécessaires.</t>
    </r>
  </si>
  <si>
    <r>
      <t xml:space="preserve">Taux de conformité : </t>
    </r>
    <r>
      <rPr>
        <b/>
        <sz val="12"/>
        <rFont val="Century Gothic"/>
        <family val="2"/>
      </rPr>
      <t>50 % &lt;  TC &lt; 67 %</t>
    </r>
    <r>
      <rPr>
        <sz val="12"/>
        <rFont val="Century Gothic"/>
        <family val="2"/>
      </rPr>
      <t xml:space="preserve"> situation défaillante et risque à ne pas écarter. Cette situation nécessite un suivi rigoureux pour corriger les défaillances constatées.</t>
    </r>
  </si>
  <si>
    <r>
      <t xml:space="preserve">Taux de conformité : </t>
    </r>
    <r>
      <rPr>
        <b/>
        <sz val="12"/>
        <rFont val="Century Gothic"/>
        <family val="2"/>
      </rPr>
      <t>30 % &lt;  TC &lt; 50 %</t>
    </r>
    <r>
      <rPr>
        <sz val="12"/>
        <rFont val="Century Gothic"/>
        <family val="2"/>
      </rPr>
      <t xml:space="preserve"> situation grave et risque élevé et potentiel. Ceci nécessite une intervention rapide et un suivi pour redresser la situation.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</si>
  <si>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</si>
  <si>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</si>
  <si>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</si>
  <si>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</si>
  <si>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</si>
  <si>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</si>
  <si>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</si>
  <si>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</si>
  <si>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</si>
  <si>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</si>
  <si>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</si>
  <si>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</si>
  <si>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</si>
  <si>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Date d'audit </t>
  </si>
  <si>
    <t xml:space="preserve">Audit réalisé en présence de </t>
  </si>
  <si>
    <t>AUDIT HYGIENE / SECURITE DES ALIMENTS/QUALITE</t>
  </si>
  <si>
    <t>Adresse</t>
  </si>
  <si>
    <t>Etat des revêtements muraux et plafonds satisfaisant</t>
  </si>
  <si>
    <t>Etat des portes satisfaisant</t>
  </si>
  <si>
    <t>Equipement satisfaisant des sanitaires / vestiaires</t>
  </si>
  <si>
    <t>Propreté satisfaisante des sanitaires / vestiaires</t>
  </si>
  <si>
    <t>Interdiction de fumer dans les zones de transit et de stockage des aliments</t>
  </si>
  <si>
    <t>Absence de consommation d'aliments sur place</t>
  </si>
  <si>
    <t>Existence d'un contrat de nettoyage (pour l'externe) ou d'une équipe dédiée au nettoyage du site</t>
  </si>
  <si>
    <t>Utilisation de produits de nettoyage conformes</t>
  </si>
  <si>
    <t>Stockage des produits d'entretien hors zone alimentaire</t>
  </si>
  <si>
    <t>Existence d'un planning de nettoyage adapté</t>
  </si>
  <si>
    <t>Propreté des abords extérieurs</t>
  </si>
  <si>
    <t>Propreté des murs / plafonds</t>
  </si>
  <si>
    <t>Propreté zone stockage déchets</t>
  </si>
  <si>
    <t>Présence de matériel adapté pour le nettoyage de la zone déchets et palettes plastiques</t>
  </si>
  <si>
    <t>Poubelles conformes</t>
  </si>
  <si>
    <t>Existence d'un contrat de sanitation</t>
  </si>
  <si>
    <t>Archivage des avis de passage</t>
  </si>
  <si>
    <t>Absence de trace de nuisibles</t>
  </si>
  <si>
    <t>Absence d'animal domestique</t>
  </si>
  <si>
    <t>Suivi de l'étalonnage des thermomètres</t>
  </si>
  <si>
    <t>Respect et suivi du contrat d'entretien préventif froid</t>
  </si>
  <si>
    <t>Contrôle quotidien des températures enregistrées en entrepôt</t>
  </si>
  <si>
    <t>Existence d'une alarme visuelle ou sonore en cas d'incident</t>
  </si>
  <si>
    <t>Existence d'un classeur retrait / alerte</t>
  </si>
  <si>
    <t>Existence de zones de consignation</t>
  </si>
  <si>
    <t>Les produits concernés par ces retraits et alertes sont consignés</t>
  </si>
  <si>
    <t>Enregistrement de température des camions relevés périodiquement</t>
  </si>
  <si>
    <t>Des actions correctives ont été définies suite aux remarques de l'audit précédent</t>
  </si>
  <si>
    <t>Les actions correctives s'avèrent efficaces (preuves via indicateurs, procédures respectées...)</t>
  </si>
  <si>
    <t>Stockage des emballages dans une zone spécifique</t>
  </si>
  <si>
    <t>Nettoyage des "emballages" satisfaisant</t>
  </si>
  <si>
    <t>1. POINTS TRANSVERSES</t>
  </si>
  <si>
    <t>1.1. Etat des locaux</t>
  </si>
  <si>
    <t>1.2. Hygiène du personnel</t>
  </si>
  <si>
    <t>1.3. Propreté et entretien (assuré en interne / externe)</t>
  </si>
  <si>
    <t>1.4. Gestion des alertes / retraits produits</t>
  </si>
  <si>
    <t>2. PRODUITS FRAIS</t>
  </si>
  <si>
    <t>Présence d'un planning de réception</t>
  </si>
  <si>
    <t>Présence d'un thermomètre de contrôle</t>
  </si>
  <si>
    <t>Affichage des températures réglementaires</t>
  </si>
  <si>
    <t>Contrôle de l'état des camions effectué</t>
  </si>
  <si>
    <t>Contrôle des températures paroi ou ambiante du camion</t>
  </si>
  <si>
    <t>Contrôle, par sondage, de la température en surface</t>
  </si>
  <si>
    <t>Contrôle de l'état des produits effectué</t>
  </si>
  <si>
    <t>Enregistrement des contrôles à réception</t>
  </si>
  <si>
    <t>Enregistrement et archivage des refus</t>
  </si>
  <si>
    <t>Propreté des quais de réception / rideaux / zones de circulation</t>
  </si>
  <si>
    <t>Température conforme des quais de réception</t>
  </si>
  <si>
    <t>Portes de quai fermées quand il n'y a pas de camion à quai</t>
  </si>
  <si>
    <t>Propreté zones circulation</t>
  </si>
  <si>
    <t>Propreté zones sous les palettes</t>
  </si>
  <si>
    <t>Absence de stockage au sol</t>
  </si>
  <si>
    <t>Evacuation rapide de la casse accidentelle</t>
  </si>
  <si>
    <t>Absence de gerbage excessif</t>
  </si>
  <si>
    <t>Propreté zones de stockage</t>
  </si>
  <si>
    <t>Séparation physique de certains produits</t>
  </si>
  <si>
    <t>Température conforme</t>
  </si>
  <si>
    <t>Affichage des températures réglementaires en zone expédition</t>
  </si>
  <si>
    <t>Contrôle systématique de la température des parois ou ambiante du camions avant chargement</t>
  </si>
  <si>
    <t>Contrôle de la propreté et de l'état des camions</t>
  </si>
  <si>
    <t>Enregistrement des contrôles</t>
  </si>
  <si>
    <t>Propreté des quais d'expédition, rideaux, zones de circulation</t>
  </si>
  <si>
    <t>Le chargement ne commence que si la température ambiante de la caisse est inférieure ou égale à la température préconisée</t>
  </si>
  <si>
    <t>Existence d'une zone spécifique balisée pour retours magasins</t>
  </si>
  <si>
    <t>3. ACTIVITE FRUITS ET LEGUMES</t>
  </si>
  <si>
    <t>Présence de balances en bon état de fonctionnement</t>
  </si>
  <si>
    <t>Contrôle du poids</t>
  </si>
  <si>
    <t>Propreté des zones de stockage</t>
  </si>
  <si>
    <t>NOTATION / SCORING</t>
  </si>
  <si>
    <t>"0"</t>
  </si>
  <si>
    <t>Elément complètement défaillant</t>
  </si>
  <si>
    <t>"1"</t>
  </si>
  <si>
    <t>Elément partiellement conforme</t>
  </si>
  <si>
    <t>"2"</t>
  </si>
  <si>
    <t>Elément conforme</t>
  </si>
  <si>
    <t>ECHELLE DE COTATION</t>
  </si>
  <si>
    <t>Niveau E : Très grave</t>
  </si>
  <si>
    <r>
      <t xml:space="preserve">Taux de conformité : </t>
    </r>
    <r>
      <rPr>
        <b/>
        <sz val="12"/>
        <rFont val="Century Gothic"/>
        <family val="2"/>
      </rPr>
      <t>TC &lt; 30%</t>
    </r>
    <r>
      <rPr>
        <sz val="12"/>
        <rFont val="Century Gothic"/>
        <family val="2"/>
      </rPr>
      <t xml:space="preserve"> situation très grave et risque très élevé et réel. Cette situation nécessite des actions correctives urgentes.</t>
    </r>
  </si>
  <si>
    <t xml:space="preserve">Niveau D : Grave </t>
  </si>
  <si>
    <t>Niveau C : Défaillant</t>
  </si>
  <si>
    <t>Niveau B : Passable à améliorer</t>
  </si>
  <si>
    <t>Niveau A : Correct à améliorer</t>
  </si>
  <si>
    <t>4. Gestion du froid</t>
  </si>
  <si>
    <t>1.7. Traitement emballage</t>
  </si>
  <si>
    <t>1.8. Transport</t>
  </si>
  <si>
    <t>1.9. Protection contre les nuisibles</t>
  </si>
  <si>
    <t>Protection des denrées d'origine animale lors de livraison magasin</t>
  </si>
  <si>
    <t>Absence de risque d'insalubrité</t>
  </si>
  <si>
    <t>Contrôle des températures des parois ou ambiante du camion</t>
  </si>
  <si>
    <t>1.5. Livraison magasin</t>
  </si>
  <si>
    <t>TOTAL DES POINTS RETIRES</t>
  </si>
  <si>
    <t>Camions équipés de moyens d'enregistrement de température</t>
  </si>
  <si>
    <t xml:space="preserve">Nettoyage des camions conforme </t>
  </si>
  <si>
    <t>Absence de DLC dépassées en stock</t>
  </si>
  <si>
    <t>Archivage des enregistrements pendant 2 ans</t>
  </si>
  <si>
    <t>Propreté de la zone</t>
  </si>
  <si>
    <t>Absence de DLC dépassées (semi-conserves végétales et IVème gamme)</t>
  </si>
  <si>
    <t>Présence d'un thermomètre de contrôle (semi-conserves végétales et IVème gamme)</t>
  </si>
  <si>
    <t>Contrôle systématique de la température des parois ou ambiante des camions avant chargement</t>
  </si>
  <si>
    <t>Archivage des données de la centrale froid pendant 2 ans</t>
  </si>
  <si>
    <t>Existence d'une procédure en cas de déclenchement des alarmes lorsque les températures sont non conformes</t>
  </si>
  <si>
    <t>3.1. Réception fonctionnement</t>
  </si>
  <si>
    <t>3.2. Stockage / Eclatement / fonctionnement</t>
  </si>
  <si>
    <t>3.3. Expédition fonctionnement</t>
  </si>
  <si>
    <t>3.4. Gestion des produits non conformes / traitement emballage</t>
  </si>
  <si>
    <t>Propreté des quais de réception</t>
  </si>
  <si>
    <t>Température conforme du sas de réception</t>
  </si>
  <si>
    <t>2.1. Réception fonctionnement</t>
  </si>
  <si>
    <t>2.2. Stockage / Eclatement / fonctionnement</t>
  </si>
  <si>
    <t>2.3. Expédition fonctionnement</t>
  </si>
  <si>
    <t>2.4. Gestion des produits non conformes / traitement emballage</t>
  </si>
  <si>
    <t>Présence de planning de nettoyage des camions</t>
  </si>
  <si>
    <t>Vérification interne et externe (=enregistrement) et suivi de la prestation nettoyage</t>
  </si>
  <si>
    <t>Présence des affiches relatives aux BPH</t>
  </si>
  <si>
    <t>Propreté et état des tenues de travail</t>
  </si>
  <si>
    <t xml:space="preserve">Poinçonnage des balances </t>
  </si>
  <si>
    <t>AUDIT ENTREPÔT UHD</t>
  </si>
  <si>
    <t>Etat des revêtements des sols satisfaisant</t>
  </si>
  <si>
    <t>5. Produits de la mer</t>
  </si>
  <si>
    <t>Propreté des surfaces de travail</t>
  </si>
  <si>
    <t>Respect du protocole de contrôle à la réception</t>
  </si>
  <si>
    <t>Etat global des caisses</t>
  </si>
  <si>
    <t>Absence de risque de contamination physique / chimique / allergène</t>
  </si>
  <si>
    <t>Gestion des déchets</t>
  </si>
  <si>
    <t>5.1. Réception</t>
  </si>
  <si>
    <t>Enregistrement des paramètres de contrôle à la réception</t>
  </si>
  <si>
    <t>Conservation des enregistrements pendant 2 ans</t>
  </si>
  <si>
    <t>Affichage des instructions relatives au contrôle à la réception</t>
  </si>
  <si>
    <t>Température du sas de réception</t>
  </si>
  <si>
    <t>Etat des sols et revêtements des murs dans le sas de réception</t>
  </si>
  <si>
    <t>Maintien des portes fermées en l'absence de réception</t>
  </si>
  <si>
    <t>5.2. Stockage</t>
  </si>
  <si>
    <t>Température de la chambre froide</t>
  </si>
  <si>
    <t>Etat des sols et revêtements des murs dans la chambre froide</t>
  </si>
  <si>
    <t>Maintien des portes fermées</t>
  </si>
  <si>
    <t>Hygiène et manipulation de la glace</t>
  </si>
  <si>
    <t>Identification des fournisseurs</t>
  </si>
  <si>
    <t>Hygiène des caissons</t>
  </si>
  <si>
    <t>Etat des caisses entreposées</t>
  </si>
  <si>
    <t>Respect des conditions de stockage</t>
  </si>
  <si>
    <t>5.3. Expédition</t>
  </si>
  <si>
    <t>Préventions contre les croisements des flux</t>
  </si>
  <si>
    <t>Conformité des caissons à l'expédition</t>
  </si>
  <si>
    <t>Identification des caissons</t>
  </si>
  <si>
    <t>5.3. Hygiène et sécurité</t>
  </si>
  <si>
    <t>Hygiène des outils de manutention</t>
  </si>
  <si>
    <t>Respect de l'hygiène personnelle</t>
  </si>
  <si>
    <t>Conformité des lave-mains</t>
  </si>
  <si>
    <t xml:space="preserve">Etat des vestiaires et des sanitaires </t>
  </si>
  <si>
    <t>Etat de la station de dilution des produits de nettoyage</t>
  </si>
  <si>
    <t>Enregistrement des paramètres d'hygiène des locaux et du personnel</t>
  </si>
  <si>
    <t>Enregistrement des expéditions</t>
  </si>
  <si>
    <t>Enregistrement des températures de stockage</t>
  </si>
  <si>
    <t>Conformité du thermomètre mis à la disposition</t>
  </si>
  <si>
    <t>Présence de traces de nuisibles</t>
  </si>
  <si>
    <t>Enregistrement des passages de lutte contre les nuisibles</t>
  </si>
  <si>
    <t>Hygiène des caissons prêts à être utilisés</t>
  </si>
  <si>
    <t>Conformité de la température de l'engin avant chargement</t>
  </si>
  <si>
    <t>Hygiène et propreté des locaux de réception</t>
  </si>
  <si>
    <t>Utilisation de caisses propres</t>
  </si>
  <si>
    <t>Affichage des instructions relatives à l'hygiène</t>
  </si>
  <si>
    <t>Hygiène et propreté des locaux de stockage</t>
  </si>
  <si>
    <t>Résultat: Classe C</t>
  </si>
  <si>
    <t/>
  </si>
  <si>
    <r>
      <rPr>
        <sz val="12"/>
        <rFont val="Century Gothic"/>
        <family val="2"/>
      </rPr>
      <t>Taux de conformité</t>
    </r>
    <r>
      <rPr>
        <b/>
        <sz val="12"/>
        <rFont val="Century Gothic"/>
        <family val="2"/>
      </rPr>
      <t> : 67% &lt;  TC &lt; 85 %</t>
    </r>
    <r>
      <rPr>
        <sz val="12"/>
        <rFont val="Century Gothic"/>
        <family val="2"/>
      </rPr>
      <t xml:space="preserve"> situation partiellement défaillante. Cette situation nécessite un suivi pour corriger les défaillances constatées.</t>
    </r>
  </si>
  <si>
    <t>Gestion des produits non conformes</t>
  </si>
  <si>
    <t xml:space="preserve">
</t>
  </si>
  <si>
    <t>Score partiel tech</t>
  </si>
  <si>
    <t>score partiel tech</t>
  </si>
  <si>
    <t>Score partiel exp</t>
  </si>
  <si>
    <t>Taux partiel de conformité tech</t>
  </si>
  <si>
    <t>Taux partiel de conformité exp</t>
  </si>
  <si>
    <t>taux partiel de conformité exp</t>
  </si>
  <si>
    <t>score partiel exp</t>
  </si>
  <si>
    <t>TAUX GLOBAL DE CONFORMITE tech</t>
  </si>
  <si>
    <t>TAUX GLOBAL DE CONFORMITE EXP</t>
  </si>
  <si>
    <t>POINTS RETIREES EXP</t>
  </si>
  <si>
    <t>TAUX GLOBAL DE CONFORMITE FINAL AJUSTE EXP</t>
  </si>
  <si>
    <t>POINTS RETIREES exp</t>
  </si>
  <si>
    <t>TAUX GLOBAL DE CONFORMITE EXP FINAL AJUSTE</t>
  </si>
  <si>
    <t>TAUX GLOBAL DE CONFORMITE TECH</t>
  </si>
  <si>
    <t>TAUX GLOBAL DE CONFORMITE FINAL EXP</t>
  </si>
  <si>
    <t>TAUX GLOBAL DE CONFORMITE FINAL TECH</t>
  </si>
  <si>
    <t>TGC TECH</t>
  </si>
  <si>
    <t>TGC EXP</t>
  </si>
  <si>
    <t>6. Actions correctives</t>
  </si>
  <si>
    <t>1.6. Actions correctives(technique)</t>
  </si>
  <si>
    <t>1.6. Actions correctives(exploitation)</t>
  </si>
  <si>
    <t>Les rubriques colorées en gris charbon : 
Si la note attribuée est "0", 1 point est retiré du Taux de conformité.</t>
  </si>
  <si>
    <t>Absence de thermomètre infra rouge.</t>
  </si>
  <si>
    <t>X</t>
  </si>
  <si>
    <t>Entrepôt UHD Carrefour SFAX</t>
  </si>
  <si>
    <t>Entrepôt Sfax</t>
  </si>
  <si>
    <t>Sfax</t>
  </si>
  <si>
    <t>Directeur magasin &amp; chefs secteurs</t>
  </si>
  <si>
    <t>Entrepôt SFAX</t>
  </si>
  <si>
    <t xml:space="preserve">Le revêtement du sol de la chambre froide FLEG est crevassé.
</t>
  </si>
  <si>
    <t>Les enregistrements de contrôle à l'expédition ne sont pas disponibles.</t>
  </si>
  <si>
    <t>Score partiel Tech</t>
  </si>
  <si>
    <t>Taux partiel de conformité Tech</t>
  </si>
  <si>
    <t>Les enregistrements sont disponibles.</t>
  </si>
  <si>
    <t>Le nettoyage des rideaux lanières à été effectué.</t>
  </si>
  <si>
    <t>M Dhia MECHLAOUI et M Souheil DRAOUI</t>
  </si>
  <si>
    <t>y</t>
  </si>
  <si>
    <t xml:space="preserve">Assurer l'affichage de plan de positionnement des appâts sur le site.
</t>
  </si>
  <si>
    <t xml:space="preserve">Les produits du PLS étaient stockés dans la chambre froide FLEG.
Renforcer le rangement des palettes présentes dans la zone de préparation des commandes. (voir photo)
</t>
  </si>
  <si>
    <t>L'enregistrement de contrôle à la réception n'était pas disponible le jour de l'audit.</t>
  </si>
  <si>
    <t>La zone retour n'était pas balisée, assurer le balisage à ce niveau.( voir photo).</t>
  </si>
  <si>
    <t>Assurer une meilleure fixation de la conduite de l’évaporateur.</t>
  </si>
  <si>
    <t xml:space="preserve">L’étanchéité de la porte de réception des produits de la mer était manquante. 
</t>
  </si>
  <si>
    <t>Utilisation du même thermomètre pour le secteur PLS et la poissonnerie. Veuillez fournir un thermométre pour chaque secteur.</t>
  </si>
  <si>
    <t>Absence de distributeur de savon au niveau des sanitaires du personnel de la poissonnerie, fournir cet élément.</t>
  </si>
  <si>
    <t>Aucun plan d'action n'a été effectué.</t>
  </si>
  <si>
    <t>Le plan d'action n'était pas dressé.</t>
  </si>
  <si>
    <t>Des remarques récurrentes ont été constatées (absence de thermomètre à sonde pour la poissonnerie, stockage des produits PLS au niveau de la chambre froide FLEG, absence des enregistrements de contrôle FLEG...)</t>
  </si>
  <si>
    <t>La porte de réception des produits PLS est toujours non fonctionnelle.
Revoir l'étanchéité des portes au niveau de la réception.</t>
  </si>
  <si>
    <t>Absence de tenue de travail pour les opérateurs sous- traitant.
Absence de badge d'identification pour les employés.</t>
  </si>
  <si>
    <t xml:space="preserve">Accumulation de déchets de cartons et des caisses en plastique au niveau de l'air extérieur.
</t>
  </si>
  <si>
    <t>La balance du secteur FLEG était toujours en panne, assurer sa réparation dans les plus courts délais.</t>
  </si>
  <si>
    <t>Le thermomètre infra-rouge était non disponible.
Le thermomètre à sonde était partagé entre PLS et poissonnerie. Fournir un thermomètre pour chaque secteur.</t>
  </si>
  <si>
    <t>La balance était toujours non fonctionnelle. Plusieurs mails ont étaient envoyés.</t>
  </si>
  <si>
    <t xml:space="preserve">La pelle était absente, fournir cet élément.
</t>
  </si>
  <si>
    <t>Renforcer le nettoyage des caissons prêts à l’utilisation.
Procéder à un traitement anti-rouille pour les caissons.</t>
  </si>
  <si>
    <t xml:space="preserve">La fabrique à glace était en panne, le glaçon était fourni par les magasins carrefours à proximité de l'entrepôt.
Le glaçage des caisses des poissons était non satisfaisant, renforcer le glaçage à ce niveau. 
</t>
  </si>
  <si>
    <t>Absence du thermomètre à sonde pour la poissonnerie. Les mesures de température étaient faites par le thermomètre à sonde du PLS.</t>
  </si>
  <si>
    <t xml:space="preserve">
La majorité des écarts techniques étaient non traités jusqu'au jour de l'audit.</t>
  </si>
  <si>
    <t xml:space="preserve">Absence du distributeur de papier essuie -mains au niveau des sanitaires. Fournir ces éléments.
Procéder à la réparation nécessaire du disjoncteur au niveau du réfectoire.
</t>
  </si>
  <si>
    <t>x</t>
  </si>
  <si>
    <t>Résultat: Classe B</t>
  </si>
  <si>
    <t>Bien que la chambre froide PLS était fonctionnelle, la préparation des commandes des produits PLS se fesait dans la chambre froide FLEG à une température égale à 12°C. Ceci est due à la capacité de stockage non suffisante pour l'activité de l'entrepôt.</t>
  </si>
  <si>
    <t>PLS: l’évaporateur était souillé, procéder au nettoyage de cet élément.</t>
  </si>
  <si>
    <t>Assurer la protection des extrémités du regard d'égoût au niveau de la zone de nettoyage des caisses. Cette ouverture non protégée constitue une source de nuisibles.</t>
  </si>
  <si>
    <t xml:space="preserve">La température du sas PLS était de 10°C.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</si>
</sst>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color indexed="10"/>
      <name val="Century Gothic"/>
      <family val="2"/>
    </font>
    <font>
      <b/>
      <u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1"/>
      <color indexed="18"/>
      <name val="Century Gothic"/>
      <family val="2"/>
    </font>
    <font>
      <sz val="10"/>
      <color indexed="10"/>
      <name val="Century Gothic"/>
      <family val="2"/>
    </font>
    <font>
      <b/>
      <sz val="26"/>
      <color indexed="18"/>
      <name val="Century Gothic"/>
      <family val="2"/>
    </font>
    <font>
      <b/>
      <sz val="26"/>
      <color indexed="18"/>
      <name val="Arial"/>
      <family val="2"/>
    </font>
    <font>
      <b/>
      <sz val="14"/>
      <name val="Century Gothic"/>
      <family val="2"/>
    </font>
    <font>
      <b/>
      <sz val="10"/>
      <color indexed="10"/>
      <name val="Century Gothic"/>
      <family val="2"/>
    </font>
    <font>
      <b/>
      <sz val="12"/>
      <color indexed="10"/>
      <name val="Century Gothic"/>
      <family val="2"/>
    </font>
    <font>
      <sz val="10"/>
      <color indexed="9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2"/>
      <color indexed="8"/>
      <name val="Century Gothic"/>
      <family val="2"/>
    </font>
    <font>
      <sz val="11"/>
      <name val="Century Gothic"/>
      <family val="2"/>
    </font>
    <font>
      <sz val="11"/>
      <color indexed="10"/>
      <name val="Century Gothic"/>
      <family val="2"/>
    </font>
    <font>
      <b/>
      <sz val="20"/>
      <color indexed="62"/>
      <name val="Century Gothic"/>
      <family val="2"/>
    </font>
    <font>
      <b/>
      <sz val="14"/>
      <color indexed="62"/>
      <name val="Century Gothic"/>
      <family val="2"/>
    </font>
    <font>
      <b/>
      <sz val="11"/>
      <color indexed="10"/>
      <name val="Century Gothic"/>
      <family val="2"/>
    </font>
    <font>
      <b/>
      <sz val="18"/>
      <color indexed="62"/>
      <name val="Century Gothic"/>
      <family val="2"/>
    </font>
    <font>
      <b/>
      <sz val="11"/>
      <color indexed="19"/>
      <name val="Century Gothic"/>
      <family val="2"/>
    </font>
    <font>
      <b/>
      <sz val="12"/>
      <color indexed="19"/>
      <name val="Century Gothic"/>
      <family val="2"/>
    </font>
    <font>
      <b/>
      <sz val="9"/>
      <name val="Century Gothic"/>
      <family val="2"/>
    </font>
    <font>
      <sz val="8"/>
      <name val="Arial"/>
      <family val="2"/>
    </font>
    <font>
      <b/>
      <i/>
      <sz val="10"/>
      <name val="Century Gothic"/>
      <family val="2"/>
    </font>
    <font>
      <b/>
      <sz val="12"/>
      <color indexed="18"/>
      <name val="Century Gothic"/>
      <family val="2"/>
    </font>
    <font>
      <sz val="11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 tint="4.9989318521683403E-2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3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164" fontId="3" fillId="2" borderId="2" xfId="0" applyNumberFormat="1" applyFont="1" applyFill="1" applyBorder="1" applyAlignment="1" applyProtection="1">
      <alignment horizontal="center" wrapText="1"/>
      <protection hidden="1"/>
    </xf>
    <xf numFmtId="9" fontId="3" fillId="2" borderId="2" xfId="1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horizontal="center" wrapText="1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5" fillId="0" borderId="0" xfId="0" applyFont="1" applyProtection="1"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Protection="1">
      <protection hidden="1"/>
    </xf>
    <xf numFmtId="0" fontId="5" fillId="6" borderId="1" xfId="0" applyFont="1" applyFill="1" applyBorder="1" applyProtection="1"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Fill="1" applyBorder="1" applyAlignment="1" applyProtection="1">
      <alignment horizontal="left" vertical="center" wrapText="1"/>
      <protection hidden="1"/>
    </xf>
    <xf numFmtId="0" fontId="27" fillId="0" borderId="0" xfId="0" applyFont="1" applyBorder="1" applyProtection="1">
      <protection hidden="1"/>
    </xf>
    <xf numFmtId="0" fontId="5" fillId="2" borderId="11" xfId="0" applyFont="1" applyFill="1" applyBorder="1" applyProtection="1">
      <protection hidden="1"/>
    </xf>
    <xf numFmtId="0" fontId="26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3" fillId="6" borderId="0" xfId="0" applyFont="1" applyFill="1" applyProtection="1">
      <protection locked="0"/>
    </xf>
    <xf numFmtId="9" fontId="3" fillId="2" borderId="4" xfId="1" applyFont="1" applyFill="1" applyBorder="1" applyAlignment="1" applyProtection="1">
      <alignment horizontal="center" wrapText="1"/>
      <protection hidden="1"/>
    </xf>
    <xf numFmtId="0" fontId="28" fillId="0" borderId="0" xfId="0" applyFont="1" applyFill="1" applyBorder="1" applyAlignment="1" applyProtection="1">
      <alignment horizontal="left" vertical="top" wrapText="1"/>
      <protection hidden="1"/>
    </xf>
    <xf numFmtId="0" fontId="26" fillId="0" borderId="0" xfId="0" applyFont="1" applyFill="1" applyBorder="1" applyAlignment="1" applyProtection="1">
      <alignment horizontal="left" vertical="top" wrapText="1"/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locked="0"/>
    </xf>
    <xf numFmtId="0" fontId="5" fillId="7" borderId="2" xfId="0" applyFont="1" applyFill="1" applyBorder="1" applyProtection="1">
      <protection hidden="1"/>
    </xf>
    <xf numFmtId="0" fontId="5" fillId="8" borderId="1" xfId="0" applyFont="1" applyFill="1" applyBorder="1" applyProtection="1">
      <protection hidden="1"/>
    </xf>
    <xf numFmtId="0" fontId="5" fillId="8" borderId="14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1" fillId="12" borderId="1" xfId="0" applyFont="1" applyFill="1" applyBorder="1" applyProtection="1">
      <protection hidden="1"/>
    </xf>
    <xf numFmtId="0" fontId="0" fillId="0" borderId="0" xfId="0" applyProtection="1"/>
    <xf numFmtId="0" fontId="12" fillId="0" borderId="0" xfId="0" applyFont="1" applyProtection="1"/>
    <xf numFmtId="0" fontId="13" fillId="0" borderId="0" xfId="0" applyFont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8" fillId="0" borderId="1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0" xfId="0" applyFont="1" applyFill="1" applyProtection="1"/>
    <xf numFmtId="0" fontId="0" fillId="0" borderId="0" xfId="0" applyFill="1" applyProtection="1"/>
    <xf numFmtId="9" fontId="3" fillId="7" borderId="3" xfId="0" applyNumberFormat="1" applyFont="1" applyFill="1" applyBorder="1" applyAlignment="1" applyProtection="1">
      <alignment horizontal="center" wrapText="1"/>
      <protection hidden="1"/>
    </xf>
    <xf numFmtId="9" fontId="4" fillId="13" borderId="3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Fill="1" applyBorder="1" applyProtection="1">
      <protection hidden="1"/>
    </xf>
    <xf numFmtId="0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9" fontId="3" fillId="0" borderId="2" xfId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9" fontId="1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1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5" fillId="0" borderId="0" xfId="0" applyFont="1" applyProtection="1">
      <protection locked="0"/>
    </xf>
    <xf numFmtId="9" fontId="3" fillId="6" borderId="0" xfId="1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9" fillId="11" borderId="17" xfId="0" applyFont="1" applyFill="1" applyBorder="1" applyAlignment="1" applyProtection="1">
      <alignment wrapText="1"/>
      <protection locked="0"/>
    </xf>
    <xf numFmtId="0" fontId="29" fillId="11" borderId="2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hidden="1"/>
    </xf>
    <xf numFmtId="164" fontId="3" fillId="13" borderId="3" xfId="0" applyNumberFormat="1" applyFont="1" applyFill="1" applyBorder="1" applyAlignment="1" applyProtection="1">
      <alignment horizontal="center" wrapText="1"/>
      <protection hidden="1"/>
    </xf>
    <xf numFmtId="164" fontId="3" fillId="13" borderId="2" xfId="0" applyNumberFormat="1" applyFont="1" applyFill="1" applyBorder="1" applyAlignment="1" applyProtection="1">
      <alignment horizontal="center" wrapText="1"/>
      <protection hidden="1"/>
    </xf>
    <xf numFmtId="164" fontId="3" fillId="13" borderId="0" xfId="0" applyNumberFormat="1" applyFont="1" applyFill="1" applyBorder="1" applyAlignment="1" applyProtection="1">
      <alignment horizontal="center" wrapText="1"/>
      <protection hidden="1"/>
    </xf>
    <xf numFmtId="0" fontId="3" fillId="6" borderId="2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2" fillId="0" borderId="15" xfId="0" applyFont="1" applyFill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5" fillId="14" borderId="2" xfId="0" applyFont="1" applyFill="1" applyBorder="1" applyProtection="1">
      <protection hidden="1"/>
    </xf>
    <xf numFmtId="9" fontId="3" fillId="14" borderId="2" xfId="1" applyFont="1" applyFill="1" applyBorder="1" applyAlignment="1" applyProtection="1">
      <alignment horizontal="center" wrapText="1"/>
      <protection hidden="1"/>
    </xf>
    <xf numFmtId="0" fontId="5" fillId="14" borderId="0" xfId="0" applyFont="1" applyFill="1" applyBorder="1" applyProtection="1">
      <protection hidden="1"/>
    </xf>
    <xf numFmtId="0" fontId="3" fillId="14" borderId="0" xfId="0" applyFont="1" applyFill="1" applyBorder="1" applyProtection="1">
      <protection locked="0"/>
    </xf>
    <xf numFmtId="9" fontId="3" fillId="14" borderId="0" xfId="1" applyFont="1" applyFill="1" applyBorder="1" applyAlignment="1" applyProtection="1">
      <alignment horizontal="center" wrapText="1"/>
      <protection hidden="1"/>
    </xf>
    <xf numFmtId="0" fontId="5" fillId="8" borderId="2" xfId="0" applyFont="1" applyFill="1" applyBorder="1" applyProtection="1">
      <protection hidden="1"/>
    </xf>
    <xf numFmtId="0" fontId="3" fillId="14" borderId="2" xfId="0" applyFont="1" applyFill="1" applyBorder="1" applyProtection="1">
      <protection hidden="1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14" borderId="2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Protection="1">
      <protection hidden="1"/>
    </xf>
    <xf numFmtId="0" fontId="3" fillId="14" borderId="1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Font="1" applyFill="1" applyProtection="1">
      <protection hidden="1"/>
    </xf>
    <xf numFmtId="9" fontId="3" fillId="0" borderId="0" xfId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9" fontId="3" fillId="2" borderId="14" xfId="1" applyFont="1" applyFill="1" applyBorder="1" applyAlignment="1" applyProtection="1">
      <alignment horizontal="center" wrapText="1"/>
      <protection hidden="1"/>
    </xf>
    <xf numFmtId="0" fontId="3" fillId="14" borderId="2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 vertical="top" wrapText="1"/>
      <protection locked="0"/>
    </xf>
    <xf numFmtId="0" fontId="16" fillId="0" borderId="1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hidden="1"/>
    </xf>
    <xf numFmtId="0" fontId="27" fillId="0" borderId="0" xfId="0" applyFont="1" applyFill="1" applyBorder="1" applyProtection="1"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1" fillId="0" borderId="0" xfId="0" applyFont="1" applyBorder="1" applyAlignment="1" applyProtection="1">
      <alignment vertical="top" wrapText="1"/>
      <protection locked="0"/>
    </xf>
    <xf numFmtId="0" fontId="35" fillId="0" borderId="2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4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3" fillId="14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31" fillId="12" borderId="3" xfId="0" applyFont="1" applyFill="1" applyBorder="1" applyAlignment="1" applyProtection="1">
      <alignment horizontal="center"/>
      <protection locked="0"/>
    </xf>
    <xf numFmtId="0" fontId="31" fillId="12" borderId="6" xfId="0" applyFont="1" applyFill="1" applyBorder="1" applyAlignment="1" applyProtection="1">
      <alignment horizontal="center"/>
      <protection locked="0"/>
    </xf>
    <xf numFmtId="0" fontId="4" fillId="11" borderId="17" xfId="0" applyFont="1" applyFill="1" applyBorder="1" applyAlignment="1" applyProtection="1">
      <alignment horizontal="center"/>
      <protection locked="0"/>
    </xf>
    <xf numFmtId="0" fontId="4" fillId="11" borderId="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21" fillId="0" borderId="2" xfId="0" applyFont="1" applyFill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2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1" fillId="12" borderId="1" xfId="0" applyFont="1" applyFill="1" applyBorder="1" applyAlignment="1" applyProtection="1">
      <alignment horizontal="center"/>
      <protection locked="0"/>
    </xf>
    <xf numFmtId="0" fontId="31" fillId="12" borderId="8" xfId="0" applyFont="1" applyFill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vertical="center" wrapText="1"/>
      <protection locked="0"/>
    </xf>
    <xf numFmtId="14" fontId="2" fillId="0" borderId="15" xfId="0" applyNumberFormat="1" applyFont="1" applyFill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locked="0"/>
    </xf>
    <xf numFmtId="9" fontId="3" fillId="2" borderId="7" xfId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9" fontId="3" fillId="2" borderId="0" xfId="1" applyFont="1" applyFill="1" applyBorder="1" applyAlignment="1" applyProtection="1">
      <alignment horizontal="center" wrapText="1"/>
      <protection hidden="1"/>
    </xf>
    <xf numFmtId="0" fontId="5" fillId="6" borderId="11" xfId="0" applyFont="1" applyFill="1" applyBorder="1" applyProtection="1">
      <protection hidden="1"/>
    </xf>
    <xf numFmtId="0" fontId="3" fillId="0" borderId="7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wrapText="1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 wrapText="1"/>
      <protection hidden="1"/>
    </xf>
    <xf numFmtId="0" fontId="5" fillId="0" borderId="11" xfId="0" applyFont="1" applyFill="1" applyBorder="1" applyProtection="1">
      <protection hidden="1"/>
    </xf>
    <xf numFmtId="0" fontId="6" fillId="0" borderId="14" xfId="0" applyFont="1" applyBorder="1" applyAlignment="1" applyProtection="1">
      <alignment horizontal="center" wrapText="1"/>
      <protection hidden="1"/>
    </xf>
    <xf numFmtId="0" fontId="3" fillId="8" borderId="6" xfId="0" applyFont="1" applyFill="1" applyBorder="1" applyAlignment="1" applyProtection="1">
      <alignment horizontal="center"/>
      <protection locked="0"/>
    </xf>
    <xf numFmtId="0" fontId="34" fillId="0" borderId="2" xfId="1" applyNumberFormat="1" applyFont="1" applyFill="1" applyBorder="1" applyAlignment="1" applyProtection="1">
      <alignment horizontal="center" vertical="top" wrapText="1"/>
      <protection locked="0"/>
    </xf>
    <xf numFmtId="9" fontId="3" fillId="0" borderId="0" xfId="0" applyNumberFormat="1" applyFon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164" fontId="17" fillId="0" borderId="0" xfId="0" applyNumberFormat="1" applyFont="1" applyProtection="1">
      <protection locked="0"/>
    </xf>
    <xf numFmtId="164" fontId="17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9" fontId="1" fillId="0" borderId="0" xfId="0" applyNumberFormat="1" applyFont="1" applyAlignment="1" applyProtection="1">
      <alignment horizontal="left"/>
      <protection locked="0"/>
    </xf>
    <xf numFmtId="0" fontId="19" fillId="9" borderId="11" xfId="0" applyFont="1" applyFill="1" applyBorder="1" applyAlignment="1" applyProtection="1">
      <alignment horizontal="center"/>
    </xf>
    <xf numFmtId="0" fontId="18" fillId="10" borderId="21" xfId="0" applyFont="1" applyFill="1" applyBorder="1" applyProtection="1"/>
    <xf numFmtId="0" fontId="18" fillId="9" borderId="21" xfId="0" applyFont="1" applyFill="1" applyBorder="1" applyProtection="1"/>
    <xf numFmtId="0" fontId="18" fillId="9" borderId="8" xfId="0" applyFont="1" applyFill="1" applyBorder="1" applyProtection="1"/>
    <xf numFmtId="0" fontId="19" fillId="9" borderId="12" xfId="0" applyFont="1" applyFill="1" applyBorder="1" applyAlignment="1" applyProtection="1">
      <alignment horizontal="center"/>
    </xf>
    <xf numFmtId="9" fontId="18" fillId="9" borderId="23" xfId="0" applyNumberFormat="1" applyFont="1" applyFill="1" applyBorder="1" applyProtection="1"/>
    <xf numFmtId="9" fontId="18" fillId="9" borderId="17" xfId="0" applyNumberFormat="1" applyFont="1" applyFill="1" applyBorder="1" applyProtection="1"/>
    <xf numFmtId="0" fontId="3" fillId="17" borderId="2" xfId="0" applyFont="1" applyFill="1" applyBorder="1" applyProtection="1">
      <protection hidden="1"/>
    </xf>
    <xf numFmtId="0" fontId="37" fillId="18" borderId="2" xfId="0" applyFont="1" applyFill="1" applyBorder="1" applyProtection="1">
      <protection hidden="1"/>
    </xf>
    <xf numFmtId="0" fontId="3" fillId="17" borderId="2" xfId="0" applyFont="1" applyFill="1" applyBorder="1" applyAlignment="1" applyProtection="1">
      <alignment horizontal="left"/>
      <protection hidden="1"/>
    </xf>
    <xf numFmtId="0" fontId="3" fillId="17" borderId="2" xfId="0" applyFont="1" applyFill="1" applyBorder="1" applyAlignment="1" applyProtection="1">
      <alignment wrapText="1"/>
      <protection hidden="1"/>
    </xf>
    <xf numFmtId="0" fontId="3" fillId="17" borderId="2" xfId="0" applyFont="1" applyFill="1" applyBorder="1" applyAlignment="1" applyProtection="1">
      <alignment vertical="center" wrapText="1"/>
      <protection hidden="1"/>
    </xf>
    <xf numFmtId="0" fontId="37" fillId="18" borderId="2" xfId="0" applyFont="1" applyFill="1" applyBorder="1" applyAlignment="1" applyProtection="1">
      <alignment wrapText="1"/>
      <protection hidden="1"/>
    </xf>
    <xf numFmtId="0" fontId="37" fillId="18" borderId="2" xfId="0" applyFont="1" applyFill="1" applyBorder="1" applyAlignment="1" applyProtection="1">
      <alignment horizontal="left"/>
      <protection hidden="1"/>
    </xf>
    <xf numFmtId="0" fontId="37" fillId="18" borderId="2" xfId="0" applyFont="1" applyFill="1" applyBorder="1" applyAlignment="1" applyProtection="1">
      <alignment vertical="center" wrapText="1"/>
      <protection hidden="1"/>
    </xf>
    <xf numFmtId="164" fontId="3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9" fontId="3" fillId="0" borderId="2" xfId="1" applyFont="1" applyFill="1" applyBorder="1" applyAlignment="1" applyProtection="1">
      <alignment wrapText="1"/>
      <protection locked="0"/>
    </xf>
    <xf numFmtId="0" fontId="3" fillId="14" borderId="2" xfId="0" applyNumberFormat="1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164" fontId="18" fillId="10" borderId="0" xfId="0" applyNumberFormat="1" applyFont="1" applyFill="1" applyProtection="1"/>
    <xf numFmtId="9" fontId="18" fillId="10" borderId="23" xfId="0" applyNumberFormat="1" applyFont="1" applyFill="1" applyBorder="1" applyAlignment="1" applyProtection="1">
      <alignment wrapText="1"/>
    </xf>
    <xf numFmtId="164" fontId="18" fillId="10" borderId="0" xfId="1" applyNumberFormat="1" applyFont="1" applyFill="1" applyProtection="1"/>
    <xf numFmtId="0" fontId="3" fillId="14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21" fillId="0" borderId="3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</xf>
    <xf numFmtId="0" fontId="20" fillId="15" borderId="18" xfId="0" applyFont="1" applyFill="1" applyBorder="1" applyAlignment="1" applyProtection="1">
      <alignment horizontal="center" vertical="center"/>
    </xf>
    <xf numFmtId="0" fontId="20" fillId="15" borderId="0" xfId="0" applyFont="1" applyFill="1" applyBorder="1" applyAlignment="1" applyProtection="1">
      <alignment horizontal="center" vertical="center"/>
    </xf>
    <xf numFmtId="17" fontId="24" fillId="0" borderId="0" xfId="0" applyNumberFormat="1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14" fontId="2" fillId="0" borderId="15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5" fillId="2" borderId="1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3" fillId="8" borderId="4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4" fillId="11" borderId="19" xfId="0" applyFont="1" applyFill="1" applyBorder="1" applyAlignment="1" applyProtection="1">
      <alignment horizontal="center" vertical="center" wrapText="1"/>
      <protection locked="0"/>
    </xf>
    <xf numFmtId="0" fontId="4" fillId="11" borderId="20" xfId="0" applyFont="1" applyFill="1" applyBorder="1" applyAlignment="1" applyProtection="1">
      <alignment horizontal="center" vertical="center" wrapText="1"/>
      <protection locked="0"/>
    </xf>
    <xf numFmtId="0" fontId="4" fillId="18" borderId="0" xfId="0" applyFont="1" applyFill="1" applyAlignment="1" applyProtection="1">
      <alignment horizontal="center" vertical="center" wrapText="1"/>
      <protection locked="0"/>
    </xf>
    <xf numFmtId="0" fontId="16" fillId="16" borderId="11" xfId="0" applyFont="1" applyFill="1" applyBorder="1" applyAlignment="1" applyProtection="1">
      <alignment horizontal="center" vertical="top" wrapText="1"/>
      <protection hidden="1"/>
    </xf>
    <xf numFmtId="0" fontId="16" fillId="16" borderId="7" xfId="0" applyFont="1" applyFill="1" applyBorder="1" applyAlignment="1" applyProtection="1">
      <alignment horizontal="center" vertical="top" wrapText="1"/>
      <protection hidden="1"/>
    </xf>
    <xf numFmtId="0" fontId="16" fillId="16" borderId="14" xfId="0" applyFont="1" applyFill="1" applyBorder="1" applyAlignment="1" applyProtection="1">
      <alignment horizontal="center" vertical="top" wrapText="1"/>
      <protection hidden="1"/>
    </xf>
    <xf numFmtId="0" fontId="8" fillId="16" borderId="11" xfId="0" applyFont="1" applyFill="1" applyBorder="1" applyAlignment="1" applyProtection="1">
      <alignment horizontal="center" vertical="top" wrapText="1"/>
      <protection hidden="1"/>
    </xf>
    <xf numFmtId="0" fontId="16" fillId="14" borderId="11" xfId="0" applyFont="1" applyFill="1" applyBorder="1" applyAlignment="1" applyProtection="1">
      <alignment horizontal="center" vertical="top" wrapText="1"/>
      <protection hidden="1"/>
    </xf>
    <xf numFmtId="0" fontId="16" fillId="14" borderId="7" xfId="0" applyFont="1" applyFill="1" applyBorder="1" applyAlignment="1" applyProtection="1">
      <alignment horizontal="center" vertical="top" wrapText="1"/>
      <protection hidden="1"/>
    </xf>
    <xf numFmtId="0" fontId="16" fillId="14" borderId="14" xfId="0" applyFont="1" applyFill="1" applyBorder="1" applyAlignment="1" applyProtection="1">
      <alignment horizontal="center" vertical="top" wrapText="1"/>
      <protection hidden="1"/>
    </xf>
    <xf numFmtId="0" fontId="9" fillId="14" borderId="8" xfId="0" applyFont="1" applyFill="1" applyBorder="1" applyAlignment="1" applyProtection="1">
      <alignment horizontal="center" vertical="top" wrapText="1"/>
      <protection hidden="1"/>
    </xf>
    <xf numFmtId="0" fontId="9" fillId="14" borderId="6" xfId="0" applyFont="1" applyFill="1" applyBorder="1" applyAlignment="1" applyProtection="1">
      <alignment horizontal="center" vertical="top" wrapText="1"/>
      <protection hidden="1"/>
    </xf>
    <xf numFmtId="0" fontId="9" fillId="14" borderId="22" xfId="0" applyFont="1" applyFill="1" applyBorder="1" applyAlignment="1" applyProtection="1">
      <alignment horizontal="center" vertical="top" wrapText="1"/>
      <protection hidden="1"/>
    </xf>
    <xf numFmtId="0" fontId="16" fillId="0" borderId="11" xfId="0" applyFont="1" applyFill="1" applyBorder="1" applyAlignment="1" applyProtection="1">
      <alignment horizontal="center" vertical="top" wrapText="1"/>
      <protection hidden="1"/>
    </xf>
    <xf numFmtId="0" fontId="16" fillId="0" borderId="7" xfId="0" applyFont="1" applyFill="1" applyBorder="1" applyAlignment="1" applyProtection="1">
      <alignment horizontal="center" vertical="top" wrapText="1"/>
      <protection hidden="1"/>
    </xf>
    <xf numFmtId="0" fontId="16" fillId="0" borderId="14" xfId="0" applyFont="1" applyFill="1" applyBorder="1" applyAlignment="1" applyProtection="1">
      <alignment horizontal="center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6" xfId="0" applyFont="1" applyFill="1" applyBorder="1" applyAlignment="1" applyProtection="1">
      <alignment horizontal="center" vertical="top" wrapText="1"/>
      <protection hidden="1"/>
    </xf>
    <xf numFmtId="0" fontId="9" fillId="0" borderId="22" xfId="0" applyFont="1" applyFill="1" applyBorder="1" applyAlignment="1" applyProtection="1">
      <alignment horizontal="center" vertical="top" wrapText="1"/>
      <protection hidden="1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center"/>
      <protection locked="0"/>
    </xf>
    <xf numFmtId="17" fontId="24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0" fillId="15" borderId="18" xfId="0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9" fontId="3" fillId="0" borderId="12" xfId="1" applyFont="1" applyFill="1" applyBorder="1" applyAlignment="1" applyProtection="1">
      <alignment horizontal="left" vertical="top" wrapText="1"/>
      <protection locked="0"/>
    </xf>
    <xf numFmtId="9" fontId="3" fillId="0" borderId="23" xfId="1" applyFont="1" applyFill="1" applyBorder="1" applyAlignment="1" applyProtection="1">
      <alignment horizontal="left" vertical="top" wrapText="1"/>
      <protection locked="0"/>
    </xf>
    <xf numFmtId="9" fontId="3" fillId="0" borderId="17" xfId="1" applyFont="1" applyFill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2" xfId="0" applyNumberFormat="1" applyFont="1" applyBorder="1" applyAlignment="1" applyProtection="1">
      <alignment horizontal="left" vertical="top" wrapText="1"/>
      <protection locked="0"/>
    </xf>
    <xf numFmtId="0" fontId="3" fillId="0" borderId="23" xfId="0" applyNumberFormat="1" applyFont="1" applyBorder="1" applyAlignment="1" applyProtection="1">
      <alignment horizontal="left" vertical="top" wrapText="1"/>
      <protection locked="0"/>
    </xf>
    <xf numFmtId="0" fontId="3" fillId="0" borderId="17" xfId="0" applyNumberFormat="1" applyFont="1" applyBorder="1" applyAlignment="1" applyProtection="1">
      <alignment horizontal="left" vertical="top" wrapText="1"/>
      <protection locked="0"/>
    </xf>
    <xf numFmtId="15" fontId="2" fillId="0" borderId="15" xfId="0" applyNumberFormat="1" applyFont="1" applyFill="1" applyBorder="1" applyAlignment="1" applyProtection="1">
      <alignment vertical="center"/>
      <protection hidden="1"/>
    </xf>
    <xf numFmtId="15" fontId="2" fillId="0" borderId="0" xfId="0" applyNumberFormat="1" applyFont="1" applyFill="1" applyBorder="1" applyAlignment="1" applyProtection="1">
      <alignment vertical="center"/>
      <protection hidden="1"/>
    </xf>
    <xf numFmtId="0" fontId="3" fillId="0" borderId="17" xfId="0" applyNumberFormat="1" applyFont="1" applyBorder="1" applyAlignment="1" applyProtection="1">
      <alignment vertical="top" wrapText="1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garde'!$B$85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garde'!$B$86:$B$97</c:f>
              <c:numCache>
                <c:formatCode>0%</c:formatCode>
                <c:ptCount val="12"/>
                <c:pt idx="2" formatCode="0.0%">
                  <c:v>1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E1-4570-AA3F-D85C74103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639184"/>
        <c:axId val="1495972272"/>
      </c:barChart>
      <c:catAx>
        <c:axId val="1496639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95972272"/>
        <c:crosses val="autoZero"/>
        <c:auto val="1"/>
        <c:lblAlgn val="ctr"/>
        <c:lblOffset val="100"/>
        <c:noMultiLvlLbl val="0"/>
      </c:catAx>
      <c:valAx>
        <c:axId val="149597227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966391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garde'!$C$71:$C$82</c:f>
              <c:numCache>
                <c:formatCode>0%</c:formatCode>
                <c:ptCount val="12"/>
                <c:pt idx="2" formatCode="0.0%">
                  <c:v>0.59499999999999997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A7-4118-9CE5-A1F839BF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303184"/>
        <c:axId val="1694301552"/>
      </c:barChart>
      <c:catAx>
        <c:axId val="169430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301552"/>
        <c:crosses val="autoZero"/>
        <c:auto val="1"/>
        <c:lblAlgn val="ctr"/>
        <c:lblOffset val="100"/>
        <c:noMultiLvlLbl val="0"/>
      </c:catAx>
      <c:valAx>
        <c:axId val="169430155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303184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garde'!$C$86:$C$97</c:f>
              <c:numCache>
                <c:formatCode>0%</c:formatCode>
                <c:ptCount val="12"/>
                <c:pt idx="2" formatCode="0.0%">
                  <c:v>0.5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B4-4F96-9110-2CCF3D6D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305904"/>
        <c:axId val="1694302640"/>
      </c:barChart>
      <c:catAx>
        <c:axId val="169430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302640"/>
        <c:crosses val="autoZero"/>
        <c:auto val="1"/>
        <c:lblAlgn val="ctr"/>
        <c:lblOffset val="100"/>
        <c:noMultiLvlLbl val="0"/>
      </c:catAx>
      <c:valAx>
        <c:axId val="1694302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305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garde'!$C$101:$C$112</c:f>
              <c:numCache>
                <c:formatCode>0%</c:formatCode>
                <c:ptCount val="12"/>
                <c:pt idx="2" formatCode="0.0%">
                  <c:v>0.85499999999999998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15-441C-880F-2520BDB2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303728"/>
        <c:axId val="1694304816"/>
      </c:barChart>
      <c:catAx>
        <c:axId val="169430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304816"/>
        <c:crosses val="autoZero"/>
        <c:auto val="1"/>
        <c:lblAlgn val="ctr"/>
        <c:lblOffset val="100"/>
        <c:noMultiLvlLbl val="0"/>
      </c:catAx>
      <c:valAx>
        <c:axId val="169430481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3037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actions correctives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garde'!$B$115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garde'!$B$116:$B$127</c:f>
              <c:numCache>
                <c:formatCode>0%</c:formatCode>
                <c:ptCount val="12"/>
                <c:pt idx="2" formatCode="0.0%">
                  <c:v>0.5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A-49BD-950D-352767782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94302096"/>
        <c:axId val="1694293392"/>
      </c:barChart>
      <c:catAx>
        <c:axId val="169430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293392"/>
        <c:crosses val="autoZero"/>
        <c:auto val="1"/>
        <c:lblAlgn val="ctr"/>
        <c:lblOffset val="100"/>
        <c:noMultiLvlLbl val="0"/>
      </c:catAx>
      <c:valAx>
        <c:axId val="1694293392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302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</a:t>
            </a:r>
            <a:r>
              <a:rPr lang="fr-FR" baseline="0"/>
              <a:t> correctives</a:t>
            </a:r>
            <a:r>
              <a:rPr lang="fr-FR"/>
              <a:t>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garde'!$C$116:$C$127</c:f>
              <c:numCache>
                <c:formatCode>0%</c:formatCode>
                <c:ptCount val="12"/>
                <c:pt idx="2" formatCode="0.0%">
                  <c:v>0.5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D9-494B-92AF-23EC4E83E1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94299920"/>
        <c:axId val="1694306992"/>
      </c:barChart>
      <c:catAx>
        <c:axId val="169429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306992"/>
        <c:crosses val="autoZero"/>
        <c:auto val="1"/>
        <c:lblAlgn val="ctr"/>
        <c:lblOffset val="100"/>
        <c:noMultiLvlLbl val="0"/>
      </c:catAx>
      <c:valAx>
        <c:axId val="169430699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299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318-41B6-8233-CA876C119EA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318-41B6-8233-CA876C119EA3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318-41B6-8233-CA876C119E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318-41B6-8233-CA876C119E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Mars!$A$24:$B$24</c:f>
              <c:numCache>
                <c:formatCode>0.0%</c:formatCode>
                <c:ptCount val="2"/>
                <c:pt idx="0" formatCode="0%">
                  <c:v>0.74</c:v>
                </c:pt>
                <c:pt idx="1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18-41B6-8233-CA876C11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1A-40A2-97DF-7E7A858C216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C1A-40A2-97DF-7E7A858C216F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C1A-40A2-97DF-7E7A858C216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C1A-40A2-97DF-7E7A858C21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Mars!$F$21:$G$21</c:f>
              <c:numCache>
                <c:formatCode>0.0%</c:formatCode>
                <c:ptCount val="2"/>
                <c:pt idx="0">
                  <c:v>0.73076923076923073</c:v>
                </c:pt>
                <c:pt idx="1">
                  <c:v>0.26923076923076927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C1A-40A2-97DF-7E7A858C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0F-4AC1-B336-9ACDC6B3175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40F-4AC1-B336-9ACDC6B31756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0F-4AC1-B336-9ACDC6B31756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0F-4AC1-B336-9ACDC6B3175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Mars!$F$22:$G$22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40F-4AC1-B336-9ACDC6B3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4A-4C9F-949A-0355D465120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44A-4C9F-949A-0355D465120D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4A-4C9F-949A-0355D465120D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44A-4C9F-949A-0355D465120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Mars!$F$31:$G$31</c:f>
              <c:numCache>
                <c:formatCode>0.0%</c:formatCode>
                <c:ptCount val="2"/>
                <c:pt idx="0">
                  <c:v>0.59499999999999997</c:v>
                </c:pt>
                <c:pt idx="1">
                  <c:v>0.40500000000000003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44A-4C9F-949A-0355D465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110-4A94-ADFB-6382ADC366A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110-4A94-ADFB-6382ADC366A0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110-4A94-ADFB-6382ADC366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110-4A94-ADFB-6382ADC366A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Mars!$F$32:$G$32</c:f>
              <c:numCache>
                <c:formatCode>0.00%</c:formatCode>
                <c:ptCount val="2"/>
                <c:pt idx="0" formatCode="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0-4A94-ADFB-6382ADC36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garde'!$B$70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garde'!$B$71:$B$82</c:f>
              <c:numCache>
                <c:formatCode>0%</c:formatCode>
                <c:ptCount val="12"/>
                <c:pt idx="2" formatCode="0.0%">
                  <c:v>1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A-497C-9F40-0554D0946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660000"/>
        <c:axId val="1658669792"/>
      </c:barChart>
      <c:catAx>
        <c:axId val="165866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69792"/>
        <c:crosses val="autoZero"/>
        <c:auto val="1"/>
        <c:lblAlgn val="ctr"/>
        <c:lblOffset val="100"/>
        <c:noMultiLvlLbl val="0"/>
      </c:catAx>
      <c:valAx>
        <c:axId val="165866979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60000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E3-4BB1-80C5-C6AD435CB26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9E3-4BB1-80C5-C6AD435CB26C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9E3-4BB1-80C5-C6AD435CB26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9E3-4BB1-80C5-C6AD435CB26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Mars!$F$33:$G$33</c:f>
              <c:numCache>
                <c:formatCode>0.00%</c:formatCode>
                <c:ptCount val="2"/>
                <c:pt idx="0" formatCode="0.0%">
                  <c:v>0.85499999999999998</c:v>
                </c:pt>
                <c:pt idx="1">
                  <c:v>0.14500000000000002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E3-4BB1-80C5-C6AD435C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42-4E73-832F-294FA66940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42-4E73-832F-294FA6694055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242-4E73-832F-294FA66940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242-4E73-832F-294FA669405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Mars!$A$25:$B$25</c:f>
              <c:numCache>
                <c:formatCode>0.00%</c:formatCode>
                <c:ptCount val="2"/>
                <c:pt idx="0" formatCode="0%">
                  <c:v>0.81395348837209303</c:v>
                </c:pt>
                <c:pt idx="1">
                  <c:v>0.18604651162790697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42-4E73-832F-294FA6694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A2-4CD5-B9BC-C9DC399F778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A2-4CD5-B9BC-C9DC399F778C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0A2-4CD5-B9BC-C9DC399F77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0A2-4CD5-B9BC-C9DC399F77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Mars!$F$29:$G$29</c:f>
              <c:numCache>
                <c:formatCode>0.0%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A2-4CD5-B9BC-C9DC399F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C6-4D2E-BE93-F32C4E771C6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C6-4D2E-BE93-F32C4E771C6F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5C6-4D2E-BE93-F32C4E771C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5C6-4D2E-BE93-F32C4E771C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Mars!$F$30:$G$30</c:f>
              <c:numCache>
                <c:formatCode>0.0%</c:formatCode>
                <c:ptCount val="2"/>
                <c:pt idx="0">
                  <c:v>0.91105263157894734</c:v>
                </c:pt>
                <c:pt idx="1">
                  <c:v>8.8947368421052664E-2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C6-4D2E-BE93-F32C4E77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4F-4382-8C42-E5DF35457CB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4F-4382-8C42-E5DF35457CB6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4F-4382-8C42-E5DF35457CB6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4F-4382-8C42-E5DF35457C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Mars!$F$23:$G$23</c:f>
              <c:numCache>
                <c:formatCode>0%</c:formatCode>
                <c:ptCount val="2"/>
                <c:pt idx="0" formatCode="0.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24F-4382-8C42-E5DF3545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BB6-4681-B43C-1B5F66CF75F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BB6-4681-B43C-1B5F66CF75FE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B6-4681-B43C-1B5F66CF75FE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BB6-4681-B43C-1B5F66CF75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Mars!$F$24:$G$24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B6-4681-B43C-1B5F66CF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533-4AA5-892C-3DBCF9F69E1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533-4AA5-892C-3DBCF9F69E1C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33-4AA5-892C-3DBCF9F69E1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533-4AA5-892C-3DBCF9F69E1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Mars!$F$25:$G$25</c:f>
              <c:numCache>
                <c:formatCode>0.0%</c:formatCode>
                <c:ptCount val="2"/>
                <c:pt idx="0">
                  <c:v>0.83333333333333337</c:v>
                </c:pt>
                <c:pt idx="1">
                  <c:v>0.16666666666666663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33-4AA5-892C-3DBCF9F69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1F-4BD0-ADF0-3D758A9A927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1F-4BD0-ADF0-3D758A9A9279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41F-4BD0-ADF0-3D758A9A92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41F-4BD0-ADF0-3D758A9A92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62E-432B-9F0C-A52338E54D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Mars!$D$57:$F$57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1F-4BD0-ADF0-3D758A9A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9B-40AF-B678-11EAC8A9E1D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9B-40AF-B678-11EAC8A9E1DE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9B-40AF-B678-11EAC8A9E1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9B-40AF-B678-11EAC8A9E1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Mars!$D$56:$E$56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9B-40AF-B678-11EAC8A9E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FD9-469D-8ADE-C715E17C169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FD9-469D-8ADE-C715E17C169E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FD9-469D-8ADE-C715E17C16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FD9-469D-8ADE-C715E17C16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Mai!$A$24:$B$24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D9-469D-8ADE-C715E17C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garde'!$B$55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garde'!$B$56:$B$67</c:f>
              <c:numCache>
                <c:formatCode>0%</c:formatCode>
                <c:ptCount val="12"/>
                <c:pt idx="2" formatCode="0.0%">
                  <c:v>1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79-4988-86D9-AC6229B4B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663808"/>
        <c:axId val="1658672512"/>
      </c:barChart>
      <c:catAx>
        <c:axId val="165866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72512"/>
        <c:crosses val="autoZero"/>
        <c:auto val="1"/>
        <c:lblAlgn val="ctr"/>
        <c:lblOffset val="100"/>
        <c:noMultiLvlLbl val="0"/>
      </c:catAx>
      <c:valAx>
        <c:axId val="165867251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638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4A-4B1A-9EFE-C8AC12CD743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4A-4B1A-9EFE-C8AC12CD743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4A-4B1A-9EFE-C8AC12CD7435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4A-4B1A-9EFE-C8AC12CD74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Mai!$F$21:$G$21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4A-4B1A-9EFE-C8AC12CD7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76-419D-A1F7-5D3CD9181F9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276-419D-A1F7-5D3CD9181F98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76-419D-A1F7-5D3CD9181F98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276-419D-A1F7-5D3CD9181F9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Mai!$F$22:$G$22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76-419D-A1F7-5D3CD918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0D-405B-A748-739B479EAB5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30D-405B-A748-739B479EAB5F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0D-405B-A748-739B479EAB5F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0D-405B-A748-739B479EAB5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Mai!$F$31:$G$31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0D-405B-A748-739B479E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7A-415C-B3DF-44CF9F009D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57A-415C-B3DF-44CF9F009D7C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7A-415C-B3DF-44CF9F009D7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57A-415C-B3DF-44CF9F009D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Mai!$F$32:$G$32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57A-415C-B3DF-44CF9F00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E6-40E7-9C3B-D971BFAF0A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E6-40E7-9C3B-D971BFAF0A55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E6-40E7-9C3B-D971BFAF0A5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E6-40E7-9C3B-D971BFAF0A55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Mai!$F$33:$G$33</c:f>
              <c:numCache>
                <c:formatCode>0.00%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E6-40E7-9C3B-D971BFAF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15-434D-A694-FA88494462C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15-434D-A694-FA88494462C1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215-434D-A694-FA88494462C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215-434D-A694-FA88494462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Mai!$A$25:$B$25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215-434D-A694-FA8849446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1F-4FE6-BC26-79F9992D22E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1F-4FE6-BC26-79F9992D22EF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81F-4FE6-BC26-79F9992D22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1F-4FE6-BC26-79F9992D22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Mai!$F$29:$G$29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81F-4FE6-BC26-79F9992D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32-4809-8CFE-A6F265DDC86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332-4809-8CFE-A6F265DDC862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332-4809-8CFE-A6F265DDC86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332-4809-8CFE-A6F265DDC8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Mai!$F$30:$G$30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32-4809-8CFE-A6F265DD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76-476B-8F32-A360AC8F903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76-476B-8F32-A360AC8F903A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576-476B-8F32-A360AC8F903A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576-476B-8F32-A360AC8F903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Mai!$F$23:$G$23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76B-8F32-A360AC8F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78-4CE6-A984-09D3F3CFD94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078-4CE6-A984-09D3F3CFD946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78-4CE6-A984-09D3F3CFD946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78-4CE6-A984-09D3F3CFD9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Mai!$F$24:$G$24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78-4CE6-A984-09D3F3CF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garde'!$B$39:$B$50</c:f>
              <c:numCache>
                <c:formatCode>0%</c:formatCode>
                <c:ptCount val="12"/>
                <c:pt idx="2" formatCode="0.0%">
                  <c:v>0.73076923076923073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AA-44D9-ABC3-AE46DD05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670336"/>
        <c:axId val="1658668160"/>
      </c:barChart>
      <c:catAx>
        <c:axId val="165867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68160"/>
        <c:crosses val="autoZero"/>
        <c:auto val="1"/>
        <c:lblAlgn val="ctr"/>
        <c:lblOffset val="100"/>
        <c:noMultiLvlLbl val="0"/>
      </c:catAx>
      <c:valAx>
        <c:axId val="1658668160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703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792-4949-A84E-21CB6010F73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792-4949-A84E-21CB6010F730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792-4949-A84E-21CB6010F73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792-4949-A84E-21CB6010F730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Mai!$F$25:$G$25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92-4949-A84E-21CB6010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05C-4D36-92B6-58561BDA2E2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05C-4D36-92B6-58561BDA2E2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05C-4D36-92B6-58561BDA2E2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05C-4D36-92B6-58561BDA2E2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05C-4D36-92B6-58561BDA2E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05C-4D36-92B6-58561BDA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9C-48CB-BB3E-68C9F6577C2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9C-48CB-BB3E-68C9F6577C2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9C-48CB-BB3E-68C9F6577C2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A9C-48CB-BB3E-68C9F6577C2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Mai!$D$56:$E$56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9C-48CB-BB3E-68C9F657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B4-4D41-82D7-A8D6B9A9108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B4-4D41-82D7-A8D6B9A91085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FB4-4D41-82D7-A8D6B9A9108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FB4-4D41-82D7-A8D6B9A9108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Juillet!$A$24:$B$24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B4-4D41-82D7-A8D6B9A9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AF-4E79-B355-1B2840388C2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AF-4E79-B355-1B2840388C28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AAF-4E79-B355-1B2840388C28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AAF-4E79-B355-1B2840388C2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Juillet!$F$21:$G$21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AAF-4E79-B355-1B2840388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541-4190-899C-3B8506A79BA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541-4190-899C-3B8506A79BA7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541-4190-899C-3B8506A79BA7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541-4190-899C-3B8506A79BA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Juillet!$F$22:$G$22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541-4190-899C-3B8506A7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7-40BC-A085-E2BAB340935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7-40BC-A085-E2BAB3409354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B57-40BC-A085-E2BAB3409354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B57-40BC-A085-E2BAB340935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Juillet!$F$31:$G$31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7-40BC-A085-E2BAB340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08-4EC2-96A4-3352DD1FFD5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408-4EC2-96A4-3352DD1FFD56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408-4EC2-96A4-3352DD1FFD5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408-4EC2-96A4-3352DD1FFD5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Juillet!$F$32:$G$32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408-4EC2-96A4-3352DD1FF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B4A-4606-8817-CD85C7587C8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B4A-4606-8817-CD85C7587C8A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B4A-4606-8817-CD85C7587C8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B4A-4606-8817-CD85C7587C8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Juillet!$F$33:$G$33</c:f>
              <c:numCache>
                <c:formatCode>0.00%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B4A-4606-8817-CD85C7587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CC-4493-A7AA-1AB59766833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CC-4493-A7AA-1AB59766833A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CC-4493-A7AA-1AB59766833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CC-4493-A7AA-1AB59766833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Juillet!$A$25:$B$25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CC-4493-A7AA-1AB59766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garde'!$B$22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garde'!$B$23:$B$34</c:f>
              <c:numCache>
                <c:formatCode>0%</c:formatCode>
                <c:ptCount val="12"/>
                <c:pt idx="2" formatCode="0.0%">
                  <c:v>0.81395348837209303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F-43FB-9531-DA5AF062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674688"/>
        <c:axId val="1658674144"/>
      </c:barChart>
      <c:catAx>
        <c:axId val="165867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74144"/>
        <c:crosses val="autoZero"/>
        <c:auto val="1"/>
        <c:lblAlgn val="ctr"/>
        <c:lblOffset val="100"/>
        <c:noMultiLvlLbl val="0"/>
      </c:catAx>
      <c:valAx>
        <c:axId val="165867414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74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21-4404-868B-CC11B3C68E4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C21-4404-868B-CC11B3C68E4B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21-4404-868B-CC11B3C68E4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21-4404-868B-CC11B3C68E4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Juillet!$F$29:$G$29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C21-4404-868B-CC11B3C68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D31-4324-9616-39CB974DCB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D31-4324-9616-39CB974DCB7C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31-4324-9616-39CB974DCB7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D31-4324-9616-39CB974DCB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Juillet!$F$30:$G$30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D31-4324-9616-39CB974D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28-4D07-9965-4D362AE06F0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28-4D07-9965-4D362AE06F05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28-4D07-9965-4D362AE06F05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28-4D07-9965-4D362AE06F0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Juillet!$F$23:$G$23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28-4D07-9965-4D362AE06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A0-483C-A84F-D8A03B18ACA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0A0-483C-A84F-D8A03B18ACA7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A0-483C-A84F-D8A03B18ACA7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0A0-483C-A84F-D8A03B18ACA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Juillet!$F$24:$G$24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0A0-483C-A84F-D8A03B18A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890-413C-AB20-E3ED7C54C59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890-413C-AB20-E3ED7C54C591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90-413C-AB20-E3ED7C54C59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90-413C-AB20-E3ED7C54C591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Juillet!$F$25:$G$25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90-413C-AB20-E3ED7C54C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77-4AAC-8FB1-8BB3DE84EB1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577-4AAC-8FB1-8BB3DE84EB17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77-4AAC-8FB1-8BB3DE84EB1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577-4AAC-8FB1-8BB3DE84EB1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577-4AAC-8FB1-8BB3DE84EB1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577-4AAC-8FB1-8BB3DE84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5E-4307-9BE8-3DD8BD1B561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5E-4307-9BE8-3DD8BD1B561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C5E-4307-9BE8-3DD8BD1B56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C5E-4307-9BE8-3DD8BD1B56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5E-4307-9BE8-3DD8BD1B5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8C-42CF-9AC7-1E81090EAEF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8C-42CF-9AC7-1E81090EAEF4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8C-42CF-9AC7-1E81090EAEF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D8C-42CF-9AC7-1E81090EAEF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Septembre!$A$24:$B$24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D8C-42CF-9AC7-1E81090E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89-4E76-A29B-CF02E45A8E9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89-4E76-A29B-CF02E45A8E99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89-4E76-A29B-CF02E45A8E99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89-4E76-A29B-CF02E45A8E9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Septembre!$F$21:$G$21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89-4E76-A29B-CF02E45A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3F1-4F72-9B4B-21D496428E7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3F1-4F72-9B4B-21D496428E7D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3F1-4F72-9B4B-21D496428E7D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F1-4F72-9B4B-21D496428E7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Septembre!$F$22:$G$22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F1-4F72-9B4B-21D49642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TECH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garde'!$B$100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garde'!$B$101:$B$112</c:f>
              <c:numCache>
                <c:formatCode>0%</c:formatCode>
                <c:ptCount val="12"/>
                <c:pt idx="2" formatCode="0.0%">
                  <c:v>0.83333333333333337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88-492A-832E-55AECDD367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58669248"/>
        <c:axId val="1658665984"/>
      </c:barChart>
      <c:catAx>
        <c:axId val="1658669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65984"/>
        <c:crosses val="autoZero"/>
        <c:auto val="1"/>
        <c:lblAlgn val="ctr"/>
        <c:lblOffset val="100"/>
        <c:noMultiLvlLbl val="0"/>
      </c:catAx>
      <c:valAx>
        <c:axId val="1658665984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69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3D-46F2-A888-A570C7DFD29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3D-46F2-A888-A570C7DFD29B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23D-46F2-A888-A570C7DFD29B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23D-46F2-A888-A570C7DFD29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Septembre!$F$31:$G$31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3D-46F2-A888-A570C7DF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FA-4AA3-A2C2-AAAC5D78ECB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5FA-4AA3-A2C2-AAAC5D78ECB6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5FA-4AA3-A2C2-AAAC5D78ECB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5FA-4AA3-A2C2-AAAC5D78EC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Septembre!$F$32:$G$32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FA-4AA3-A2C2-AAAC5D78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82-4A60-A0FB-FE01EDE5929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82-4A60-A0FB-FE01EDE59294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82-4A60-A0FB-FE01EDE59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82-4A60-A0FB-FE01EDE59294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Septembre!$F$33:$G$33</c:f>
              <c:numCache>
                <c:formatCode>0.00%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82-4A60-A0FB-FE01EDE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C1F-4220-8A24-FF9F3C66601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1F-4220-8A24-FF9F3C66601B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C1F-4220-8A24-FF9F3C66601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C1F-4220-8A24-FF9F3C66601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Septembre!$A$25:$B$25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1F-4220-8A24-FF9F3C66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F4C-48A2-8FC4-223EA288E50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F4C-48A2-8FC4-223EA288E50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4C-48A2-8FC4-223EA288E50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4C-48A2-8FC4-223EA288E50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Septembre!$F$29:$G$29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4C-48A2-8FC4-223EA288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65-4123-9FE4-D13CAD5D024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D65-4123-9FE4-D13CAD5D0240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D65-4123-9FE4-D13CAD5D024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D65-4123-9FE4-D13CAD5D02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Septembre!$F$30:$G$30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65-4123-9FE4-D13CAD5D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4E-4825-832D-3DE7B8CDCE8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4E-4825-832D-3DE7B8CDCE8B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4E-4825-832D-3DE7B8CDCE8B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A4E-4825-832D-3DE7B8CDCE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Septembre!$F$23:$G$23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A4E-4825-832D-3DE7B8CD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47-4D9B-ACAD-D5295A806D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A47-4D9B-ACAD-D5295A806D14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47-4D9B-ACAD-D5295A806D14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A47-4D9B-ACAD-D5295A806D1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Septembre!$F$24:$G$24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A47-4D9B-ACAD-D5295A80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FF-49F0-8FE9-E07FDE049CB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FF-49F0-8FE9-E07FDE049CB1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6FF-49F0-8FE9-E07FDE049CB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6FF-49F0-8FE9-E07FDE049CB1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Septembre!$F$25:$G$25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6FF-49F0-8FE9-E07FDE04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E2-4736-A5C8-CD1E662427A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8E2-4736-A5C8-CD1E662427A3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8E2-4736-A5C8-CD1E662427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8E2-4736-A5C8-CD1E662427A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8E2-4736-A5C8-CD1E662427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8E2-4736-A5C8-CD1E66242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garde'!$C$23:$C$34</c:f>
              <c:numCache>
                <c:formatCode>0%</c:formatCode>
                <c:ptCount val="12"/>
                <c:pt idx="2" formatCode="0.0%">
                  <c:v>0.74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0F-4BD7-8F25-7869EF45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668704"/>
        <c:axId val="1658670880"/>
      </c:barChart>
      <c:catAx>
        <c:axId val="16586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70880"/>
        <c:crosses val="autoZero"/>
        <c:auto val="1"/>
        <c:lblAlgn val="ctr"/>
        <c:lblOffset val="100"/>
        <c:noMultiLvlLbl val="0"/>
      </c:catAx>
      <c:valAx>
        <c:axId val="1658670880"/>
        <c:scaling>
          <c:orientation val="minMax"/>
          <c:max val="1"/>
        </c:scaling>
        <c:delete val="0"/>
        <c:axPos val="l"/>
        <c:majorGridlines>
          <c:spPr>
            <a:ln w="0"/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68704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tx1">
          <a:tint val="75000"/>
          <a:shade val="95000"/>
          <a:satMod val="105000"/>
          <a:alpha val="7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D3-4A51-B3D7-048A5F192AB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D3-4A51-B3D7-048A5F192AB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D3-4A51-B3D7-048A5F192AB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D3-4A51-B3D7-048A5F192AB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D3-4A51-B3D7-048A5F19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0D-4044-BF4E-4A6A09192C4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0D-4044-BF4E-4A6A09192C42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A0D-4044-BF4E-4A6A09192C4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A0D-4044-BF4E-4A6A09192C4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Novembre!$A$24:$B$24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A0D-4044-BF4E-4A6A0919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0D-4A74-AA03-A95865834A2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0D-4A74-AA03-A95865834A24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60D-4A74-AA03-A95865834A24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60D-4A74-AA03-A95865834A2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Novembre!$F$21:$G$21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0D-4A74-AA03-A95865834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E0-496C-B495-A6057942E4D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9E0-496C-B495-A6057942E4DE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E0-496C-B495-A6057942E4DE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E0-496C-B495-A6057942E4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Novembre!$F$22:$G$22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E0-496C-B495-A6057942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AA-442D-9B2C-561992B1723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AA-442D-9B2C-561992B1723D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EAA-442D-9B2C-561992B1723D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EAA-442D-9B2C-561992B1723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Novembre!$F$31:$G$31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AA-442D-9B2C-561992B17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59-4B36-8319-D4416ADA585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E59-4B36-8319-D4416ADA585E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59-4B36-8319-D4416ADA585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59-4B36-8319-D4416ADA58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Novembre!$F$32:$G$32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59-4B36-8319-D4416ADA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E-4EDA-9507-6444AF234C7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E-4EDA-9507-6444AF234C70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2E-4EDA-9507-6444AF234C7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2E-4EDA-9507-6444AF234C70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Novembre!$F$33:$G$33</c:f>
              <c:numCache>
                <c:formatCode>0.00%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2E-4EDA-9507-6444AF23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071-48C5-AC68-BE9612EA061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071-48C5-AC68-BE9612EA0618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071-48C5-AC68-BE9612EA061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071-48C5-AC68-BE9612EA061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Novembre!$A$25:$B$25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71-48C5-AC68-BE9612EA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D5-49BF-B48E-A235B0D38ED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D5-49BF-B48E-A235B0D38EDB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8D5-49BF-B48E-A235B0D38ED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8D5-49BF-B48E-A235B0D38ED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Novembre!$F$29:$G$29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D5-49BF-B48E-A235B0D3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74-42DB-A553-7BA242D0B96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F74-42DB-A553-7BA242D0B960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F74-42DB-A553-7BA242D0B96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74-42DB-A553-7BA242D0B9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Novembre!$F$30:$G$30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74-42DB-A553-7BA242D0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garde'!$C$39:$C$50</c:f>
              <c:numCache>
                <c:formatCode>0%</c:formatCode>
                <c:ptCount val="12"/>
                <c:pt idx="2" formatCode="0.0%">
                  <c:v>0.75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A8-4274-8417-37EE7D94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662720"/>
        <c:axId val="1658671968"/>
      </c:barChart>
      <c:catAx>
        <c:axId val="165866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71968"/>
        <c:crosses val="autoZero"/>
        <c:auto val="1"/>
        <c:lblAlgn val="ctr"/>
        <c:lblOffset val="100"/>
        <c:noMultiLvlLbl val="0"/>
      </c:catAx>
      <c:valAx>
        <c:axId val="16586719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662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2D-47D9-9AD4-9F7DA96D550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2D-47D9-9AD4-9F7DA96D5503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2D-47D9-9AD4-9F7DA96D5503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2D-47D9-9AD4-9F7DA96D550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Novembre!$F$23:$G$23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2D-47D9-9AD4-9F7DA96D5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66-4B55-AF61-FE1D684D45F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866-4B55-AF61-FE1D684D45FD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866-4B55-AF61-FE1D684D45FD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66-4B55-AF61-FE1D684D45F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Novembre!$F$24:$G$24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66-4B55-AF61-FE1D684D4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C5-4B73-A6EE-95355609D4B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C5-4B73-A6EE-95355609D4BA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8C5-4B73-A6EE-95355609D4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8C5-4B73-A6EE-95355609D4B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Novembre!$F$25:$G$25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C5-4B73-A6EE-95355609D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AE-400D-A0A0-1D5C67E23D5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AE-400D-A0A0-1D5C67E23D58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AAE-400D-A0A0-1D5C67E23D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AAE-400D-A0A0-1D5C67E23D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AAE-400D-A0A0-1D5C67E23D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AAE-400D-A0A0-1D5C67E2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910-40B8-A650-D46EE4F2975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910-40B8-A650-D46EE4F29757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910-40B8-A650-D46EE4F2975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910-40B8-A650-D46EE4F2975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10-40B8-A650-D46EE4F2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garde'!$C$56:$C$67</c:f>
              <c:numCache>
                <c:formatCode>0%</c:formatCode>
                <c:ptCount val="12"/>
                <c:pt idx="2" formatCode="0.0%">
                  <c:v>0.91105263157894734</c:v>
                </c:pt>
                <c:pt idx="4" formatCode="0.0%">
                  <c:v>0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5-43E0-B12B-2391F8D0B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292304"/>
        <c:axId val="1694298832"/>
      </c:barChart>
      <c:catAx>
        <c:axId val="169429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298832"/>
        <c:crosses val="autoZero"/>
        <c:auto val="1"/>
        <c:lblAlgn val="ctr"/>
        <c:lblOffset val="100"/>
        <c:noMultiLvlLbl val="0"/>
      </c:catAx>
      <c:valAx>
        <c:axId val="16942988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94292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23.xml"/><Relationship Id="rId18" Type="http://schemas.openxmlformats.org/officeDocument/2006/relationships/chart" Target="../charts/chart26.xml"/><Relationship Id="rId3" Type="http://schemas.openxmlformats.org/officeDocument/2006/relationships/chart" Target="../charts/chart15.xml"/><Relationship Id="rId21" Type="http://schemas.openxmlformats.org/officeDocument/2006/relationships/chart" Target="../charts/chart28.xml"/><Relationship Id="rId7" Type="http://schemas.openxmlformats.org/officeDocument/2006/relationships/chart" Target="../charts/chart19.xml"/><Relationship Id="rId12" Type="http://schemas.openxmlformats.org/officeDocument/2006/relationships/chart" Target="../charts/chart22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27.xml"/><Relationship Id="rId1" Type="http://schemas.openxmlformats.org/officeDocument/2006/relationships/image" Target="../media/image1.jpeg"/><Relationship Id="rId6" Type="http://schemas.openxmlformats.org/officeDocument/2006/relationships/chart" Target="../charts/chart18.xml"/><Relationship Id="rId11" Type="http://schemas.openxmlformats.org/officeDocument/2006/relationships/chart" Target="../charts/chart21.xml"/><Relationship Id="rId5" Type="http://schemas.openxmlformats.org/officeDocument/2006/relationships/chart" Target="../charts/chart17.xml"/><Relationship Id="rId15" Type="http://schemas.openxmlformats.org/officeDocument/2006/relationships/chart" Target="../charts/chart25.xml"/><Relationship Id="rId23" Type="http://schemas.openxmlformats.org/officeDocument/2006/relationships/image" Target="../media/image9.svg"/><Relationship Id="rId10" Type="http://schemas.openxmlformats.org/officeDocument/2006/relationships/chart" Target="../charts/chart20.xml"/><Relationship Id="rId19" Type="http://schemas.openxmlformats.org/officeDocument/2006/relationships/image" Target="../media/image7.png"/><Relationship Id="rId4" Type="http://schemas.openxmlformats.org/officeDocument/2006/relationships/chart" Target="../charts/chart16.xml"/><Relationship Id="rId9" Type="http://schemas.openxmlformats.org/officeDocument/2006/relationships/image" Target="../media/image4.jpeg"/><Relationship Id="rId14" Type="http://schemas.openxmlformats.org/officeDocument/2006/relationships/chart" Target="../charts/chart24.xml"/><Relationship Id="rId22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37.xml"/><Relationship Id="rId18" Type="http://schemas.openxmlformats.org/officeDocument/2006/relationships/chart" Target="../charts/chart40.xml"/><Relationship Id="rId3" Type="http://schemas.openxmlformats.org/officeDocument/2006/relationships/chart" Target="../charts/chart29.xml"/><Relationship Id="rId21" Type="http://schemas.openxmlformats.org/officeDocument/2006/relationships/chart" Target="../charts/chart42.xml"/><Relationship Id="rId7" Type="http://schemas.openxmlformats.org/officeDocument/2006/relationships/chart" Target="../charts/chart33.xml"/><Relationship Id="rId12" Type="http://schemas.openxmlformats.org/officeDocument/2006/relationships/chart" Target="../charts/chart36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41.xml"/><Relationship Id="rId1" Type="http://schemas.openxmlformats.org/officeDocument/2006/relationships/image" Target="../media/image1.jpeg"/><Relationship Id="rId6" Type="http://schemas.openxmlformats.org/officeDocument/2006/relationships/chart" Target="../charts/chart32.xml"/><Relationship Id="rId11" Type="http://schemas.openxmlformats.org/officeDocument/2006/relationships/chart" Target="../charts/chart35.xml"/><Relationship Id="rId5" Type="http://schemas.openxmlformats.org/officeDocument/2006/relationships/chart" Target="../charts/chart31.xml"/><Relationship Id="rId15" Type="http://schemas.openxmlformats.org/officeDocument/2006/relationships/chart" Target="../charts/chart39.xml"/><Relationship Id="rId23" Type="http://schemas.openxmlformats.org/officeDocument/2006/relationships/image" Target="../media/image9.svg"/><Relationship Id="rId10" Type="http://schemas.openxmlformats.org/officeDocument/2006/relationships/chart" Target="../charts/chart34.xml"/><Relationship Id="rId19" Type="http://schemas.openxmlformats.org/officeDocument/2006/relationships/image" Target="../media/image7.png"/><Relationship Id="rId4" Type="http://schemas.openxmlformats.org/officeDocument/2006/relationships/chart" Target="../charts/chart30.xml"/><Relationship Id="rId9" Type="http://schemas.openxmlformats.org/officeDocument/2006/relationships/image" Target="../media/image4.jpeg"/><Relationship Id="rId14" Type="http://schemas.openxmlformats.org/officeDocument/2006/relationships/chart" Target="../charts/chart38.xml"/><Relationship Id="rId22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51.xml"/><Relationship Id="rId18" Type="http://schemas.openxmlformats.org/officeDocument/2006/relationships/chart" Target="../charts/chart54.xml"/><Relationship Id="rId3" Type="http://schemas.openxmlformats.org/officeDocument/2006/relationships/chart" Target="../charts/chart43.xml"/><Relationship Id="rId21" Type="http://schemas.openxmlformats.org/officeDocument/2006/relationships/chart" Target="../charts/chart56.xml"/><Relationship Id="rId7" Type="http://schemas.openxmlformats.org/officeDocument/2006/relationships/chart" Target="../charts/chart47.xml"/><Relationship Id="rId12" Type="http://schemas.openxmlformats.org/officeDocument/2006/relationships/chart" Target="../charts/chart50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55.xml"/><Relationship Id="rId1" Type="http://schemas.openxmlformats.org/officeDocument/2006/relationships/image" Target="../media/image1.jpeg"/><Relationship Id="rId6" Type="http://schemas.openxmlformats.org/officeDocument/2006/relationships/chart" Target="../charts/chart46.xml"/><Relationship Id="rId11" Type="http://schemas.openxmlformats.org/officeDocument/2006/relationships/chart" Target="../charts/chart49.xml"/><Relationship Id="rId5" Type="http://schemas.openxmlformats.org/officeDocument/2006/relationships/chart" Target="../charts/chart45.xml"/><Relationship Id="rId15" Type="http://schemas.openxmlformats.org/officeDocument/2006/relationships/chart" Target="../charts/chart53.xml"/><Relationship Id="rId23" Type="http://schemas.openxmlformats.org/officeDocument/2006/relationships/image" Target="../media/image9.svg"/><Relationship Id="rId10" Type="http://schemas.openxmlformats.org/officeDocument/2006/relationships/chart" Target="../charts/chart48.xml"/><Relationship Id="rId19" Type="http://schemas.openxmlformats.org/officeDocument/2006/relationships/image" Target="../media/image7.png"/><Relationship Id="rId4" Type="http://schemas.openxmlformats.org/officeDocument/2006/relationships/chart" Target="../charts/chart44.xml"/><Relationship Id="rId9" Type="http://schemas.openxmlformats.org/officeDocument/2006/relationships/image" Target="../media/image4.jpeg"/><Relationship Id="rId14" Type="http://schemas.openxmlformats.org/officeDocument/2006/relationships/chart" Target="../charts/chart52.xml"/><Relationship Id="rId22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65.xml"/><Relationship Id="rId18" Type="http://schemas.openxmlformats.org/officeDocument/2006/relationships/chart" Target="../charts/chart68.xml"/><Relationship Id="rId3" Type="http://schemas.openxmlformats.org/officeDocument/2006/relationships/chart" Target="../charts/chart57.xml"/><Relationship Id="rId21" Type="http://schemas.openxmlformats.org/officeDocument/2006/relationships/chart" Target="../charts/chart70.xml"/><Relationship Id="rId7" Type="http://schemas.openxmlformats.org/officeDocument/2006/relationships/chart" Target="../charts/chart61.xml"/><Relationship Id="rId12" Type="http://schemas.openxmlformats.org/officeDocument/2006/relationships/chart" Target="../charts/chart64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69.xml"/><Relationship Id="rId1" Type="http://schemas.openxmlformats.org/officeDocument/2006/relationships/image" Target="../media/image1.jpeg"/><Relationship Id="rId6" Type="http://schemas.openxmlformats.org/officeDocument/2006/relationships/chart" Target="../charts/chart60.xml"/><Relationship Id="rId11" Type="http://schemas.openxmlformats.org/officeDocument/2006/relationships/chart" Target="../charts/chart63.xml"/><Relationship Id="rId5" Type="http://schemas.openxmlformats.org/officeDocument/2006/relationships/chart" Target="../charts/chart59.xml"/><Relationship Id="rId15" Type="http://schemas.openxmlformats.org/officeDocument/2006/relationships/chart" Target="../charts/chart67.xml"/><Relationship Id="rId23" Type="http://schemas.openxmlformats.org/officeDocument/2006/relationships/image" Target="../media/image9.svg"/><Relationship Id="rId10" Type="http://schemas.openxmlformats.org/officeDocument/2006/relationships/chart" Target="../charts/chart62.xml"/><Relationship Id="rId19" Type="http://schemas.openxmlformats.org/officeDocument/2006/relationships/image" Target="../media/image7.png"/><Relationship Id="rId4" Type="http://schemas.openxmlformats.org/officeDocument/2006/relationships/chart" Target="../charts/chart58.xml"/><Relationship Id="rId9" Type="http://schemas.openxmlformats.org/officeDocument/2006/relationships/image" Target="../media/image4.jpeg"/><Relationship Id="rId14" Type="http://schemas.openxmlformats.org/officeDocument/2006/relationships/chart" Target="../charts/chart66.xml"/><Relationship Id="rId22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79.xml"/><Relationship Id="rId18" Type="http://schemas.openxmlformats.org/officeDocument/2006/relationships/chart" Target="../charts/chart82.xml"/><Relationship Id="rId3" Type="http://schemas.openxmlformats.org/officeDocument/2006/relationships/chart" Target="../charts/chart71.xml"/><Relationship Id="rId21" Type="http://schemas.openxmlformats.org/officeDocument/2006/relationships/chart" Target="../charts/chart84.xml"/><Relationship Id="rId7" Type="http://schemas.openxmlformats.org/officeDocument/2006/relationships/chart" Target="../charts/chart75.xml"/><Relationship Id="rId12" Type="http://schemas.openxmlformats.org/officeDocument/2006/relationships/chart" Target="../charts/chart78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83.xml"/><Relationship Id="rId1" Type="http://schemas.openxmlformats.org/officeDocument/2006/relationships/image" Target="../media/image1.jpeg"/><Relationship Id="rId6" Type="http://schemas.openxmlformats.org/officeDocument/2006/relationships/chart" Target="../charts/chart74.xml"/><Relationship Id="rId11" Type="http://schemas.openxmlformats.org/officeDocument/2006/relationships/chart" Target="../charts/chart77.xml"/><Relationship Id="rId5" Type="http://schemas.openxmlformats.org/officeDocument/2006/relationships/chart" Target="../charts/chart73.xml"/><Relationship Id="rId15" Type="http://schemas.openxmlformats.org/officeDocument/2006/relationships/chart" Target="../charts/chart81.xml"/><Relationship Id="rId23" Type="http://schemas.openxmlformats.org/officeDocument/2006/relationships/image" Target="../media/image9.svg"/><Relationship Id="rId10" Type="http://schemas.openxmlformats.org/officeDocument/2006/relationships/chart" Target="../charts/chart76.xml"/><Relationship Id="rId19" Type="http://schemas.openxmlformats.org/officeDocument/2006/relationships/image" Target="../media/image7.png"/><Relationship Id="rId4" Type="http://schemas.openxmlformats.org/officeDocument/2006/relationships/chart" Target="../charts/chart72.xml"/><Relationship Id="rId9" Type="http://schemas.openxmlformats.org/officeDocument/2006/relationships/image" Target="../media/image4.jpeg"/><Relationship Id="rId14" Type="http://schemas.openxmlformats.org/officeDocument/2006/relationships/chart" Target="../charts/chart80.xml"/><Relationship Id="rId22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1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45770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0</xdr:colOff>
      <xdr:row>1</xdr:row>
      <xdr:rowOff>123825</xdr:rowOff>
    </xdr:from>
    <xdr:to>
      <xdr:col>3</xdr:col>
      <xdr:colOff>190500</xdr:colOff>
      <xdr:row>6</xdr:row>
      <xdr:rowOff>57150</xdr:rowOff>
    </xdr:to>
    <xdr:pic>
      <xdr:nvPicPr>
        <xdr:cNvPr id="14168888" name="Image 4" descr="LOGO_QLC.png">
          <a:extLst>
            <a:ext uri="{FF2B5EF4-FFF2-40B4-BE49-F238E27FC236}">
              <a16:creationId xmlns:a16="http://schemas.microsoft.com/office/drawing/2014/main" xmlns="" id="{00000000-0008-0000-0000-00003833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305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247650</xdr:colOff>
      <xdr:row>17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4577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247650</xdr:colOff>
      <xdr:row>19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5770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3</xdr:col>
      <xdr:colOff>190499</xdr:colOff>
      <xdr:row>84</xdr:row>
      <xdr:rowOff>9525</xdr:rowOff>
    </xdr:from>
    <xdr:to>
      <xdr:col>6</xdr:col>
      <xdr:colOff>295275</xdr:colOff>
      <xdr:row>97</xdr:row>
      <xdr:rowOff>66675</xdr:rowOff>
    </xdr:to>
    <xdr:graphicFrame macro="">
      <xdr:nvGraphicFramePr>
        <xdr:cNvPr id="14168891" name="Graphique 2">
          <a:extLst>
            <a:ext uri="{FF2B5EF4-FFF2-40B4-BE49-F238E27FC236}">
              <a16:creationId xmlns:a16="http://schemas.microsoft.com/office/drawing/2014/main" xmlns="" id="{00000000-0008-0000-0000-00003B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69</xdr:row>
      <xdr:rowOff>0</xdr:rowOff>
    </xdr:from>
    <xdr:to>
      <xdr:col>6</xdr:col>
      <xdr:colOff>266700</xdr:colOff>
      <xdr:row>81</xdr:row>
      <xdr:rowOff>190500</xdr:rowOff>
    </xdr:to>
    <xdr:graphicFrame macro="">
      <xdr:nvGraphicFramePr>
        <xdr:cNvPr id="14168892" name="Graphique 3">
          <a:extLst>
            <a:ext uri="{FF2B5EF4-FFF2-40B4-BE49-F238E27FC236}">
              <a16:creationId xmlns:a16="http://schemas.microsoft.com/office/drawing/2014/main" xmlns="" id="{00000000-0008-0000-0000-00003C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200025</xdr:colOff>
      <xdr:row>54</xdr:row>
      <xdr:rowOff>0</xdr:rowOff>
    </xdr:from>
    <xdr:to>
      <xdr:col>6</xdr:col>
      <xdr:colOff>238125</xdr:colOff>
      <xdr:row>66</xdr:row>
      <xdr:rowOff>190500</xdr:rowOff>
    </xdr:to>
    <xdr:graphicFrame macro="">
      <xdr:nvGraphicFramePr>
        <xdr:cNvPr id="14168893" name="Graphique 4">
          <a:extLst>
            <a:ext uri="{FF2B5EF4-FFF2-40B4-BE49-F238E27FC236}">
              <a16:creationId xmlns:a16="http://schemas.microsoft.com/office/drawing/2014/main" xmlns="" id="{00000000-0008-0000-0000-00003D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190500</xdr:colOff>
      <xdr:row>37</xdr:row>
      <xdr:rowOff>9525</xdr:rowOff>
    </xdr:from>
    <xdr:to>
      <xdr:col>6</xdr:col>
      <xdr:colOff>228600</xdr:colOff>
      <xdr:row>49</xdr:row>
      <xdr:rowOff>200025</xdr:rowOff>
    </xdr:to>
    <xdr:graphicFrame macro="">
      <xdr:nvGraphicFramePr>
        <xdr:cNvPr id="14168894" name="Graphique 10">
          <a:extLst>
            <a:ext uri="{FF2B5EF4-FFF2-40B4-BE49-F238E27FC236}">
              <a16:creationId xmlns:a16="http://schemas.microsoft.com/office/drawing/2014/main" xmlns="" id="{00000000-0008-0000-0000-00003E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123826</xdr:colOff>
      <xdr:row>20</xdr:row>
      <xdr:rowOff>152400</xdr:rowOff>
    </xdr:from>
    <xdr:to>
      <xdr:col>6</xdr:col>
      <xdr:colOff>161925</xdr:colOff>
      <xdr:row>34</xdr:row>
      <xdr:rowOff>9525</xdr:rowOff>
    </xdr:to>
    <xdr:graphicFrame macro="">
      <xdr:nvGraphicFramePr>
        <xdr:cNvPr id="14168895" name="Graphique 11">
          <a:extLst>
            <a:ext uri="{FF2B5EF4-FFF2-40B4-BE49-F238E27FC236}">
              <a16:creationId xmlns:a16="http://schemas.microsoft.com/office/drawing/2014/main" xmlns="" id="{00000000-0008-0000-0000-00003F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200026</xdr:colOff>
      <xdr:row>99</xdr:row>
      <xdr:rowOff>9525</xdr:rowOff>
    </xdr:from>
    <xdr:to>
      <xdr:col>6</xdr:col>
      <xdr:colOff>257176</xdr:colOff>
      <xdr:row>112</xdr:row>
      <xdr:rowOff>85725</xdr:rowOff>
    </xdr:to>
    <xdr:graphicFrame macro="">
      <xdr:nvGraphicFramePr>
        <xdr:cNvPr id="14168896" name="Graphique 12">
          <a:extLst>
            <a:ext uri="{FF2B5EF4-FFF2-40B4-BE49-F238E27FC236}">
              <a16:creationId xmlns:a16="http://schemas.microsoft.com/office/drawing/2014/main" xmlns="" id="{00000000-0008-0000-0000-000040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304800</xdr:colOff>
      <xdr:row>21</xdr:row>
      <xdr:rowOff>9525</xdr:rowOff>
    </xdr:from>
    <xdr:to>
      <xdr:col>9</xdr:col>
      <xdr:colOff>685800</xdr:colOff>
      <xdr:row>34</xdr:row>
      <xdr:rowOff>28575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xmlns="" id="{D4D283F7-CB88-4E05-87A7-D52598829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333375</xdr:colOff>
      <xdr:row>37</xdr:row>
      <xdr:rowOff>0</xdr:rowOff>
    </xdr:from>
    <xdr:to>
      <xdr:col>9</xdr:col>
      <xdr:colOff>685800</xdr:colOff>
      <xdr:row>49</xdr:row>
      <xdr:rowOff>190500</xdr:rowOff>
    </xdr:to>
    <xdr:graphicFrame macro="">
      <xdr:nvGraphicFramePr>
        <xdr:cNvPr id="13" name="Graphique 10">
          <a:extLst>
            <a:ext uri="{FF2B5EF4-FFF2-40B4-BE49-F238E27FC236}">
              <a16:creationId xmlns:a16="http://schemas.microsoft.com/office/drawing/2014/main" xmlns="" id="{A42C3004-3065-4615-84A8-6973135AD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361950</xdr:colOff>
      <xdr:row>54</xdr:row>
      <xdr:rowOff>0</xdr:rowOff>
    </xdr:from>
    <xdr:to>
      <xdr:col>9</xdr:col>
      <xdr:colOff>676275</xdr:colOff>
      <xdr:row>66</xdr:row>
      <xdr:rowOff>190500</xdr:rowOff>
    </xdr:to>
    <xdr:graphicFrame macro="">
      <xdr:nvGraphicFramePr>
        <xdr:cNvPr id="14" name="Graphique 4">
          <a:extLst>
            <a:ext uri="{FF2B5EF4-FFF2-40B4-BE49-F238E27FC236}">
              <a16:creationId xmlns:a16="http://schemas.microsoft.com/office/drawing/2014/main" xmlns="" id="{2D9F630C-BD4B-447D-8992-7882C0792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371477</xdr:colOff>
      <xdr:row>69</xdr:row>
      <xdr:rowOff>9525</xdr:rowOff>
    </xdr:from>
    <xdr:to>
      <xdr:col>9</xdr:col>
      <xdr:colOff>704851</xdr:colOff>
      <xdr:row>81</xdr:row>
      <xdr:rowOff>200025</xdr:rowOff>
    </xdr:to>
    <xdr:graphicFrame macro="">
      <xdr:nvGraphicFramePr>
        <xdr:cNvPr id="15" name="Graphique 3">
          <a:extLst>
            <a:ext uri="{FF2B5EF4-FFF2-40B4-BE49-F238E27FC236}">
              <a16:creationId xmlns:a16="http://schemas.microsoft.com/office/drawing/2014/main" xmlns="" id="{BEFA7DFD-1A93-4C90-B8E4-BF547C760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361950</xdr:colOff>
      <xdr:row>84</xdr:row>
      <xdr:rowOff>0</xdr:rowOff>
    </xdr:from>
    <xdr:to>
      <xdr:col>9</xdr:col>
      <xdr:colOff>714375</xdr:colOff>
      <xdr:row>97</xdr:row>
      <xdr:rowOff>57150</xdr:rowOff>
    </xdr:to>
    <xdr:graphicFrame macro="">
      <xdr:nvGraphicFramePr>
        <xdr:cNvPr id="17" name="Graphique 2">
          <a:extLst>
            <a:ext uri="{FF2B5EF4-FFF2-40B4-BE49-F238E27FC236}">
              <a16:creationId xmlns:a16="http://schemas.microsoft.com/office/drawing/2014/main" xmlns="" id="{2EFD1A2E-8A7A-4FAA-B701-21AACF10C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361950</xdr:colOff>
      <xdr:row>99</xdr:row>
      <xdr:rowOff>9525</xdr:rowOff>
    </xdr:from>
    <xdr:to>
      <xdr:col>9</xdr:col>
      <xdr:colOff>695325</xdr:colOff>
      <xdr:row>112</xdr:row>
      <xdr:rowOff>85725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F72D865-9E72-43E1-B541-0A7F78F6D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219075</xdr:colOff>
      <xdr:row>113</xdr:row>
      <xdr:rowOff>171450</xdr:rowOff>
    </xdr:from>
    <xdr:to>
      <xdr:col>6</xdr:col>
      <xdr:colOff>276225</xdr:colOff>
      <xdr:row>129</xdr:row>
      <xdr:rowOff>142875</xdr:rowOff>
    </xdr:to>
    <xdr:graphicFrame macro="">
      <xdr:nvGraphicFramePr>
        <xdr:cNvPr id="20" name="Graphique 12">
          <a:extLst>
            <a:ext uri="{FF2B5EF4-FFF2-40B4-BE49-F238E27FC236}">
              <a16:creationId xmlns:a16="http://schemas.microsoft.com/office/drawing/2014/main" xmlns="" id="{60AAA55E-6B71-4297-88E2-DF204E6E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342900</xdr:colOff>
      <xdr:row>113</xdr:row>
      <xdr:rowOff>180975</xdr:rowOff>
    </xdr:from>
    <xdr:to>
      <xdr:col>9</xdr:col>
      <xdr:colOff>695325</xdr:colOff>
      <xdr:row>129</xdr:row>
      <xdr:rowOff>152400</xdr:rowOff>
    </xdr:to>
    <xdr:graphicFrame macro="">
      <xdr:nvGraphicFramePr>
        <xdr:cNvPr id="21" name="Graphique 12">
          <a:extLst>
            <a:ext uri="{FF2B5EF4-FFF2-40B4-BE49-F238E27FC236}">
              <a16:creationId xmlns:a16="http://schemas.microsoft.com/office/drawing/2014/main" xmlns="" id="{ED36F827-EF54-4807-85C3-3BE1A97A3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2D8B5077-EBAF-45F7-8236-23DC36FC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5BC597DE-9E37-415F-BB7E-DB3626DC1578}"/>
            </a:ext>
          </a:extLst>
        </xdr:cNvPr>
        <xdr:cNvSpPr txBox="1"/>
      </xdr:nvSpPr>
      <xdr:spPr>
        <a:xfrm>
          <a:off x="77152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3473706-0A5D-4CBB-BD22-F1125E132A1E}"/>
            </a:ext>
          </a:extLst>
        </xdr:cNvPr>
        <xdr:cNvSpPr txBox="1"/>
      </xdr:nvSpPr>
      <xdr:spPr>
        <a:xfrm>
          <a:off x="771525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F265CAF-5984-425C-84A9-A7279BDC42AF}"/>
            </a:ext>
          </a:extLst>
        </xdr:cNvPr>
        <xdr:cNvSpPr txBox="1"/>
      </xdr:nvSpPr>
      <xdr:spPr>
        <a:xfrm>
          <a:off x="77152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69749657-74B3-451B-96FB-3CC14E7E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01BDA4BA-5ED8-429A-B811-9461EABB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91ED1EC4-0A00-4A3D-954A-FE340B31F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96D74087-0FF5-496F-A1AB-497B5526C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BE238C67-CE20-4DF8-8E21-B11D7B249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DA4FB6C7-3761-4BF5-AC90-89D35B5D2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C0B25A54-83A5-42E7-A8DF-D2E686AFB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9E5D75C8-470D-4BF9-B86A-9749D7B0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24E84473-7D34-4D7F-BF8C-0AB2418E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38AA0433-FE91-41E8-9CA8-E02B7F9B1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9BDFDB44-064D-4200-B755-FA66F5AE9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0E4468AD-B94E-4781-B114-DEF3F91DD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AC6690BC-A783-4D10-AE6E-BC7B82CB8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25114607-EBB3-4FC4-9F4F-0FEB5CCDE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6ED40E5F-B5C9-476E-B786-868AF0DBA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5BC48EC5-5357-4756-8825-13CCE71FF17B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89214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988ABA37-BE33-435A-976E-83BDDB86A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A2EE8F83-B134-450E-92E5-02332807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41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BC0BF8E1-869D-4369-9C3A-197B5A16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685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F238F5D6-E92A-4EFD-9839-DAA5617A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89214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295E4A08-2A60-4493-AF6D-DDD0850CB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6A6776CC-21EE-46AE-8945-687AC836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73603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4E6DC601-030E-493C-BCE3-FAFD60B6F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11516754-26A1-4F61-8DCD-2A28C1CEE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5CEC0103-2998-47C8-964E-16E3AC080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1F5E786-169C-4287-9927-ED58805DC701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533CB2F5-E8CF-4C99-9CC1-D7B1E3C41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DB19DAFE-FAD8-4F5C-9FB1-F463B5DA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77685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175C2676-3271-4511-BD8E-E68124DD0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92199735-2A64-4AFD-A68E-3E2DE8FCA6CA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21332B9-DFC5-44A8-9FEE-C7D232B13F43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C1E7DC8-3F8A-4C3D-80C5-CDB855435AA4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A76E39D1-F3FE-44C0-AC93-0E5B3DB9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629EAB46-F259-4831-8FF1-DEE3C06A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285C2F57-7A82-4F9B-B15E-0545E6FE7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07955F6C-4DFF-4158-8FF8-8DD4A279C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B12D7C74-6AED-453C-A8C9-A6926099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6803F16D-0A1F-4240-9230-9AE55EB18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16E7BC5E-E7DB-46C1-B6B6-BF394559C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8A12040C-0944-45B6-81B5-54F79FD4E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D3D747D2-2829-40E7-8361-C0D0F0C8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E3BB91D0-6EA4-4127-B70F-0C00BF142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3DDDF6D8-FE97-49A3-8781-839CFC92C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03A3C5C9-CB4B-4D18-90C9-22C07C42E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4645F1E-357D-41E9-8EB9-0F1D029B9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884AFFDD-5DBF-4DBB-8E06-D8A419E64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20D75A99-4B8A-486A-A90A-B4823948E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F5949426-7354-49EA-AAB5-81ED27659193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BBD69C56-8FAC-437A-A32C-15EFD2F6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CB92D51E-7080-4CE2-A914-A2F169EC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974624FE-DD17-49B7-83F1-48C49C72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DA2F39C3-4516-4497-8F6E-69876BC77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1EBFF979-62E6-4A17-A4BF-6AB086715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B6297F91-F12D-4589-AFF9-E4D26BEE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69B2F291-5E4E-4F65-A853-D26B2855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D7EF6B82-6CE4-457A-9944-555EEFBD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A8C64BF6-6CB7-45AE-90C2-E0E6B1BA9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2C09F4B8-6041-41F8-B7C7-C988111392B9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DFB5ABA7-BCC0-42E5-80AD-D55698F4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AE89D8C7-C0FB-4ECB-877D-45432DB0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4F32721D-CE54-40A9-92E8-FF92F3884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65E549B7-923D-4C52-8C26-F72E47FCDA8E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FF6E96BD-6A10-4A94-9813-FA55D809C8E1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197F4AC3-8EB1-47FA-8528-34C09BC3AA1B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4E38F109-75AD-4798-91E0-F11B3857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3D10ECD3-A8BA-4EF3-AB9B-951B05473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76EB7CC6-228E-4F17-8324-3B23AB63B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C9C50577-8F87-414E-94C0-736698AD5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E6AA6795-8853-4E41-9A8F-7468D2269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90A36EAE-F9C9-4E72-AAEC-B9344A496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B6B847E2-853B-477E-8EFC-3AADD5B67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FF9B9085-31A1-4444-A2AA-7D89C3CF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69CB7ED8-8A97-4CB6-89E6-155565E9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EC75A71C-1E16-4B92-B7AA-E8890EAA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473152FE-FE63-41F2-922C-7433D768E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363192DB-5535-4832-9536-A006FA4AC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2735F2B4-74ED-4711-B2E6-2261682CC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CE172124-EEF2-49E5-ACD9-B802E375D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AAD40E77-2D36-4EE7-B5D9-B309CFB64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2EA27857-9FE5-4BB7-BE31-EBCDCAC5B62E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1CF1B0D7-0824-4AF0-999B-E5A7BAE3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F3A8764F-8F25-4DCA-AE2F-93B72771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2B4195BB-13E0-489E-8179-84EB9071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17361405-AFA8-4F98-B2E5-4BE90AA0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F8029183-E4E9-4D23-B8F4-315E98493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2025FDFE-BEDF-4BFF-A2D1-51FC25A8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82BEDCA7-C4AB-4000-904F-6417C81DD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1696A41C-2F50-44DC-B289-245F4F79D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756DD885-8CA6-4CBE-B8CA-7ACC4CF5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7F8EEA4C-BC7C-41A7-A6CB-E3B35AED5B49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70A1ED82-2F42-49B6-A3D3-BE117363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C6EC0EEC-BD75-4535-B145-D871A06D7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B9952F1C-50DA-433D-9A78-92EA2533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673D8EFF-84C2-4DE4-B511-CDFC64898841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0404905A-6158-465C-9049-BFA28512326D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84F0A0C-E137-45CD-AF30-CEBB067FEE7D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3A8C17FD-CCE6-4AD2-8A43-1107FB1A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692B451C-B53D-4052-B6A7-55140085A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A8392C8E-74AE-4CD2-8C96-119348841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A4C4527A-8A7E-479B-9678-F7EFA0012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0C38EB4D-2C2B-4515-A05E-F1D2CD08A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92EE5DD7-2517-4403-842A-EA0BFB3D5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2148B74D-EC10-4032-B4B9-0A774E80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EE2A7907-41DC-44BA-ABAD-16ADC1F3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FEB05FF8-6AE7-482C-87A7-AFC5DE6C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1C919EDD-F5C7-498A-AD77-30A3EF0C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548DB2A9-4E69-42A9-B2CD-30D9671EE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F2A39780-3914-48A2-A625-EBDE1AD6B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BE2B5EB2-EF96-46BA-AD62-5655A26CA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70399661-4383-4FC3-B4C4-BF2DCB192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E59FF633-B7F8-417D-9F95-839D00D8B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4ECAA2AC-8410-4AD7-923D-D73BA552145F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3D1A684B-E92A-491F-96A5-07745E21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139B00C9-24B2-4C2F-A983-7FE185DD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4FF61888-F45F-4951-8E3E-9B9F2695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A6188D16-70FD-455D-B03B-E648D9CA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F1C565AE-5638-468E-A08B-72671630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3DCC4B46-E12D-4FB2-88C3-61C881E9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BD894F46-3F30-4ADB-9174-DEC64473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C031B7A8-2A55-48B8-874E-F72B05810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6B4C35FB-ED1C-4F45-976B-DBCAD116E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AC444A9E-14BF-4E62-8DC4-EDBC36E56DBA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8BC8EFAA-37B5-4AB9-9453-F3D38D13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29DEB196-880A-4128-8560-4B14DDAFE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774E2CCA-80D0-4DC1-AF1C-82E9466C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4634719B-910C-410B-ADD9-1A730CD0A1BB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1522DB87-369E-4359-8538-4399999B0D40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12EB7D6B-406C-4E2B-ACA6-902B607EF0D4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5A3E05F3-42FA-4E35-AD69-F42B760F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C320BD7A-EEE5-4CC5-AFED-2965F207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EA7C0226-F880-43CE-B707-9AB733C22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276BA82C-70D7-401E-A8EB-707486630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36094565-41C9-451A-ABA7-68953A31B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8E01B151-0DAB-484C-8460-761CB6C8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06A90CEE-E1B0-49FB-963D-D749EC220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3F2B4513-C6E4-4F03-99B4-500ABA0F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CE420228-E940-47A4-BD6B-B88EEFE1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6086F55D-1704-40E6-B615-81B7DBA62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C6FBE54C-505C-441E-B32C-B023EFB02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80C2C1EF-B667-4BAF-AA42-C1F50C650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813A398F-C9E6-418A-A280-6FEA4CE89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485FE174-A1FC-42E0-99F0-1508F7A3D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B901F09D-BB46-4B5F-B0F2-6EF327476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30E0D789-BE66-408B-BE00-A2E861843921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F2525C94-3F32-44D2-984D-462AC8C7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C7268966-C766-4351-9694-BBCE7996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E7F5900C-9573-4522-B721-8588BA38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EC366D20-9AD7-4CF9-96B8-24952A91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3A005857-5FCA-467D-804B-41ACD28D6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5B20006B-B5F8-467A-9AED-63828909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67BB3E97-4595-4E91-824E-12E0C8EF2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BC37A6C7-B8A4-487D-81C6-BCC03CFE1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D282A862-8F57-4CD0-8DB6-74D3E3D3A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DC555D5-61B2-4C0F-ACE8-D51985B626C8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378F4055-F058-455A-AD5B-F14A3310E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60AA81C5-7BCA-4112-B770-B7745C36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8:K427"/>
  <sheetViews>
    <sheetView tabSelected="1" view="pageBreakPreview" topLeftCell="A7" zoomScaleSheetLayoutView="100" workbookViewId="0">
      <selection activeCell="A11" sqref="A11:I11"/>
    </sheetView>
  </sheetViews>
  <sheetFormatPr baseColWidth="10" defaultRowHeight="12.75" x14ac:dyDescent="0.2"/>
  <cols>
    <col min="1" max="1" width="9.5703125" style="65" customWidth="1"/>
    <col min="2" max="2" width="11" style="65" customWidth="1"/>
    <col min="3" max="3" width="11.140625" style="65" customWidth="1"/>
    <col min="4" max="4" width="23.42578125" style="65" customWidth="1"/>
    <col min="5" max="5" width="11.42578125" style="65"/>
    <col min="6" max="6" width="15.140625" style="65" customWidth="1"/>
    <col min="7" max="7" width="11.42578125" style="65"/>
    <col min="8" max="8" width="18.28515625" style="65" customWidth="1"/>
    <col min="9" max="9" width="14.28515625" style="65" customWidth="1"/>
    <col min="10" max="16384" width="11.42578125" style="65"/>
  </cols>
  <sheetData>
    <row r="8" spans="1:9" ht="25.5" x14ac:dyDescent="0.35">
      <c r="A8" s="267" t="s">
        <v>142</v>
      </c>
      <c r="B8" s="267"/>
      <c r="C8" s="267"/>
      <c r="D8" s="267"/>
      <c r="E8" s="267"/>
      <c r="F8" s="267"/>
      <c r="G8" s="267"/>
      <c r="H8" s="267"/>
      <c r="I8" s="267"/>
    </row>
    <row r="9" spans="1:9" ht="13.5" customHeight="1" x14ac:dyDescent="0.5">
      <c r="D9" s="66"/>
      <c r="E9" s="67"/>
      <c r="F9" s="67"/>
    </row>
    <row r="10" spans="1:9" ht="25.5" x14ac:dyDescent="0.35">
      <c r="A10" s="267" t="s">
        <v>218</v>
      </c>
      <c r="B10" s="267"/>
      <c r="C10" s="267"/>
      <c r="D10" s="267"/>
      <c r="E10" s="267"/>
      <c r="F10" s="267"/>
      <c r="G10" s="267"/>
      <c r="H10" s="267"/>
      <c r="I10" s="267"/>
    </row>
    <row r="11" spans="1:9" ht="18" x14ac:dyDescent="0.25">
      <c r="A11" s="270"/>
      <c r="B11" s="271"/>
      <c r="C11" s="271"/>
      <c r="D11" s="271"/>
      <c r="E11" s="271"/>
      <c r="F11" s="271"/>
      <c r="G11" s="271"/>
      <c r="H11" s="271"/>
      <c r="I11" s="271"/>
    </row>
    <row r="13" spans="1:9" ht="13.5" x14ac:dyDescent="0.25">
      <c r="B13" s="68"/>
      <c r="C13" s="69"/>
      <c r="D13" s="69"/>
      <c r="E13" s="69"/>
      <c r="F13" s="69"/>
      <c r="G13" s="70"/>
    </row>
    <row r="14" spans="1:9" ht="15" x14ac:dyDescent="0.2">
      <c r="A14" s="71" t="s">
        <v>25</v>
      </c>
      <c r="B14" s="72"/>
      <c r="C14" s="73"/>
      <c r="D14" s="272" t="s">
        <v>217</v>
      </c>
      <c r="E14" s="273"/>
      <c r="F14" s="273"/>
      <c r="G14" s="273"/>
      <c r="H14" s="73"/>
      <c r="I14" s="73"/>
    </row>
    <row r="15" spans="1:9" ht="15" x14ac:dyDescent="0.2">
      <c r="B15" s="74"/>
      <c r="C15" s="75"/>
      <c r="D15" s="75"/>
      <c r="E15" s="75"/>
      <c r="F15" s="75"/>
      <c r="G15" s="75"/>
      <c r="H15" s="75"/>
    </row>
    <row r="16" spans="1:9" ht="15" x14ac:dyDescent="0.2">
      <c r="A16" s="268" t="s">
        <v>254</v>
      </c>
      <c r="B16" s="269"/>
      <c r="C16" s="269"/>
      <c r="D16" s="269"/>
      <c r="E16" s="269"/>
      <c r="F16" s="269"/>
      <c r="G16" s="269"/>
      <c r="H16" s="269"/>
      <c r="I16" s="269"/>
    </row>
    <row r="17" spans="1:11" ht="15" x14ac:dyDescent="0.2">
      <c r="B17" s="74"/>
      <c r="C17" s="75"/>
      <c r="D17" s="75"/>
      <c r="E17" s="75"/>
      <c r="F17" s="75"/>
      <c r="G17" s="75"/>
      <c r="H17" s="75"/>
    </row>
    <row r="18" spans="1:11" x14ac:dyDescent="0.2">
      <c r="A18" s="76"/>
      <c r="B18" s="76"/>
      <c r="C18" s="76"/>
      <c r="D18" s="76"/>
      <c r="E18" s="76"/>
      <c r="H18" s="76"/>
      <c r="I18" s="76"/>
    </row>
    <row r="19" spans="1:11" ht="15" x14ac:dyDescent="0.2">
      <c r="B19" s="74"/>
      <c r="C19" s="75"/>
      <c r="D19" s="75"/>
      <c r="E19" s="75"/>
      <c r="F19" s="75"/>
      <c r="G19" s="75"/>
      <c r="H19" s="75"/>
    </row>
    <row r="20" spans="1:11" x14ac:dyDescent="0.2">
      <c r="A20" s="76"/>
      <c r="B20" s="76"/>
      <c r="C20" s="76"/>
      <c r="D20" s="76"/>
      <c r="E20" s="76"/>
      <c r="H20" s="76"/>
      <c r="I20" s="76"/>
      <c r="J20" s="76"/>
    </row>
    <row r="21" spans="1:11" x14ac:dyDescent="0.2">
      <c r="A21" s="76"/>
      <c r="B21" s="76"/>
      <c r="C21" s="76"/>
      <c r="D21" s="76"/>
      <c r="E21" s="76"/>
      <c r="H21" s="76"/>
      <c r="I21" s="76"/>
      <c r="J21" s="76"/>
    </row>
    <row r="22" spans="1:11" ht="17.100000000000001" customHeight="1" x14ac:dyDescent="0.2">
      <c r="A22" s="228" t="s">
        <v>21</v>
      </c>
      <c r="B22" s="232" t="s">
        <v>209</v>
      </c>
      <c r="C22" s="232" t="s">
        <v>210</v>
      </c>
      <c r="D22" s="76"/>
      <c r="E22" s="76"/>
      <c r="F22" s="76"/>
      <c r="I22" s="76"/>
      <c r="J22" s="76"/>
      <c r="K22" s="76"/>
    </row>
    <row r="23" spans="1:11" ht="17.100000000000001" customHeight="1" x14ac:dyDescent="0.2">
      <c r="A23" s="229" t="s">
        <v>9</v>
      </c>
      <c r="B23" s="254"/>
      <c r="C23" s="255"/>
      <c r="D23" s="76"/>
      <c r="E23" s="76"/>
      <c r="F23" s="76"/>
      <c r="I23" s="76"/>
      <c r="J23" s="76"/>
      <c r="K23" s="76"/>
    </row>
    <row r="24" spans="1:11" ht="17.100000000000001" customHeight="1" x14ac:dyDescent="0.2">
      <c r="A24" s="230" t="s">
        <v>10</v>
      </c>
      <c r="B24" s="233"/>
      <c r="C24" s="233"/>
      <c r="D24" s="76"/>
      <c r="E24" s="76"/>
      <c r="F24" s="76"/>
      <c r="I24" s="76"/>
      <c r="J24" s="76"/>
      <c r="K24" s="76"/>
    </row>
    <row r="25" spans="1:11" ht="17.100000000000001" customHeight="1" x14ac:dyDescent="0.2">
      <c r="A25" s="229" t="s">
        <v>11</v>
      </c>
      <c r="B25" s="256">
        <f>Mars!F434</f>
        <v>0.81395348837209303</v>
      </c>
      <c r="C25" s="256">
        <f>Mars!F437</f>
        <v>0.74</v>
      </c>
      <c r="D25" s="76"/>
      <c r="E25" s="76"/>
      <c r="F25" s="76"/>
      <c r="I25" s="76"/>
      <c r="J25" s="76"/>
      <c r="K25" s="76"/>
    </row>
    <row r="26" spans="1:11" ht="17.100000000000001" customHeight="1" x14ac:dyDescent="0.2">
      <c r="A26" s="230" t="s">
        <v>12</v>
      </c>
      <c r="B26" s="233"/>
      <c r="C26" s="233"/>
      <c r="D26" s="76"/>
      <c r="I26" s="76"/>
      <c r="J26" s="76"/>
      <c r="K26" s="76"/>
    </row>
    <row r="27" spans="1:11" ht="17.100000000000001" customHeight="1" x14ac:dyDescent="0.2">
      <c r="A27" s="229" t="s">
        <v>13</v>
      </c>
      <c r="B27" s="256" t="e">
        <f>Mai!F434</f>
        <v>#DIV/0!</v>
      </c>
      <c r="C27" s="256" t="e">
        <f>Mai!F437</f>
        <v>#DIV/0!</v>
      </c>
      <c r="D27" s="76"/>
      <c r="E27" s="76"/>
      <c r="F27" s="76"/>
      <c r="G27" s="76"/>
      <c r="H27" s="76"/>
      <c r="I27" s="76"/>
      <c r="J27" s="76"/>
      <c r="K27" s="76"/>
    </row>
    <row r="28" spans="1:11" ht="17.100000000000001" customHeight="1" x14ac:dyDescent="0.2">
      <c r="A28" s="230" t="s">
        <v>14</v>
      </c>
      <c r="B28" s="233"/>
      <c r="C28" s="233"/>
      <c r="D28" s="78"/>
      <c r="E28" s="78"/>
      <c r="F28" s="78"/>
      <c r="I28" s="78"/>
      <c r="J28" s="76"/>
      <c r="K28" s="76"/>
    </row>
    <row r="29" spans="1:11" ht="17.100000000000001" customHeight="1" x14ac:dyDescent="0.2">
      <c r="A29" s="229" t="s">
        <v>15</v>
      </c>
      <c r="B29" s="256" t="e">
        <f>Juillet!F434</f>
        <v>#DIV/0!</v>
      </c>
      <c r="C29" s="256" t="e">
        <f>Juillet!F437</f>
        <v>#DIV/0!</v>
      </c>
      <c r="D29" s="79"/>
      <c r="E29" s="79"/>
      <c r="F29" s="79"/>
      <c r="G29" s="79"/>
      <c r="H29" s="79"/>
      <c r="I29" s="78"/>
      <c r="J29" s="76"/>
      <c r="K29" s="76"/>
    </row>
    <row r="30" spans="1:11" ht="17.100000000000001" customHeight="1" x14ac:dyDescent="0.2">
      <c r="A30" s="230" t="s">
        <v>16</v>
      </c>
      <c r="B30" s="233"/>
      <c r="C30" s="233"/>
      <c r="D30" s="80"/>
      <c r="E30" s="79"/>
      <c r="F30" s="79"/>
      <c r="G30" s="79"/>
      <c r="H30" s="79"/>
      <c r="I30" s="78"/>
      <c r="J30" s="76"/>
      <c r="K30" s="76"/>
    </row>
    <row r="31" spans="1:11" ht="17.100000000000001" customHeight="1" x14ac:dyDescent="0.2">
      <c r="A31" s="229" t="s">
        <v>17</v>
      </c>
      <c r="B31" s="256" t="e">
        <f>Septembre!F434</f>
        <v>#DIV/0!</v>
      </c>
      <c r="C31" s="256" t="e">
        <f>Septembre!F437</f>
        <v>#DIV/0!</v>
      </c>
      <c r="D31" s="80"/>
      <c r="E31" s="80"/>
      <c r="F31" s="80"/>
      <c r="G31" s="80"/>
      <c r="H31" s="80"/>
      <c r="I31" s="78"/>
      <c r="J31" s="77"/>
    </row>
    <row r="32" spans="1:11" ht="17.100000000000001" customHeight="1" x14ac:dyDescent="0.2">
      <c r="A32" s="230" t="s">
        <v>18</v>
      </c>
      <c r="B32" s="233"/>
      <c r="C32" s="233"/>
      <c r="D32" s="79"/>
      <c r="E32" s="79"/>
      <c r="F32" s="79"/>
      <c r="G32" s="79"/>
      <c r="H32" s="79"/>
      <c r="I32" s="78"/>
      <c r="J32" s="77"/>
    </row>
    <row r="33" spans="1:8" ht="17.100000000000001" customHeight="1" x14ac:dyDescent="0.2">
      <c r="A33" s="229" t="s">
        <v>19</v>
      </c>
      <c r="B33" s="256" t="e">
        <f>Novembre!F434</f>
        <v>#DIV/0!</v>
      </c>
      <c r="C33" s="256" t="e">
        <f>Novembre!F437</f>
        <v>#DIV/0!</v>
      </c>
      <c r="D33" s="80"/>
      <c r="E33" s="80"/>
      <c r="F33" s="80"/>
      <c r="G33" s="80"/>
      <c r="H33" s="80"/>
    </row>
    <row r="34" spans="1:8" ht="17.100000000000001" customHeight="1" x14ac:dyDescent="0.2">
      <c r="A34" s="231" t="s">
        <v>20</v>
      </c>
      <c r="B34" s="234"/>
      <c r="C34" s="234"/>
      <c r="D34" s="80"/>
      <c r="E34" s="80"/>
      <c r="F34" s="80"/>
      <c r="G34" s="80"/>
      <c r="H34" s="80"/>
    </row>
    <row r="35" spans="1:8" ht="17.100000000000001" customHeight="1" x14ac:dyDescent="0.2"/>
    <row r="36" spans="1:8" ht="17.100000000000001" customHeight="1" x14ac:dyDescent="0.2"/>
    <row r="37" spans="1:8" ht="17.100000000000001" customHeight="1" x14ac:dyDescent="0.2"/>
    <row r="38" spans="1:8" ht="17.100000000000001" customHeight="1" x14ac:dyDescent="0.2">
      <c r="A38" s="228" t="s">
        <v>21</v>
      </c>
      <c r="B38" s="232" t="s">
        <v>209</v>
      </c>
      <c r="C38" s="232" t="s">
        <v>210</v>
      </c>
    </row>
    <row r="39" spans="1:8" ht="17.100000000000001" customHeight="1" x14ac:dyDescent="0.2">
      <c r="A39" s="229" t="s">
        <v>9</v>
      </c>
      <c r="B39" s="254"/>
      <c r="C39" s="255"/>
    </row>
    <row r="40" spans="1:8" ht="17.100000000000001" customHeight="1" x14ac:dyDescent="0.2">
      <c r="A40" s="230" t="s">
        <v>10</v>
      </c>
      <c r="B40" s="233"/>
      <c r="C40" s="233"/>
    </row>
    <row r="41" spans="1:8" ht="17.100000000000001" customHeight="1" x14ac:dyDescent="0.2">
      <c r="A41" s="229" t="s">
        <v>11</v>
      </c>
      <c r="B41" s="256">
        <f>Mars!F169</f>
        <v>0.73076923076923073</v>
      </c>
      <c r="C41" s="256">
        <f>Mars!F172</f>
        <v>0.75</v>
      </c>
    </row>
    <row r="42" spans="1:8" ht="17.100000000000001" customHeight="1" x14ac:dyDescent="0.2">
      <c r="A42" s="230" t="s">
        <v>12</v>
      </c>
      <c r="B42" s="233"/>
      <c r="C42" s="233"/>
    </row>
    <row r="43" spans="1:8" ht="17.100000000000001" customHeight="1" x14ac:dyDescent="0.2">
      <c r="A43" s="229" t="s">
        <v>13</v>
      </c>
      <c r="B43" s="256" t="e">
        <f>Mai!F169</f>
        <v>#DIV/0!</v>
      </c>
      <c r="C43" s="256" t="e">
        <f>Mai!F172</f>
        <v>#DIV/0!</v>
      </c>
    </row>
    <row r="44" spans="1:8" ht="17.100000000000001" customHeight="1" x14ac:dyDescent="0.2">
      <c r="A44" s="230" t="s">
        <v>14</v>
      </c>
      <c r="B44" s="233"/>
      <c r="C44" s="233"/>
    </row>
    <row r="45" spans="1:8" ht="17.100000000000001" customHeight="1" x14ac:dyDescent="0.2">
      <c r="A45" s="229" t="s">
        <v>15</v>
      </c>
      <c r="B45" s="256" t="e">
        <f>Juillet!F169</f>
        <v>#DIV/0!</v>
      </c>
      <c r="C45" s="256" t="e">
        <f>Juillet!F172</f>
        <v>#DIV/0!</v>
      </c>
    </row>
    <row r="46" spans="1:8" ht="17.100000000000001" customHeight="1" x14ac:dyDescent="0.2">
      <c r="A46" s="230" t="s">
        <v>16</v>
      </c>
      <c r="B46" s="233"/>
      <c r="C46" s="233"/>
    </row>
    <row r="47" spans="1:8" ht="17.100000000000001" customHeight="1" x14ac:dyDescent="0.2">
      <c r="A47" s="229" t="s">
        <v>17</v>
      </c>
      <c r="B47" s="256" t="e">
        <f>Septembre!F169</f>
        <v>#DIV/0!</v>
      </c>
      <c r="C47" s="256" t="e">
        <f>Septembre!F172</f>
        <v>#DIV/0!</v>
      </c>
    </row>
    <row r="48" spans="1:8" ht="17.100000000000001" customHeight="1" x14ac:dyDescent="0.2">
      <c r="A48" s="230" t="s">
        <v>18</v>
      </c>
      <c r="B48" s="233"/>
      <c r="C48" s="233"/>
    </row>
    <row r="49" spans="1:3" ht="17.100000000000001" customHeight="1" x14ac:dyDescent="0.2">
      <c r="A49" s="229" t="s">
        <v>19</v>
      </c>
      <c r="B49" s="256" t="e">
        <f>Novembre!F169</f>
        <v>#DIV/0!</v>
      </c>
      <c r="C49" s="256" t="e">
        <f>Novembre!F172</f>
        <v>#DIV/0!</v>
      </c>
    </row>
    <row r="50" spans="1:3" ht="17.100000000000001" customHeight="1" x14ac:dyDescent="0.2">
      <c r="A50" s="231" t="s">
        <v>20</v>
      </c>
      <c r="B50" s="234"/>
      <c r="C50" s="234"/>
    </row>
    <row r="51" spans="1:3" ht="17.100000000000001" customHeight="1" x14ac:dyDescent="0.2"/>
    <row r="52" spans="1:3" ht="17.100000000000001" customHeight="1" x14ac:dyDescent="0.2"/>
    <row r="53" spans="1:3" ht="17.100000000000001" customHeight="1" x14ac:dyDescent="0.2"/>
    <row r="54" spans="1:3" ht="17.100000000000001" customHeight="1" x14ac:dyDescent="0.2"/>
    <row r="55" spans="1:3" ht="17.100000000000001" customHeight="1" x14ac:dyDescent="0.2">
      <c r="A55" s="228" t="s">
        <v>21</v>
      </c>
      <c r="B55" s="232" t="s">
        <v>209</v>
      </c>
      <c r="C55" s="232" t="s">
        <v>210</v>
      </c>
    </row>
    <row r="56" spans="1:3" ht="17.100000000000001" customHeight="1" x14ac:dyDescent="0.2">
      <c r="A56" s="229" t="s">
        <v>9</v>
      </c>
      <c r="B56" s="254"/>
      <c r="C56" s="255"/>
    </row>
    <row r="57" spans="1:3" ht="17.100000000000001" customHeight="1" x14ac:dyDescent="0.2">
      <c r="A57" s="230" t="s">
        <v>10</v>
      </c>
      <c r="B57" s="233"/>
      <c r="C57" s="233"/>
    </row>
    <row r="58" spans="1:3" ht="17.100000000000001" customHeight="1" x14ac:dyDescent="0.2">
      <c r="A58" s="229" t="s">
        <v>11</v>
      </c>
      <c r="B58" s="256">
        <f>Mars!F232</f>
        <v>1</v>
      </c>
      <c r="C58" s="256">
        <f>Mars!F235</f>
        <v>0.91105263157894734</v>
      </c>
    </row>
    <row r="59" spans="1:3" ht="17.100000000000001" customHeight="1" x14ac:dyDescent="0.2">
      <c r="A59" s="230" t="s">
        <v>12</v>
      </c>
      <c r="B59" s="233"/>
      <c r="C59" s="233"/>
    </row>
    <row r="60" spans="1:3" ht="17.100000000000001" customHeight="1" x14ac:dyDescent="0.2">
      <c r="A60" s="229" t="s">
        <v>13</v>
      </c>
      <c r="B60" s="256" t="e">
        <f>Mai!F232</f>
        <v>#DIV/0!</v>
      </c>
      <c r="C60" s="256" t="e">
        <f>Mai!F235</f>
        <v>#DIV/0!</v>
      </c>
    </row>
    <row r="61" spans="1:3" ht="17.100000000000001" customHeight="1" x14ac:dyDescent="0.2">
      <c r="A61" s="230" t="s">
        <v>14</v>
      </c>
      <c r="B61" s="233"/>
      <c r="C61" s="233"/>
    </row>
    <row r="62" spans="1:3" ht="17.100000000000001" customHeight="1" x14ac:dyDescent="0.2">
      <c r="A62" s="229" t="s">
        <v>15</v>
      </c>
      <c r="B62" s="256" t="e">
        <f>Juillet!F232</f>
        <v>#DIV/0!</v>
      </c>
      <c r="C62" s="256" t="e">
        <f>Juillet!F235</f>
        <v>#DIV/0!</v>
      </c>
    </row>
    <row r="63" spans="1:3" ht="17.100000000000001" customHeight="1" x14ac:dyDescent="0.2">
      <c r="A63" s="230" t="s">
        <v>16</v>
      </c>
      <c r="B63" s="233"/>
      <c r="C63" s="233"/>
    </row>
    <row r="64" spans="1:3" ht="17.100000000000001" customHeight="1" x14ac:dyDescent="0.2">
      <c r="A64" s="229" t="s">
        <v>17</v>
      </c>
      <c r="B64" s="256" t="e">
        <f>Septembre!F232</f>
        <v>#DIV/0!</v>
      </c>
      <c r="C64" s="256" t="e">
        <f>Septembre!F235</f>
        <v>#DIV/0!</v>
      </c>
    </row>
    <row r="65" spans="1:3" ht="17.100000000000001" customHeight="1" x14ac:dyDescent="0.2">
      <c r="A65" s="230" t="s">
        <v>18</v>
      </c>
      <c r="B65" s="233"/>
      <c r="C65" s="233"/>
    </row>
    <row r="66" spans="1:3" ht="17.100000000000001" customHeight="1" x14ac:dyDescent="0.2">
      <c r="A66" s="229" t="s">
        <v>19</v>
      </c>
      <c r="B66" s="256" t="e">
        <f>Novembre!F232</f>
        <v>#DIV/0!</v>
      </c>
      <c r="C66" s="256" t="e">
        <f>Novembre!F235</f>
        <v>#DIV/0!</v>
      </c>
    </row>
    <row r="67" spans="1:3" ht="17.100000000000001" customHeight="1" x14ac:dyDescent="0.2">
      <c r="A67" s="231" t="s">
        <v>20</v>
      </c>
      <c r="B67" s="234"/>
      <c r="C67" s="234"/>
    </row>
    <row r="68" spans="1:3" ht="17.100000000000001" customHeight="1" x14ac:dyDescent="0.2"/>
    <row r="69" spans="1:3" ht="17.100000000000001" customHeight="1" x14ac:dyDescent="0.2"/>
    <row r="70" spans="1:3" ht="17.100000000000001" customHeight="1" x14ac:dyDescent="0.2">
      <c r="A70" s="228" t="s">
        <v>21</v>
      </c>
      <c r="B70" s="232" t="s">
        <v>209</v>
      </c>
      <c r="C70" s="232" t="s">
        <v>210</v>
      </c>
    </row>
    <row r="71" spans="1:3" ht="17.100000000000001" customHeight="1" x14ac:dyDescent="0.2">
      <c r="A71" s="229" t="s">
        <v>9</v>
      </c>
      <c r="B71" s="254"/>
      <c r="C71" s="255"/>
    </row>
    <row r="72" spans="1:3" ht="17.100000000000001" customHeight="1" x14ac:dyDescent="0.2">
      <c r="A72" s="230" t="s">
        <v>10</v>
      </c>
      <c r="B72" s="233"/>
      <c r="C72" s="233"/>
    </row>
    <row r="73" spans="1:3" ht="17.100000000000001" customHeight="1" x14ac:dyDescent="0.2">
      <c r="A73" s="229" t="s">
        <v>11</v>
      </c>
      <c r="B73" s="256">
        <f>Mars!F302</f>
        <v>1</v>
      </c>
      <c r="C73" s="256">
        <f>Mars!F305</f>
        <v>0.59499999999999997</v>
      </c>
    </row>
    <row r="74" spans="1:3" ht="17.100000000000001" customHeight="1" x14ac:dyDescent="0.2">
      <c r="A74" s="230" t="s">
        <v>12</v>
      </c>
      <c r="B74" s="233"/>
      <c r="C74" s="233"/>
    </row>
    <row r="75" spans="1:3" ht="17.100000000000001" customHeight="1" x14ac:dyDescent="0.2">
      <c r="A75" s="229" t="s">
        <v>13</v>
      </c>
      <c r="B75" s="256" t="e">
        <f>Mai!F302</f>
        <v>#DIV/0!</v>
      </c>
      <c r="C75" s="256" t="e">
        <f>Mai!F305</f>
        <v>#DIV/0!</v>
      </c>
    </row>
    <row r="76" spans="1:3" ht="17.100000000000001" customHeight="1" x14ac:dyDescent="0.2">
      <c r="A76" s="230" t="s">
        <v>14</v>
      </c>
      <c r="B76" s="233"/>
      <c r="C76" s="233"/>
    </row>
    <row r="77" spans="1:3" ht="17.100000000000001" customHeight="1" x14ac:dyDescent="0.2">
      <c r="A77" s="229" t="s">
        <v>15</v>
      </c>
      <c r="B77" s="256" t="e">
        <f>Juillet!F302</f>
        <v>#DIV/0!</v>
      </c>
      <c r="C77" s="256" t="e">
        <f>Juillet!F305</f>
        <v>#DIV/0!</v>
      </c>
    </row>
    <row r="78" spans="1:3" ht="17.100000000000001" customHeight="1" x14ac:dyDescent="0.2">
      <c r="A78" s="230" t="s">
        <v>16</v>
      </c>
      <c r="B78" s="233"/>
      <c r="C78" s="233"/>
    </row>
    <row r="79" spans="1:3" ht="17.100000000000001" customHeight="1" x14ac:dyDescent="0.2">
      <c r="A79" s="229" t="s">
        <v>17</v>
      </c>
      <c r="B79" s="256" t="e">
        <f>Septembre!F302</f>
        <v>#DIV/0!</v>
      </c>
      <c r="C79" s="256" t="e">
        <f>Septembre!F305</f>
        <v>#DIV/0!</v>
      </c>
    </row>
    <row r="80" spans="1:3" ht="17.100000000000001" customHeight="1" x14ac:dyDescent="0.2">
      <c r="A80" s="230" t="s">
        <v>18</v>
      </c>
      <c r="B80" s="233"/>
      <c r="C80" s="233"/>
    </row>
    <row r="81" spans="1:3" ht="17.100000000000001" customHeight="1" x14ac:dyDescent="0.2">
      <c r="A81" s="229" t="s">
        <v>19</v>
      </c>
      <c r="B81" s="256" t="e">
        <f>Novembre!F302</f>
        <v>#DIV/0!</v>
      </c>
      <c r="C81" s="256" t="e">
        <f>Novembre!F305</f>
        <v>#DIV/0!</v>
      </c>
    </row>
    <row r="82" spans="1:3" ht="17.100000000000001" customHeight="1" x14ac:dyDescent="0.2">
      <c r="A82" s="231" t="s">
        <v>20</v>
      </c>
      <c r="B82" s="234"/>
      <c r="C82" s="234"/>
    </row>
    <row r="83" spans="1:3" ht="17.100000000000001" customHeight="1" x14ac:dyDescent="0.2"/>
    <row r="84" spans="1:3" ht="17.100000000000001" customHeight="1" x14ac:dyDescent="0.2"/>
    <row r="85" spans="1:3" ht="17.100000000000001" customHeight="1" x14ac:dyDescent="0.2">
      <c r="A85" s="228" t="s">
        <v>21</v>
      </c>
      <c r="B85" s="232" t="s">
        <v>209</v>
      </c>
      <c r="C85" s="232" t="s">
        <v>210</v>
      </c>
    </row>
    <row r="86" spans="1:3" ht="17.100000000000001" customHeight="1" x14ac:dyDescent="0.2">
      <c r="A86" s="229" t="s">
        <v>9</v>
      </c>
      <c r="B86" s="254"/>
      <c r="C86" s="255"/>
    </row>
    <row r="87" spans="1:3" ht="17.100000000000001" customHeight="1" x14ac:dyDescent="0.2">
      <c r="A87" s="230" t="s">
        <v>10</v>
      </c>
      <c r="B87" s="233"/>
      <c r="C87" s="233"/>
    </row>
    <row r="88" spans="1:3" ht="17.100000000000001" customHeight="1" x14ac:dyDescent="0.2">
      <c r="A88" s="229" t="s">
        <v>11</v>
      </c>
      <c r="B88" s="256">
        <f>Mars!F322</f>
        <v>1</v>
      </c>
      <c r="C88" s="256">
        <f>Mars!F325</f>
        <v>0.5</v>
      </c>
    </row>
    <row r="89" spans="1:3" ht="17.100000000000001" customHeight="1" x14ac:dyDescent="0.2">
      <c r="A89" s="230" t="s">
        <v>12</v>
      </c>
      <c r="B89" s="233"/>
      <c r="C89" s="233"/>
    </row>
    <row r="90" spans="1:3" ht="17.100000000000001" customHeight="1" x14ac:dyDescent="0.2">
      <c r="A90" s="229" t="s">
        <v>13</v>
      </c>
      <c r="B90" s="256" t="e">
        <f>Mai!F322</f>
        <v>#DIV/0!</v>
      </c>
      <c r="C90" s="256" t="e">
        <f>Mai!F325</f>
        <v>#DIV/0!</v>
      </c>
    </row>
    <row r="91" spans="1:3" ht="17.100000000000001" customHeight="1" x14ac:dyDescent="0.2">
      <c r="A91" s="230" t="s">
        <v>14</v>
      </c>
      <c r="B91" s="233"/>
      <c r="C91" s="233"/>
    </row>
    <row r="92" spans="1:3" ht="17.100000000000001" customHeight="1" x14ac:dyDescent="0.2">
      <c r="A92" s="229" t="s">
        <v>15</v>
      </c>
      <c r="B92" s="256" t="e">
        <f>Juillet!F322</f>
        <v>#DIV/0!</v>
      </c>
      <c r="C92" s="256" t="e">
        <f>Juillet!F325</f>
        <v>#DIV/0!</v>
      </c>
    </row>
    <row r="93" spans="1:3" ht="17.100000000000001" customHeight="1" x14ac:dyDescent="0.2">
      <c r="A93" s="230" t="s">
        <v>16</v>
      </c>
      <c r="B93" s="233"/>
      <c r="C93" s="233"/>
    </row>
    <row r="94" spans="1:3" ht="17.100000000000001" customHeight="1" x14ac:dyDescent="0.2">
      <c r="A94" s="229" t="s">
        <v>17</v>
      </c>
      <c r="B94" s="256" t="e">
        <f>Septembre!F322</f>
        <v>#DIV/0!</v>
      </c>
      <c r="C94" s="256" t="e">
        <f>Septembre!F325</f>
        <v>#DIV/0!</v>
      </c>
    </row>
    <row r="95" spans="1:3" ht="17.100000000000001" customHeight="1" x14ac:dyDescent="0.2">
      <c r="A95" s="230" t="s">
        <v>18</v>
      </c>
      <c r="B95" s="233"/>
      <c r="C95" s="233"/>
    </row>
    <row r="96" spans="1:3" ht="17.100000000000001" customHeight="1" x14ac:dyDescent="0.2">
      <c r="A96" s="229" t="s">
        <v>19</v>
      </c>
      <c r="B96" s="256" t="e">
        <f>Novembre!F322</f>
        <v>#DIV/0!</v>
      </c>
      <c r="C96" s="256" t="e">
        <f>Novembre!F325</f>
        <v>#DIV/0!</v>
      </c>
    </row>
    <row r="97" spans="1:3" ht="17.100000000000001" customHeight="1" x14ac:dyDescent="0.2">
      <c r="A97" s="231" t="s">
        <v>20</v>
      </c>
      <c r="B97" s="234"/>
      <c r="C97" s="234"/>
    </row>
    <row r="98" spans="1:3" ht="17.100000000000001" customHeight="1" x14ac:dyDescent="0.2"/>
    <row r="99" spans="1:3" ht="17.100000000000001" customHeight="1" x14ac:dyDescent="0.2"/>
    <row r="100" spans="1:3" ht="17.100000000000001" customHeight="1" x14ac:dyDescent="0.2">
      <c r="A100" s="228" t="s">
        <v>21</v>
      </c>
      <c r="B100" s="232" t="s">
        <v>209</v>
      </c>
      <c r="C100" s="232" t="s">
        <v>210</v>
      </c>
    </row>
    <row r="101" spans="1:3" ht="17.100000000000001" customHeight="1" x14ac:dyDescent="0.2">
      <c r="A101" s="229" t="s">
        <v>9</v>
      </c>
      <c r="B101" s="254"/>
      <c r="C101" s="255"/>
    </row>
    <row r="102" spans="1:3" ht="17.100000000000001" customHeight="1" x14ac:dyDescent="0.2">
      <c r="A102" s="230" t="s">
        <v>10</v>
      </c>
      <c r="B102" s="233"/>
      <c r="C102" s="233"/>
    </row>
    <row r="103" spans="1:3" ht="17.100000000000001" customHeight="1" x14ac:dyDescent="0.2">
      <c r="A103" s="229" t="s">
        <v>11</v>
      </c>
      <c r="B103" s="256">
        <f>Mars!F406</f>
        <v>0.83333333333333337</v>
      </c>
      <c r="C103" s="256">
        <f>Mars!F409</f>
        <v>0.85499999999999998</v>
      </c>
    </row>
    <row r="104" spans="1:3" ht="17.100000000000001" customHeight="1" x14ac:dyDescent="0.2">
      <c r="A104" s="230" t="s">
        <v>12</v>
      </c>
      <c r="B104" s="233"/>
      <c r="C104" s="233"/>
    </row>
    <row r="105" spans="1:3" ht="17.100000000000001" customHeight="1" x14ac:dyDescent="0.2">
      <c r="A105" s="229" t="s">
        <v>13</v>
      </c>
      <c r="B105" s="256" t="e">
        <f>Mai!F406</f>
        <v>#DIV/0!</v>
      </c>
      <c r="C105" s="256" t="e">
        <f>Mai!F409</f>
        <v>#DIV/0!</v>
      </c>
    </row>
    <row r="106" spans="1:3" ht="17.100000000000001" customHeight="1" x14ac:dyDescent="0.2">
      <c r="A106" s="230" t="s">
        <v>14</v>
      </c>
      <c r="B106" s="233"/>
      <c r="C106" s="233"/>
    </row>
    <row r="107" spans="1:3" ht="17.100000000000001" customHeight="1" x14ac:dyDescent="0.2">
      <c r="A107" s="229" t="s">
        <v>15</v>
      </c>
      <c r="B107" s="256" t="e">
        <f>Juillet!F406</f>
        <v>#DIV/0!</v>
      </c>
      <c r="C107" s="256" t="e">
        <f>Juillet!F409</f>
        <v>#DIV/0!</v>
      </c>
    </row>
    <row r="108" spans="1:3" ht="17.100000000000001" customHeight="1" x14ac:dyDescent="0.2">
      <c r="A108" s="230" t="s">
        <v>16</v>
      </c>
      <c r="B108" s="233"/>
      <c r="C108" s="233"/>
    </row>
    <row r="109" spans="1:3" ht="17.100000000000001" customHeight="1" x14ac:dyDescent="0.2">
      <c r="A109" s="229" t="s">
        <v>17</v>
      </c>
      <c r="B109" s="256" t="e">
        <f>Septembre!F406</f>
        <v>#DIV/0!</v>
      </c>
      <c r="C109" s="256" t="e">
        <f>Septembre!F409</f>
        <v>#DIV/0!</v>
      </c>
    </row>
    <row r="110" spans="1:3" ht="17.100000000000001" customHeight="1" x14ac:dyDescent="0.2">
      <c r="A110" s="230" t="s">
        <v>18</v>
      </c>
      <c r="B110" s="233"/>
      <c r="C110" s="233"/>
    </row>
    <row r="111" spans="1:3" ht="17.100000000000001" customHeight="1" x14ac:dyDescent="0.2">
      <c r="A111" s="229" t="s">
        <v>19</v>
      </c>
      <c r="B111" s="256" t="e">
        <f>Novembre!F406</f>
        <v>#DIV/0!</v>
      </c>
      <c r="C111" s="256" t="e">
        <f>Novembre!F409</f>
        <v>#DIV/0!</v>
      </c>
    </row>
    <row r="112" spans="1:3" ht="17.100000000000001" customHeight="1" x14ac:dyDescent="0.2">
      <c r="A112" s="231" t="s">
        <v>20</v>
      </c>
      <c r="B112" s="234"/>
      <c r="C112" s="234"/>
    </row>
    <row r="113" spans="1:3" ht="17.100000000000001" customHeight="1" x14ac:dyDescent="0.2"/>
    <row r="114" spans="1:3" ht="17.100000000000001" customHeight="1" x14ac:dyDescent="0.2"/>
    <row r="115" spans="1:3" ht="17.100000000000001" customHeight="1" x14ac:dyDescent="0.2">
      <c r="A115" s="228" t="s">
        <v>21</v>
      </c>
      <c r="B115" s="232" t="s">
        <v>209</v>
      </c>
      <c r="C115" s="232" t="s">
        <v>210</v>
      </c>
    </row>
    <row r="116" spans="1:3" ht="17.100000000000001" customHeight="1" x14ac:dyDescent="0.2">
      <c r="A116" s="229" t="s">
        <v>9</v>
      </c>
      <c r="B116" s="254"/>
      <c r="C116" s="255"/>
    </row>
    <row r="117" spans="1:3" ht="17.100000000000001" customHeight="1" x14ac:dyDescent="0.2">
      <c r="A117" s="230" t="s">
        <v>10</v>
      </c>
      <c r="B117" s="233"/>
      <c r="C117" s="233"/>
    </row>
    <row r="118" spans="1:3" ht="17.100000000000001" customHeight="1" x14ac:dyDescent="0.2">
      <c r="A118" s="229" t="s">
        <v>11</v>
      </c>
      <c r="B118" s="256">
        <f>Mars!F431</f>
        <v>0.5</v>
      </c>
      <c r="C118" s="256">
        <f>Mars!F432</f>
        <v>0.5</v>
      </c>
    </row>
    <row r="119" spans="1:3" x14ac:dyDescent="0.2">
      <c r="A119" s="230" t="s">
        <v>12</v>
      </c>
      <c r="B119" s="233"/>
      <c r="C119" s="233"/>
    </row>
    <row r="120" spans="1:3" x14ac:dyDescent="0.2">
      <c r="A120" s="229" t="s">
        <v>13</v>
      </c>
      <c r="B120" s="256" t="e">
        <f>Mai!F431</f>
        <v>#DIV/0!</v>
      </c>
      <c r="C120" s="256" t="e">
        <f>Mai!F432</f>
        <v>#DIV/0!</v>
      </c>
    </row>
    <row r="121" spans="1:3" x14ac:dyDescent="0.2">
      <c r="A121" s="230" t="s">
        <v>14</v>
      </c>
      <c r="B121" s="233"/>
      <c r="C121" s="233"/>
    </row>
    <row r="122" spans="1:3" x14ac:dyDescent="0.2">
      <c r="A122" s="229" t="s">
        <v>15</v>
      </c>
      <c r="B122" s="256" t="e">
        <f>Juillet!F431</f>
        <v>#DIV/0!</v>
      </c>
      <c r="C122" s="256" t="e">
        <f>Juillet!F432</f>
        <v>#DIV/0!</v>
      </c>
    </row>
    <row r="123" spans="1:3" x14ac:dyDescent="0.2">
      <c r="A123" s="230" t="s">
        <v>16</v>
      </c>
      <c r="B123" s="233"/>
      <c r="C123" s="233"/>
    </row>
    <row r="124" spans="1:3" x14ac:dyDescent="0.2">
      <c r="A124" s="229" t="s">
        <v>17</v>
      </c>
      <c r="B124" s="256" t="e">
        <f>Septembre!F431</f>
        <v>#DIV/0!</v>
      </c>
      <c r="C124" s="256" t="e">
        <f>Septembre!F432</f>
        <v>#DIV/0!</v>
      </c>
    </row>
    <row r="125" spans="1:3" x14ac:dyDescent="0.2">
      <c r="A125" s="230" t="s">
        <v>18</v>
      </c>
      <c r="B125" s="233"/>
      <c r="C125" s="233"/>
    </row>
    <row r="126" spans="1:3" x14ac:dyDescent="0.2">
      <c r="A126" s="229" t="s">
        <v>19</v>
      </c>
      <c r="B126" s="256" t="e">
        <f>Novembre!F431</f>
        <v>#DIV/0!</v>
      </c>
      <c r="C126" s="256" t="e">
        <f>Novembre!F432</f>
        <v>#DIV/0!</v>
      </c>
    </row>
    <row r="127" spans="1:3" x14ac:dyDescent="0.2">
      <c r="A127" s="231" t="s">
        <v>20</v>
      </c>
      <c r="B127" s="234"/>
      <c r="C127" s="234"/>
    </row>
    <row r="427" spans="6:6" x14ac:dyDescent="0.2">
      <c r="F427" s="65" t="s">
        <v>240</v>
      </c>
    </row>
  </sheetData>
  <mergeCells count="5">
    <mergeCell ref="A8:I8"/>
    <mergeCell ref="A16:I16"/>
    <mergeCell ref="A11:I11"/>
    <mergeCell ref="A10:I10"/>
    <mergeCell ref="D14:G14"/>
  </mergeCells>
  <phoneticPr fontId="30" type="noConversion"/>
  <pageMargins left="0.9055118110236221" right="0.41" top="0.74803149606299213" bottom="0.74803149606299213" header="0.31496062992125984" footer="0.31496062992125984"/>
  <pageSetup paperSize="9" scale="65" fitToHeight="0" orientation="portrait" r:id="rId1"/>
  <rowBreaks count="1" manualBreakCount="1">
    <brk id="13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511"/>
  <sheetViews>
    <sheetView view="pageBreakPreview" zoomScale="90" zoomScaleNormal="100" zoomScaleSheetLayoutView="90" workbookViewId="0">
      <selection activeCell="F441" sqref="F441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11" x14ac:dyDescent="0.25">
      <c r="A1" s="90"/>
      <c r="B1" s="151"/>
      <c r="C1" s="151"/>
      <c r="D1" s="151"/>
      <c r="E1" s="151"/>
      <c r="F1" s="90"/>
    </row>
    <row r="2" spans="1:11" x14ac:dyDescent="0.25">
      <c r="A2" s="90"/>
      <c r="B2" s="151"/>
      <c r="C2" s="151"/>
      <c r="D2" s="151"/>
      <c r="E2" s="151"/>
      <c r="F2" s="90"/>
    </row>
    <row r="3" spans="1:11" x14ac:dyDescent="0.25">
      <c r="A3" s="90"/>
      <c r="B3" s="151"/>
      <c r="C3" s="151"/>
      <c r="D3" s="151"/>
      <c r="E3" s="151"/>
      <c r="F3" s="90"/>
    </row>
    <row r="4" spans="1:11" x14ac:dyDescent="0.25">
      <c r="A4" s="90"/>
      <c r="B4" s="151"/>
      <c r="C4" s="151"/>
      <c r="D4" s="151"/>
      <c r="E4" s="151"/>
      <c r="F4" s="90"/>
    </row>
    <row r="5" spans="1:11" x14ac:dyDescent="0.25">
      <c r="A5" s="90"/>
      <c r="B5" s="151"/>
      <c r="C5" s="151"/>
      <c r="D5" s="151"/>
      <c r="E5" s="151"/>
      <c r="F5" s="90"/>
    </row>
    <row r="6" spans="1:11" x14ac:dyDescent="0.25">
      <c r="A6" s="90"/>
      <c r="B6" s="151"/>
      <c r="C6" s="151"/>
      <c r="D6" s="151"/>
      <c r="E6" s="151"/>
      <c r="F6" s="90"/>
    </row>
    <row r="7" spans="1:11" x14ac:dyDescent="0.25">
      <c r="A7" s="90"/>
      <c r="B7" s="151"/>
      <c r="C7" s="151"/>
      <c r="D7" s="151"/>
      <c r="E7" s="151"/>
      <c r="F7" s="90"/>
    </row>
    <row r="8" spans="1:11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11" ht="15.75" customHeight="1" x14ac:dyDescent="0.5">
      <c r="A9" s="90"/>
      <c r="B9" s="151"/>
      <c r="C9" s="151"/>
      <c r="D9" s="179"/>
      <c r="E9" s="152"/>
      <c r="F9" s="90"/>
      <c r="G9" s="90"/>
      <c r="I9" s="11"/>
      <c r="J9" s="11"/>
      <c r="K9" s="11"/>
    </row>
    <row r="10" spans="1:11" ht="25.5" x14ac:dyDescent="0.35">
      <c r="A10" s="312" t="s">
        <v>221</v>
      </c>
      <c r="B10" s="312"/>
      <c r="C10" s="312"/>
      <c r="D10" s="312"/>
      <c r="E10" s="312"/>
      <c r="F10" s="312"/>
      <c r="G10" s="312"/>
      <c r="I10" s="11"/>
      <c r="J10" s="11"/>
      <c r="K10" s="11"/>
    </row>
    <row r="11" spans="1:11" ht="18" x14ac:dyDescent="0.25">
      <c r="A11" s="313"/>
      <c r="B11" s="314"/>
      <c r="C11" s="314"/>
      <c r="D11" s="314"/>
      <c r="E11" s="314"/>
      <c r="F11" s="314"/>
      <c r="G11" s="314"/>
      <c r="I11" s="11"/>
      <c r="J11" s="11"/>
      <c r="K11" s="11"/>
    </row>
    <row r="12" spans="1:11" x14ac:dyDescent="0.25">
      <c r="A12" s="90"/>
      <c r="B12" s="151"/>
      <c r="C12" s="151"/>
      <c r="D12" s="151"/>
      <c r="E12" s="151"/>
      <c r="F12" s="90"/>
      <c r="G12" s="90"/>
      <c r="I12" s="11"/>
      <c r="J12" s="11"/>
      <c r="K12" s="11"/>
    </row>
    <row r="13" spans="1:11" ht="15" x14ac:dyDescent="0.25">
      <c r="A13" s="114" t="s">
        <v>25</v>
      </c>
      <c r="B13" s="202" t="s">
        <v>219</v>
      </c>
      <c r="C13" s="202"/>
      <c r="D13" s="202"/>
      <c r="E13" s="202"/>
      <c r="F13" s="202"/>
      <c r="G13" s="202"/>
      <c r="H13" s="202"/>
      <c r="I13" s="11"/>
      <c r="J13" s="11"/>
      <c r="K13" s="11"/>
    </row>
    <row r="14" spans="1:11" ht="15" x14ac:dyDescent="0.25">
      <c r="A14" s="114" t="s">
        <v>22</v>
      </c>
      <c r="B14" s="315">
        <v>43187</v>
      </c>
      <c r="C14" s="315"/>
      <c r="D14" s="315"/>
      <c r="E14" s="315"/>
      <c r="F14" s="329"/>
      <c r="G14" s="329"/>
      <c r="H14" s="329"/>
      <c r="I14" s="330"/>
      <c r="J14" s="11"/>
      <c r="K14" s="11"/>
    </row>
    <row r="15" spans="1:11" ht="15" x14ac:dyDescent="0.25">
      <c r="A15" s="114" t="s">
        <v>5</v>
      </c>
      <c r="B15" s="315">
        <v>43067</v>
      </c>
      <c r="C15" s="315"/>
      <c r="D15" s="315"/>
      <c r="E15" s="315"/>
      <c r="F15" s="329"/>
      <c r="G15" s="329"/>
      <c r="H15" s="329"/>
      <c r="I15" s="11"/>
      <c r="J15" s="11"/>
      <c r="K15" s="11"/>
    </row>
    <row r="16" spans="1:11" ht="15" x14ac:dyDescent="0.25">
      <c r="A16" s="114" t="s">
        <v>229</v>
      </c>
      <c r="B16" s="329" t="s">
        <v>228</v>
      </c>
      <c r="C16" s="329"/>
      <c r="D16" s="329"/>
      <c r="E16" s="329"/>
      <c r="F16" s="329"/>
      <c r="G16" s="329"/>
      <c r="H16" s="329"/>
      <c r="I16" s="11"/>
      <c r="J16" s="11"/>
      <c r="K16" s="11"/>
    </row>
    <row r="17" spans="1:11" ht="15" x14ac:dyDescent="0.25">
      <c r="A17" s="114" t="s">
        <v>23</v>
      </c>
      <c r="B17" s="115" t="s">
        <v>220</v>
      </c>
      <c r="C17" s="115"/>
      <c r="D17" s="115"/>
      <c r="E17" s="115"/>
      <c r="F17" s="329"/>
      <c r="G17" s="329"/>
      <c r="H17" s="329"/>
      <c r="I17" s="330"/>
      <c r="J17" s="330"/>
      <c r="K17" s="11"/>
    </row>
    <row r="18" spans="1:11" ht="15" x14ac:dyDescent="0.25">
      <c r="A18" s="90"/>
      <c r="B18" s="196"/>
      <c r="C18" s="154"/>
      <c r="D18" s="154"/>
      <c r="E18" s="154"/>
      <c r="F18" s="91"/>
      <c r="G18" s="90"/>
      <c r="I18" s="11"/>
      <c r="J18" s="11"/>
      <c r="K18" s="11"/>
    </row>
    <row r="19" spans="1:11" ht="15" x14ac:dyDescent="0.25">
      <c r="A19" s="317" t="s">
        <v>188</v>
      </c>
      <c r="B19" s="318"/>
      <c r="C19" s="318"/>
      <c r="D19" s="318"/>
      <c r="E19" s="318"/>
      <c r="F19" s="318"/>
      <c r="G19" s="318"/>
      <c r="I19" s="11"/>
      <c r="J19" s="11"/>
      <c r="K19" s="11"/>
    </row>
    <row r="20" spans="1:11" x14ac:dyDescent="0.25">
      <c r="C20" s="22"/>
      <c r="D20" s="23"/>
      <c r="F20" s="10"/>
      <c r="G20" s="12"/>
      <c r="I20" s="11"/>
      <c r="J20" s="11"/>
      <c r="K20" s="11"/>
    </row>
    <row r="21" spans="1:11" ht="18" x14ac:dyDescent="0.25">
      <c r="B21" s="151"/>
      <c r="C21" s="186"/>
      <c r="D21" s="154"/>
      <c r="E21" s="154"/>
      <c r="F21" s="224">
        <f>F169</f>
        <v>0.73076923076923073</v>
      </c>
      <c r="G21" s="224">
        <f>100%-F21</f>
        <v>0.26923076923076927</v>
      </c>
      <c r="I21" s="11"/>
      <c r="J21" s="11"/>
      <c r="K21" s="11"/>
    </row>
    <row r="22" spans="1:11" x14ac:dyDescent="0.25">
      <c r="B22" s="151"/>
      <c r="C22" s="151"/>
      <c r="D22" s="151"/>
      <c r="E22" s="151"/>
      <c r="F22" s="225">
        <f>F232</f>
        <v>1</v>
      </c>
      <c r="G22" s="225">
        <f>100%-F22</f>
        <v>0</v>
      </c>
    </row>
    <row r="23" spans="1:11" x14ac:dyDescent="0.25">
      <c r="B23" s="151"/>
      <c r="C23" s="151"/>
      <c r="F23" s="226">
        <f>F302</f>
        <v>1</v>
      </c>
      <c r="G23" s="227">
        <f>100%-F23</f>
        <v>0</v>
      </c>
    </row>
    <row r="24" spans="1:11" x14ac:dyDescent="0.25">
      <c r="A24" s="93">
        <f>F437</f>
        <v>0.74</v>
      </c>
      <c r="B24" s="172">
        <f>100%-A24</f>
        <v>0.26</v>
      </c>
      <c r="C24" s="151"/>
      <c r="F24" s="225">
        <f>F322</f>
        <v>1</v>
      </c>
      <c r="G24" s="225">
        <f>100%-F24</f>
        <v>0</v>
      </c>
    </row>
    <row r="25" spans="1:11" x14ac:dyDescent="0.25">
      <c r="A25" s="220">
        <f>F434</f>
        <v>0.81395348837209303</v>
      </c>
      <c r="B25" s="221">
        <f>100%-F434</f>
        <v>0.18604651162790697</v>
      </c>
      <c r="C25" s="151"/>
      <c r="F25" s="225">
        <f>F406</f>
        <v>0.83333333333333337</v>
      </c>
      <c r="G25" s="225">
        <f>100%-F25</f>
        <v>0.16666666666666663</v>
      </c>
    </row>
    <row r="26" spans="1:11" x14ac:dyDescent="0.25">
      <c r="B26" s="151"/>
      <c r="C26" s="151"/>
      <c r="F26" s="90"/>
      <c r="G26" s="90"/>
    </row>
    <row r="27" spans="1:11" x14ac:dyDescent="0.25">
      <c r="B27" s="151"/>
      <c r="C27" s="151"/>
      <c r="F27" s="94"/>
      <c r="G27" s="90"/>
    </row>
    <row r="28" spans="1:11" x14ac:dyDescent="0.25">
      <c r="B28" s="151"/>
      <c r="C28" s="151"/>
      <c r="F28" s="92"/>
      <c r="G28" s="92"/>
    </row>
    <row r="29" spans="1:11" x14ac:dyDescent="0.25">
      <c r="B29" s="151"/>
      <c r="C29" s="155"/>
      <c r="D29" s="155"/>
      <c r="E29" s="155"/>
      <c r="F29" s="172">
        <f>F172</f>
        <v>0.75</v>
      </c>
      <c r="G29" s="172">
        <f>100%-F29</f>
        <v>0.25</v>
      </c>
    </row>
    <row r="30" spans="1:11" x14ac:dyDescent="0.25">
      <c r="B30" s="151"/>
      <c r="C30" s="155"/>
      <c r="D30" s="155"/>
      <c r="E30" s="155"/>
      <c r="F30" s="172">
        <f>F235</f>
        <v>0.91105263157894734</v>
      </c>
      <c r="G30" s="172">
        <f>100%-F30</f>
        <v>8.8947368421052664E-2</v>
      </c>
    </row>
    <row r="31" spans="1:11" x14ac:dyDescent="0.25">
      <c r="B31" s="151"/>
      <c r="C31" s="155"/>
      <c r="D31" s="155"/>
      <c r="E31" s="155"/>
      <c r="F31" s="172">
        <f>F305</f>
        <v>0.59499999999999997</v>
      </c>
      <c r="G31" s="173">
        <f>100%-F31</f>
        <v>0.40500000000000003</v>
      </c>
    </row>
    <row r="32" spans="1:11" x14ac:dyDescent="0.25">
      <c r="B32" s="151"/>
      <c r="C32" s="155"/>
      <c r="D32" s="155"/>
      <c r="E32" s="155"/>
      <c r="F32" s="180">
        <f>F325</f>
        <v>0.5</v>
      </c>
      <c r="G32" s="174">
        <f>100%-F32</f>
        <v>0.5</v>
      </c>
    </row>
    <row r="33" spans="2:7" x14ac:dyDescent="0.25">
      <c r="B33" s="157"/>
      <c r="C33" s="156"/>
      <c r="D33" s="156"/>
      <c r="E33" s="156"/>
      <c r="F33" s="181">
        <f>F409</f>
        <v>0.85499999999999998</v>
      </c>
      <c r="G33" s="174">
        <f>100%-F33</f>
        <v>0.14500000000000002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>
        <f>F431</f>
        <v>0.5</v>
      </c>
      <c r="E56" s="244">
        <f>100%-D56</f>
        <v>0.5</v>
      </c>
      <c r="F56" s="243"/>
    </row>
    <row r="57" spans="1:6" x14ac:dyDescent="0.25">
      <c r="D57" s="244">
        <f>F432</f>
        <v>0.5</v>
      </c>
      <c r="E57" s="244">
        <f>100%-D57</f>
        <v>0.5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>
        <v>1</v>
      </c>
      <c r="D74" s="39"/>
      <c r="E74" s="145"/>
      <c r="F74" s="88" t="s">
        <v>255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84" t="s">
        <v>222</v>
      </c>
    </row>
    <row r="76" spans="1:6" ht="16.5" x14ac:dyDescent="0.3">
      <c r="A76" s="112" t="s">
        <v>26</v>
      </c>
      <c r="B76" s="39"/>
      <c r="C76" s="39"/>
      <c r="D76" s="39">
        <v>2</v>
      </c>
      <c r="E76" s="145"/>
      <c r="F76" s="258"/>
    </row>
    <row r="77" spans="1:6" ht="40.5" x14ac:dyDescent="0.3">
      <c r="A77" s="112" t="s">
        <v>27</v>
      </c>
      <c r="B77" s="39"/>
      <c r="C77" s="39">
        <v>1</v>
      </c>
      <c r="D77" s="39"/>
      <c r="E77" s="145"/>
      <c r="F77" s="84" t="s">
        <v>241</v>
      </c>
    </row>
    <row r="78" spans="1:6" ht="13.5" customHeight="1" x14ac:dyDescent="0.25">
      <c r="A78" s="45" t="s">
        <v>193</v>
      </c>
      <c r="B78" s="260"/>
      <c r="C78" s="260"/>
      <c r="D78" s="251"/>
      <c r="E78" s="251"/>
      <c r="F78" s="8">
        <f>SUM(B74:D77)</f>
        <v>5</v>
      </c>
    </row>
    <row r="79" spans="1:6" x14ac:dyDescent="0.25">
      <c r="A79" s="250" t="s">
        <v>196</v>
      </c>
      <c r="B79" s="34"/>
      <c r="C79" s="34"/>
      <c r="D79" s="34"/>
      <c r="E79" s="34"/>
      <c r="F79" s="25">
        <f>F78/(COUNT(B74:E77)*2)</f>
        <v>0.625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49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52.5" customHeight="1" x14ac:dyDescent="0.3">
      <c r="A83" s="112" t="s">
        <v>28</v>
      </c>
      <c r="B83" s="39">
        <v>0</v>
      </c>
      <c r="C83" s="39"/>
      <c r="D83" s="39"/>
      <c r="E83" s="39"/>
      <c r="F83" s="85" t="s">
        <v>252</v>
      </c>
    </row>
    <row r="84" spans="1:7" ht="17.25" customHeight="1" x14ac:dyDescent="0.3">
      <c r="A84" s="235" t="s">
        <v>29</v>
      </c>
      <c r="B84" s="39"/>
      <c r="C84" s="39"/>
      <c r="D84" s="39">
        <v>2</v>
      </c>
      <c r="E84" s="39"/>
      <c r="F84" s="85"/>
    </row>
    <row r="85" spans="1:7" ht="16.5" x14ac:dyDescent="0.3">
      <c r="A85" s="236" t="s">
        <v>30</v>
      </c>
      <c r="B85" s="39"/>
      <c r="C85" s="39"/>
      <c r="D85" s="39">
        <v>2</v>
      </c>
      <c r="E85" s="39"/>
      <c r="F85" s="85"/>
    </row>
    <row r="86" spans="1:7" ht="48.75" customHeight="1" x14ac:dyDescent="0.3">
      <c r="A86" s="235" t="s">
        <v>140</v>
      </c>
      <c r="B86" s="39"/>
      <c r="C86" s="39">
        <v>1</v>
      </c>
      <c r="D86" s="39"/>
      <c r="E86" s="176"/>
      <c r="F86" s="85" t="s">
        <v>242</v>
      </c>
    </row>
    <row r="87" spans="1:7" ht="16.5" x14ac:dyDescent="0.3">
      <c r="A87" s="235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5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60"/>
      <c r="C89" s="260"/>
      <c r="D89" s="251"/>
      <c r="E89" s="251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51"/>
      <c r="E90" s="251"/>
      <c r="F90" s="8">
        <f>SUM(B84:D84,B85:D85,B86:D86,B87:D87,B88:D88)</f>
        <v>9</v>
      </c>
    </row>
    <row r="91" spans="1:7" x14ac:dyDescent="0.25">
      <c r="A91" s="250" t="s">
        <v>196</v>
      </c>
      <c r="B91" s="34"/>
      <c r="C91" s="34"/>
      <c r="D91" s="34"/>
      <c r="E91" s="34"/>
      <c r="F91" s="26">
        <f>F89/(COUNT(B83:E83)*2)</f>
        <v>0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0.9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49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>
        <v>2</v>
      </c>
      <c r="E99" s="39"/>
      <c r="F99" s="245"/>
    </row>
    <row r="100" spans="1:7" ht="16.5" customHeight="1" x14ac:dyDescent="0.3">
      <c r="A100" s="112" t="s">
        <v>34</v>
      </c>
      <c r="B100" s="39"/>
      <c r="C100" s="39"/>
      <c r="D100" s="39">
        <v>2</v>
      </c>
      <c r="E100" s="39"/>
      <c r="F100" s="322" t="s">
        <v>243</v>
      </c>
    </row>
    <row r="101" spans="1:7" ht="16.5" customHeight="1" x14ac:dyDescent="0.3">
      <c r="A101" s="236" t="s">
        <v>35</v>
      </c>
      <c r="B101" s="177"/>
      <c r="C101" s="39"/>
      <c r="D101" s="177">
        <v>2</v>
      </c>
      <c r="E101" s="177"/>
      <c r="F101" s="323"/>
    </row>
    <row r="102" spans="1:7" ht="16.5" x14ac:dyDescent="0.3">
      <c r="A102" s="112" t="s">
        <v>138</v>
      </c>
      <c r="B102" s="39"/>
      <c r="C102" s="39"/>
      <c r="D102" s="39">
        <v>2</v>
      </c>
      <c r="E102" s="178"/>
      <c r="F102" s="324"/>
    </row>
    <row r="103" spans="1:7" ht="16.5" x14ac:dyDescent="0.3">
      <c r="A103" s="235" t="s">
        <v>36</v>
      </c>
      <c r="B103" s="39"/>
      <c r="C103" s="39">
        <v>1</v>
      </c>
      <c r="D103" s="39"/>
      <c r="E103" s="39"/>
      <c r="F103" s="87"/>
      <c r="G103" s="147" t="s">
        <v>189</v>
      </c>
    </row>
    <row r="104" spans="1:7" ht="27" x14ac:dyDescent="0.3">
      <c r="A104" s="235" t="s">
        <v>37</v>
      </c>
      <c r="B104" s="39"/>
      <c r="C104" s="39">
        <v>1</v>
      </c>
      <c r="D104" s="39"/>
      <c r="E104" s="39"/>
      <c r="F104" s="87" t="s">
        <v>256</v>
      </c>
    </row>
    <row r="105" spans="1:7" ht="16.5" x14ac:dyDescent="0.3">
      <c r="A105" s="235" t="s">
        <v>38</v>
      </c>
      <c r="B105" s="39"/>
      <c r="C105" s="39"/>
      <c r="D105" s="39">
        <v>2</v>
      </c>
      <c r="E105" s="39"/>
      <c r="F105" s="87"/>
    </row>
    <row r="106" spans="1:7" ht="16.5" customHeight="1" x14ac:dyDescent="0.3">
      <c r="A106" s="112" t="s">
        <v>39</v>
      </c>
      <c r="B106" s="39"/>
      <c r="C106" s="39"/>
      <c r="D106" s="39">
        <v>2</v>
      </c>
      <c r="E106" s="39"/>
      <c r="F106" s="87"/>
    </row>
    <row r="107" spans="1:7" ht="16.5" x14ac:dyDescent="0.3">
      <c r="A107" s="112" t="s">
        <v>40</v>
      </c>
      <c r="B107" s="39"/>
      <c r="C107" s="39"/>
      <c r="D107" s="39">
        <v>2</v>
      </c>
      <c r="E107" s="39"/>
      <c r="F107" s="87"/>
    </row>
    <row r="108" spans="1:7" ht="28.5" customHeight="1" x14ac:dyDescent="0.3">
      <c r="A108" s="130" t="s">
        <v>194</v>
      </c>
      <c r="B108" s="266"/>
      <c r="C108" s="266"/>
      <c r="D108" s="253"/>
      <c r="E108" s="253"/>
      <c r="F108" s="219">
        <f>SUM(B100:D100,B102:D102,B106:D106,B107:D107)</f>
        <v>8</v>
      </c>
    </row>
    <row r="109" spans="1:7" x14ac:dyDescent="0.25">
      <c r="A109" s="3" t="s">
        <v>195</v>
      </c>
      <c r="B109" s="260"/>
      <c r="C109" s="260"/>
      <c r="D109" s="251"/>
      <c r="E109" s="251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1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49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>
        <v>2</v>
      </c>
      <c r="E116" s="39"/>
      <c r="F116" s="89"/>
    </row>
    <row r="117" spans="1:7" ht="16.5" x14ac:dyDescent="0.3">
      <c r="A117" s="236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4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51"/>
      <c r="E123" s="249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>
        <v>2</v>
      </c>
      <c r="E125" s="39"/>
      <c r="F125" s="86"/>
    </row>
    <row r="126" spans="1:7" ht="27" x14ac:dyDescent="0.3">
      <c r="A126" s="83" t="s">
        <v>141</v>
      </c>
      <c r="B126" s="39">
        <v>0</v>
      </c>
      <c r="C126" s="39"/>
      <c r="D126" s="39"/>
      <c r="E126" s="39"/>
      <c r="F126" s="86" t="s">
        <v>244</v>
      </c>
    </row>
    <row r="127" spans="1:7" x14ac:dyDescent="0.25">
      <c r="A127" s="3" t="s">
        <v>193</v>
      </c>
      <c r="B127" s="260"/>
      <c r="C127" s="260"/>
      <c r="D127" s="251"/>
      <c r="E127" s="251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51"/>
      <c r="E128" s="251"/>
      <c r="F128" s="8">
        <f>SUM(B125:D125)</f>
        <v>2</v>
      </c>
    </row>
    <row r="129" spans="1:6" x14ac:dyDescent="0.25">
      <c r="A129" s="250" t="s">
        <v>196</v>
      </c>
      <c r="B129" s="34"/>
      <c r="C129" s="34"/>
      <c r="D129" s="34"/>
      <c r="E129" s="34"/>
      <c r="F129" s="26">
        <f>F127/(COUNT(B126:E126)*2)</f>
        <v>0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>
        <f>F128/(COUNT(B125:E125)*2)</f>
        <v>1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51"/>
      <c r="E141" s="249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>
        <v>2</v>
      </c>
      <c r="E143" s="39"/>
      <c r="F143" s="332" t="s">
        <v>257</v>
      </c>
    </row>
    <row r="144" spans="1:6" ht="29.25" customHeight="1" x14ac:dyDescent="0.3">
      <c r="A144" s="235" t="s">
        <v>55</v>
      </c>
      <c r="B144" s="39"/>
      <c r="C144" s="39">
        <v>1</v>
      </c>
      <c r="D144" s="39"/>
      <c r="E144" s="39"/>
      <c r="F144" s="332"/>
    </row>
    <row r="145" spans="1:6" x14ac:dyDescent="0.25">
      <c r="A145" s="3" t="s">
        <v>195</v>
      </c>
      <c r="B145" s="260"/>
      <c r="C145" s="260"/>
      <c r="D145" s="251"/>
      <c r="E145" s="251"/>
      <c r="F145" s="331"/>
    </row>
    <row r="146" spans="1:6" x14ac:dyDescent="0.25">
      <c r="A146" s="250" t="s">
        <v>197</v>
      </c>
      <c r="B146" s="34"/>
      <c r="C146" s="34"/>
      <c r="D146" s="34"/>
      <c r="E146" s="34"/>
      <c r="F146" s="26">
        <f>F145/(COUNT(B143:E144)*2)</f>
        <v>0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51"/>
      <c r="E148" s="249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51"/>
      <c r="E154" s="251"/>
      <c r="F154" s="8">
        <f>SUM(B150:D153)</f>
        <v>0</v>
      </c>
    </row>
    <row r="155" spans="1:6" x14ac:dyDescent="0.25">
      <c r="A155" s="250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51"/>
      <c r="E158" s="249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>
        <v>1</v>
      </c>
      <c r="D160" s="39"/>
      <c r="E160" s="39"/>
      <c r="F160" s="320" t="s">
        <v>230</v>
      </c>
    </row>
    <row r="161" spans="1:6" ht="16.5" x14ac:dyDescent="0.3">
      <c r="A161" s="112" t="s">
        <v>42</v>
      </c>
      <c r="B161" s="39"/>
      <c r="C161" s="39"/>
      <c r="D161" s="39">
        <v>2</v>
      </c>
      <c r="E161" s="39"/>
      <c r="F161" s="325"/>
    </row>
    <row r="162" spans="1:6" ht="16.5" x14ac:dyDescent="0.3">
      <c r="A162" s="112" t="s">
        <v>43</v>
      </c>
      <c r="B162" s="39"/>
      <c r="C162" s="39"/>
      <c r="D162" s="39">
        <v>2</v>
      </c>
      <c r="E162" s="40"/>
      <c r="F162" s="321"/>
    </row>
    <row r="163" spans="1:6" ht="16.5" x14ac:dyDescent="0.3">
      <c r="A163" s="112" t="s">
        <v>44</v>
      </c>
      <c r="B163" s="39"/>
      <c r="C163" s="39"/>
      <c r="D163" s="39">
        <v>2</v>
      </c>
      <c r="E163" s="40"/>
      <c r="F163" s="259"/>
    </row>
    <row r="164" spans="1:6" x14ac:dyDescent="0.25">
      <c r="A164" s="3" t="s">
        <v>193</v>
      </c>
      <c r="B164" s="260"/>
      <c r="C164" s="260"/>
      <c r="D164" s="251"/>
      <c r="E164" s="249"/>
      <c r="F164" s="9">
        <f>SUM(B161:D163)</f>
        <v>6</v>
      </c>
    </row>
    <row r="165" spans="1:6" x14ac:dyDescent="0.25">
      <c r="A165" s="3" t="s">
        <v>199</v>
      </c>
      <c r="B165" s="260"/>
      <c r="C165" s="260"/>
      <c r="D165" s="251"/>
      <c r="E165" s="251"/>
      <c r="F165" s="214">
        <f>SUM(B160:D160)</f>
        <v>1</v>
      </c>
    </row>
    <row r="166" spans="1:6" x14ac:dyDescent="0.25">
      <c r="A166" s="250" t="s">
        <v>196</v>
      </c>
      <c r="B166" s="34"/>
      <c r="C166" s="34"/>
      <c r="D166" s="34"/>
      <c r="E166" s="34"/>
      <c r="F166" s="54">
        <f>F164/(COUNT(B161:E163)*2)</f>
        <v>1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>
        <f>F165/(COUNT(B160:E160)*2)</f>
        <v>0.5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47"/>
      <c r="E169" s="247"/>
      <c r="F169" s="109">
        <f>SUM(F164,F127,F108,F89,F78)/(COUNT(B74:E77,B83:E83,B100:E100,B102:E102,B106:E107,B126:E126,B161:E163)*2)</f>
        <v>0.73076923076923073</v>
      </c>
    </row>
    <row r="170" spans="1:6" x14ac:dyDescent="0.25">
      <c r="A170" s="59" t="s">
        <v>201</v>
      </c>
      <c r="B170" s="263"/>
      <c r="C170" s="193"/>
      <c r="D170" s="218"/>
      <c r="E170" s="247"/>
      <c r="F170" s="109">
        <f>SUM(F165,F154,F145,F128,F119,F109,F90)/(COUNT(B84:E88,B103:E105,B101:E101,B98:E99,B116:E118,B125:E125,B143:E144,B150:E153,B160:E160)*2)</f>
        <v>0.75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>
        <f>F170-F171</f>
        <v>0.75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51"/>
      <c r="E179" s="249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>
        <v>2</v>
      </c>
      <c r="E181" s="39"/>
      <c r="F181" s="89"/>
    </row>
    <row r="182" spans="1:6" ht="40.5" x14ac:dyDescent="0.3">
      <c r="A182" s="236" t="s">
        <v>64</v>
      </c>
      <c r="B182" s="39">
        <v>0</v>
      </c>
      <c r="C182" s="39"/>
      <c r="D182" s="39"/>
      <c r="E182" s="39"/>
      <c r="F182" s="89" t="s">
        <v>245</v>
      </c>
    </row>
    <row r="183" spans="1:6" ht="16.5" x14ac:dyDescent="0.3">
      <c r="A183" s="235" t="s">
        <v>65</v>
      </c>
      <c r="B183" s="39"/>
      <c r="C183" s="39"/>
      <c r="D183" s="39">
        <v>2</v>
      </c>
      <c r="E183" s="39"/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>
        <v>2</v>
      </c>
      <c r="E186" s="39"/>
      <c r="F186" s="89"/>
    </row>
    <row r="187" spans="1:6" ht="16.5" x14ac:dyDescent="0.3">
      <c r="A187" s="242" t="s">
        <v>70</v>
      </c>
      <c r="B187" s="39"/>
      <c r="C187" s="39"/>
      <c r="D187" s="39">
        <v>2</v>
      </c>
      <c r="E187" s="39"/>
      <c r="F187" s="89"/>
    </row>
    <row r="188" spans="1:6" ht="16.5" x14ac:dyDescent="0.3">
      <c r="A188" s="235" t="s">
        <v>120</v>
      </c>
      <c r="B188" s="39"/>
      <c r="C188" s="39"/>
      <c r="D188" s="39">
        <v>2</v>
      </c>
      <c r="E188" s="39"/>
      <c r="F188" s="85"/>
    </row>
    <row r="189" spans="1:6" ht="16.5" x14ac:dyDescent="0.3">
      <c r="A189" s="235" t="s">
        <v>131</v>
      </c>
      <c r="B189" s="39"/>
      <c r="C189" s="39"/>
      <c r="D189" s="39">
        <v>2</v>
      </c>
      <c r="E189" s="176"/>
      <c r="F189" s="85"/>
    </row>
    <row r="190" spans="1:6" ht="16.5" x14ac:dyDescent="0.3">
      <c r="A190" s="112" t="s">
        <v>132</v>
      </c>
      <c r="B190" s="39"/>
      <c r="C190" s="39"/>
      <c r="D190" s="39">
        <v>2</v>
      </c>
      <c r="E190" s="176"/>
      <c r="F190" s="85" t="s">
        <v>258</v>
      </c>
    </row>
    <row r="191" spans="1:6" ht="16.5" x14ac:dyDescent="0.3">
      <c r="A191" s="236" t="s">
        <v>74</v>
      </c>
      <c r="B191" s="39"/>
      <c r="C191" s="39"/>
      <c r="D191" s="39">
        <v>2</v>
      </c>
      <c r="E191" s="39"/>
      <c r="F191" s="85"/>
    </row>
    <row r="192" spans="1:6" x14ac:dyDescent="0.25">
      <c r="A192" s="3" t="s">
        <v>193</v>
      </c>
      <c r="B192" s="145"/>
      <c r="C192" s="145"/>
      <c r="D192" s="145"/>
      <c r="E192" s="145"/>
      <c r="F192" s="8">
        <f>SUM(B181:D181,B190:D190)</f>
        <v>4</v>
      </c>
    </row>
    <row r="193" spans="1:7" x14ac:dyDescent="0.25">
      <c r="A193" s="3" t="s">
        <v>195</v>
      </c>
      <c r="B193" s="260"/>
      <c r="C193" s="260"/>
      <c r="D193" s="251"/>
      <c r="E193" s="251"/>
      <c r="F193" s="215">
        <f>SUM(B182:D189,B191:D191)</f>
        <v>12</v>
      </c>
    </row>
    <row r="194" spans="1:7" x14ac:dyDescent="0.25">
      <c r="A194" s="250" t="s">
        <v>196</v>
      </c>
      <c r="B194" s="34"/>
      <c r="C194" s="34"/>
      <c r="D194" s="34"/>
      <c r="E194" s="34"/>
      <c r="F194" s="54">
        <f>F192/(COUNT(B181:E181,B190:E190)*2)</f>
        <v>1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>
        <f>F193/(COUNT(B182:E189,B191:E191)*2)</f>
        <v>0.8571428571428571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51"/>
      <c r="E198" s="249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>
        <v>2</v>
      </c>
      <c r="E200" s="39"/>
      <c r="F200" s="85" t="s">
        <v>192</v>
      </c>
    </row>
    <row r="201" spans="1:7" ht="16.5" customHeight="1" x14ac:dyDescent="0.3">
      <c r="A201" s="236" t="s">
        <v>77</v>
      </c>
      <c r="B201" s="39"/>
      <c r="C201" s="39"/>
      <c r="D201" s="39">
        <v>2</v>
      </c>
      <c r="E201" s="39"/>
      <c r="F201" s="309" t="s">
        <v>231</v>
      </c>
    </row>
    <row r="202" spans="1:7" ht="16.5" customHeight="1" x14ac:dyDescent="0.3">
      <c r="A202" s="235" t="s">
        <v>80</v>
      </c>
      <c r="B202" s="39"/>
      <c r="C202" s="39">
        <v>1</v>
      </c>
      <c r="D202" s="39"/>
      <c r="E202" s="39"/>
      <c r="F202" s="311"/>
    </row>
    <row r="203" spans="1:7" ht="16.5" customHeight="1" x14ac:dyDescent="0.3">
      <c r="A203" s="236" t="s">
        <v>119</v>
      </c>
      <c r="B203" s="39"/>
      <c r="C203" s="39"/>
      <c r="D203" s="39">
        <v>2</v>
      </c>
      <c r="E203" s="39"/>
      <c r="F203" s="311"/>
    </row>
    <row r="204" spans="1:7" ht="16.5" customHeight="1" x14ac:dyDescent="0.3">
      <c r="A204" s="235" t="s">
        <v>81</v>
      </c>
      <c r="B204" s="39"/>
      <c r="C204" s="39"/>
      <c r="D204" s="39">
        <v>2</v>
      </c>
      <c r="E204" s="39"/>
      <c r="F204" s="310"/>
    </row>
    <row r="205" spans="1:7" ht="16.5" x14ac:dyDescent="0.3">
      <c r="A205" s="236" t="s">
        <v>82</v>
      </c>
      <c r="B205" s="39"/>
      <c r="C205" s="39"/>
      <c r="D205" s="39">
        <v>2</v>
      </c>
      <c r="E205" s="39"/>
      <c r="F205" s="149"/>
    </row>
    <row r="206" spans="1:7" x14ac:dyDescent="0.25">
      <c r="A206" s="3" t="s">
        <v>199</v>
      </c>
      <c r="B206" s="260"/>
      <c r="C206" s="260"/>
      <c r="D206" s="251"/>
      <c r="E206" s="251"/>
      <c r="F206" s="215">
        <f>SUM(B200:D205)</f>
        <v>11</v>
      </c>
    </row>
    <row r="207" spans="1:7" x14ac:dyDescent="0.25">
      <c r="A207" s="206" t="s">
        <v>198</v>
      </c>
      <c r="B207" s="262"/>
      <c r="C207" s="262"/>
      <c r="D207" s="252"/>
      <c r="E207" s="252"/>
      <c r="F207" s="136">
        <f>F206/(COUNT(B200:E205)*2)</f>
        <v>0.91666666666666663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51"/>
      <c r="E210" s="249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>
        <v>2</v>
      </c>
      <c r="E212" s="39"/>
      <c r="F212" s="146"/>
    </row>
    <row r="213" spans="1:6" ht="16.5" x14ac:dyDescent="0.3">
      <c r="A213" s="240" t="s">
        <v>84</v>
      </c>
      <c r="B213" s="39"/>
      <c r="C213" s="39"/>
      <c r="D213" s="39">
        <v>2</v>
      </c>
      <c r="E213" s="39"/>
      <c r="F213" s="201"/>
    </row>
    <row r="214" spans="1:6" ht="16.5" x14ac:dyDescent="0.3">
      <c r="A214" s="235" t="s">
        <v>85</v>
      </c>
      <c r="B214" s="39"/>
      <c r="C214" s="39"/>
      <c r="D214" s="39">
        <v>2</v>
      </c>
      <c r="E214" s="39"/>
      <c r="F214" s="201"/>
    </row>
    <row r="215" spans="1:6" ht="16.5" x14ac:dyDescent="0.3">
      <c r="A215" s="235" t="s">
        <v>86</v>
      </c>
      <c r="B215" s="39"/>
      <c r="C215" s="39"/>
      <c r="D215" s="39">
        <v>2</v>
      </c>
      <c r="E215" s="39"/>
      <c r="F215" s="201" t="s">
        <v>226</v>
      </c>
    </row>
    <row r="216" spans="1:6" ht="16.5" x14ac:dyDescent="0.3">
      <c r="A216" s="112" t="s">
        <v>120</v>
      </c>
      <c r="B216" s="39"/>
      <c r="C216" s="39"/>
      <c r="D216" s="39">
        <v>2</v>
      </c>
      <c r="E216" s="39"/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2</v>
      </c>
    </row>
    <row r="219" spans="1:6" x14ac:dyDescent="0.25">
      <c r="A219" s="3" t="s">
        <v>195</v>
      </c>
      <c r="B219" s="260"/>
      <c r="C219" s="260"/>
      <c r="D219" s="251"/>
      <c r="E219" s="251"/>
      <c r="F219" s="215">
        <f>SUM(B212:D215,B217:D217)</f>
        <v>8</v>
      </c>
    </row>
    <row r="220" spans="1:6" x14ac:dyDescent="0.25">
      <c r="A220" s="250" t="s">
        <v>196</v>
      </c>
      <c r="B220" s="34"/>
      <c r="C220" s="34"/>
      <c r="D220" s="34"/>
      <c r="E220" s="34"/>
      <c r="F220" s="54">
        <f>F218/(COUNT(B216:E216)*2)</f>
        <v>1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>
        <f>F219/(COUNT(B212:E215,B217:E217)*2)</f>
        <v>1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51"/>
      <c r="E225" s="249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>
        <v>2</v>
      </c>
      <c r="E227" s="40"/>
      <c r="F227" s="85"/>
    </row>
    <row r="228" spans="1:6" ht="16.5" x14ac:dyDescent="0.3">
      <c r="A228" s="235" t="s">
        <v>121</v>
      </c>
      <c r="B228" s="39"/>
      <c r="C228" s="39"/>
      <c r="D228" s="39">
        <v>2</v>
      </c>
      <c r="E228" s="39"/>
      <c r="F228" s="85"/>
    </row>
    <row r="229" spans="1:6" x14ac:dyDescent="0.25">
      <c r="A229" s="3" t="s">
        <v>195</v>
      </c>
      <c r="B229" s="260"/>
      <c r="C229" s="260"/>
      <c r="D229" s="251"/>
      <c r="E229" s="249"/>
      <c r="F229" s="9">
        <f>SUM(B227:D228)</f>
        <v>4</v>
      </c>
    </row>
    <row r="230" spans="1:6" x14ac:dyDescent="0.25">
      <c r="A230" s="250" t="s">
        <v>197</v>
      </c>
      <c r="B230" s="34"/>
      <c r="C230" s="34"/>
      <c r="D230" s="34"/>
      <c r="E230" s="35"/>
      <c r="F230" s="26">
        <f>F229/(COUNT(B227:E228)*2)</f>
        <v>1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47"/>
      <c r="E232" s="247"/>
      <c r="F232" s="109">
        <f>SUM(F218,F192)/(COUNT(B181:E181,B190:E190,B216:E216)*2)</f>
        <v>1</v>
      </c>
    </row>
    <row r="233" spans="1:6" x14ac:dyDescent="0.25">
      <c r="A233" s="59" t="s">
        <v>201</v>
      </c>
      <c r="B233" s="263"/>
      <c r="C233" s="193"/>
      <c r="D233" s="218"/>
      <c r="E233" s="247"/>
      <c r="F233" s="109">
        <f>SUM(F229,F219,F206,F193)/(COUNT(B191:E191,B182:E189,B200:E205,B212:E215,B217:E217,B227:E228)*2)</f>
        <v>0.92105263157894735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0.01</v>
      </c>
    </row>
    <row r="235" spans="1:6" x14ac:dyDescent="0.25">
      <c r="A235" s="60" t="s">
        <v>205</v>
      </c>
      <c r="B235" s="162"/>
      <c r="C235" s="162"/>
      <c r="D235" s="162"/>
      <c r="E235" s="162"/>
      <c r="F235" s="110">
        <f>F233-F234</f>
        <v>0.91105263157894734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51"/>
      <c r="E241" s="249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>
        <v>2</v>
      </c>
      <c r="E243" s="39"/>
      <c r="F243" s="85"/>
    </row>
    <row r="244" spans="1:6" ht="16.5" x14ac:dyDescent="0.3">
      <c r="A244" s="236" t="s">
        <v>123</v>
      </c>
      <c r="B244" s="39"/>
      <c r="C244" s="39"/>
      <c r="D244" s="39">
        <v>2</v>
      </c>
      <c r="E244" s="39"/>
      <c r="F244" s="85"/>
    </row>
    <row r="245" spans="1:6" ht="27" x14ac:dyDescent="0.3">
      <c r="A245" s="236" t="s">
        <v>91</v>
      </c>
      <c r="B245" s="39">
        <v>0</v>
      </c>
      <c r="C245" s="39"/>
      <c r="D245" s="39"/>
      <c r="E245" s="39"/>
      <c r="F245" s="85" t="s">
        <v>246</v>
      </c>
    </row>
    <row r="246" spans="1:6" ht="16.5" x14ac:dyDescent="0.3">
      <c r="A246" s="235" t="s">
        <v>65</v>
      </c>
      <c r="B246" s="39"/>
      <c r="C246" s="39"/>
      <c r="D246" s="39">
        <v>2</v>
      </c>
      <c r="E246" s="39"/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>
        <v>1</v>
      </c>
      <c r="D248" s="39"/>
      <c r="E248" s="39"/>
      <c r="F248" s="117" t="s">
        <v>215</v>
      </c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>
        <v>0</v>
      </c>
      <c r="C251" s="39"/>
      <c r="D251" s="39"/>
      <c r="E251" s="39"/>
      <c r="F251" s="309" t="s">
        <v>232</v>
      </c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310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>
        <v>2</v>
      </c>
      <c r="E254" s="39"/>
      <c r="F254" s="117" t="s">
        <v>227</v>
      </c>
    </row>
    <row r="255" spans="1:6" ht="16.5" x14ac:dyDescent="0.3">
      <c r="A255" s="112" t="s">
        <v>73</v>
      </c>
      <c r="B255" s="39"/>
      <c r="C255" s="39"/>
      <c r="D255" s="39">
        <v>2</v>
      </c>
      <c r="E255" s="39"/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2"/>
      <c r="C257" s="283"/>
      <c r="D257" s="283"/>
      <c r="E257" s="284"/>
      <c r="F257" s="8">
        <f>SUM(B243:D243,B252:D253,B255:D255)</f>
        <v>4</v>
      </c>
    </row>
    <row r="258" spans="1:6" x14ac:dyDescent="0.25">
      <c r="A258" s="3" t="s">
        <v>195</v>
      </c>
      <c r="B258" s="260"/>
      <c r="C258" s="260"/>
      <c r="D258" s="251"/>
      <c r="E258" s="251"/>
      <c r="F258" s="215">
        <f>SUM(B244:D251,B254:D254,B256:D256)</f>
        <v>7</v>
      </c>
    </row>
    <row r="259" spans="1:6" x14ac:dyDescent="0.25">
      <c r="A259" s="250" t="s">
        <v>196</v>
      </c>
      <c r="B259" s="34"/>
      <c r="C259" s="34"/>
      <c r="D259" s="34"/>
      <c r="E259" s="34"/>
      <c r="F259" s="54">
        <f>F257/(COUNT(B243:E243,B252:E253,B255:E255)*2)</f>
        <v>1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>
        <f>F258/(COUNT(B244:E251,B254:E254,B256:E256)*2)</f>
        <v>0.58333333333333337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51"/>
      <c r="E263" s="249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>
        <v>2</v>
      </c>
      <c r="E271" s="39"/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>
        <v>2</v>
      </c>
      <c r="E273" s="39"/>
      <c r="F273" s="85"/>
    </row>
    <row r="274" spans="1:6" x14ac:dyDescent="0.25">
      <c r="A274" s="3" t="s">
        <v>193</v>
      </c>
      <c r="B274" s="282"/>
      <c r="C274" s="283"/>
      <c r="D274" s="283"/>
      <c r="E274" s="284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51"/>
      <c r="E275" s="251"/>
      <c r="F275" s="215">
        <f>SUM(B265:D267,B270:D273)</f>
        <v>4</v>
      </c>
    </row>
    <row r="276" spans="1:6" x14ac:dyDescent="0.25">
      <c r="A276" s="250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>
        <f>F275/(COUNT(B265:E267,B270:E273)*2)</f>
        <v>1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51"/>
      <c r="E280" s="249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>
        <v>2</v>
      </c>
      <c r="E282" s="39"/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>
        <v>0</v>
      </c>
      <c r="C285" s="39"/>
      <c r="D285" s="39"/>
      <c r="E285" s="39"/>
      <c r="F285" s="320" t="s">
        <v>223</v>
      </c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21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2"/>
      <c r="C289" s="283"/>
      <c r="D289" s="283"/>
      <c r="E289" s="284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51"/>
      <c r="E290" s="251"/>
      <c r="F290" s="215">
        <f>SUM(B282:D285,B287:D288)</f>
        <v>2</v>
      </c>
    </row>
    <row r="291" spans="1:6" x14ac:dyDescent="0.25">
      <c r="A291" s="250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9"/>
      <c r="C292" s="319"/>
      <c r="D292" s="319"/>
      <c r="E292" s="319"/>
      <c r="F292" s="210">
        <f>F290/(COUNT(B282:E285,B287:E288)*2)</f>
        <v>0.5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51"/>
      <c r="E295" s="249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>
        <v>0</v>
      </c>
      <c r="C297" s="39"/>
      <c r="D297" s="39"/>
      <c r="E297" s="39"/>
      <c r="F297" s="320" t="s">
        <v>233</v>
      </c>
    </row>
    <row r="298" spans="1:6" ht="16.5" x14ac:dyDescent="0.3">
      <c r="A298" s="235" t="s">
        <v>121</v>
      </c>
      <c r="B298" s="39"/>
      <c r="C298" s="39"/>
      <c r="D298" s="39">
        <v>2</v>
      </c>
      <c r="E298" s="39"/>
      <c r="F298" s="321"/>
    </row>
    <row r="299" spans="1:6" x14ac:dyDescent="0.25">
      <c r="A299" s="3" t="s">
        <v>195</v>
      </c>
      <c r="B299" s="282"/>
      <c r="C299" s="283"/>
      <c r="D299" s="283"/>
      <c r="E299" s="284"/>
      <c r="F299" s="8">
        <f>SUM(B297:D298)</f>
        <v>2</v>
      </c>
    </row>
    <row r="300" spans="1:6" x14ac:dyDescent="0.25">
      <c r="A300" s="250" t="s">
        <v>197</v>
      </c>
      <c r="B300" s="34"/>
      <c r="C300" s="34"/>
      <c r="D300" s="34"/>
      <c r="E300" s="34"/>
      <c r="F300" s="54">
        <f>F299/(COUNT(B297:E298)*2)</f>
        <v>0.5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47"/>
      <c r="E302" s="247"/>
      <c r="F302" s="109">
        <f>SUM(F289,F274,F257)/(COUNT(B286:E286,B268:E269,B255:E255,B252:E253,B243:E243)*2)</f>
        <v>1</v>
      </c>
    </row>
    <row r="303" spans="1:6" x14ac:dyDescent="0.25">
      <c r="A303" s="59" t="s">
        <v>201</v>
      </c>
      <c r="B303" s="263"/>
      <c r="C303" s="193"/>
      <c r="D303" s="218"/>
      <c r="E303" s="247"/>
      <c r="F303" s="109">
        <f>SUM(F299,F290,F275,F258)/(COUNT(B297:E298,B287:E288,B282:E285,B270:E273,B265:E267,B256:E256,B254:E254,B244:E251)*2)</f>
        <v>0.625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0.03</v>
      </c>
    </row>
    <row r="305" spans="1:6" x14ac:dyDescent="0.25">
      <c r="A305" s="60" t="s">
        <v>205</v>
      </c>
      <c r="B305" s="162"/>
      <c r="C305" s="162"/>
      <c r="D305" s="162"/>
      <c r="E305" s="162"/>
      <c r="F305" s="111">
        <f>F303-F304</f>
        <v>0.59499999999999997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274" t="s">
        <v>1</v>
      </c>
      <c r="C309" s="275"/>
      <c r="D309" s="275"/>
      <c r="E309" s="276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>
        <v>1</v>
      </c>
      <c r="D312" s="39"/>
      <c r="E312" s="39"/>
      <c r="F312" s="309" t="s">
        <v>234</v>
      </c>
    </row>
    <row r="313" spans="1:6" ht="16.5" x14ac:dyDescent="0.3">
      <c r="A313" s="112" t="s">
        <v>47</v>
      </c>
      <c r="B313" s="39"/>
      <c r="C313" s="39"/>
      <c r="D313" s="39">
        <v>2</v>
      </c>
      <c r="E313" s="39"/>
      <c r="F313" s="310"/>
    </row>
    <row r="314" spans="1:6" ht="16.5" x14ac:dyDescent="0.3">
      <c r="A314" s="112" t="s">
        <v>125</v>
      </c>
      <c r="B314" s="39"/>
      <c r="C314" s="39"/>
      <c r="D314" s="39">
        <v>2</v>
      </c>
      <c r="E314" s="39"/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51"/>
      <c r="E317" s="251"/>
      <c r="F317" s="8">
        <f>SUM(B313:D314)</f>
        <v>4</v>
      </c>
    </row>
    <row r="318" spans="1:6" x14ac:dyDescent="0.25">
      <c r="A318" s="3" t="s">
        <v>195</v>
      </c>
      <c r="B318" s="260"/>
      <c r="C318" s="260"/>
      <c r="D318" s="251"/>
      <c r="E318" s="251"/>
      <c r="F318" s="8">
        <f>SUM(B311:D312,B315:D316)</f>
        <v>1</v>
      </c>
    </row>
    <row r="319" spans="1:6" x14ac:dyDescent="0.25">
      <c r="A319" s="277" t="s">
        <v>196</v>
      </c>
      <c r="B319" s="278"/>
      <c r="C319" s="278"/>
      <c r="D319" s="278"/>
      <c r="E319" s="278"/>
      <c r="F319" s="26">
        <f>F317/(COUNT(B313:E314)*2)</f>
        <v>1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>
        <f>F318/(COUNT(B311:E312,B315:E316)*2)</f>
        <v>0.5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79"/>
      <c r="C322" s="280"/>
      <c r="D322" s="280"/>
      <c r="E322" s="281"/>
      <c r="F322" s="110">
        <f>SUM(F317)/(COUNT(B313:E314)*2)</f>
        <v>1</v>
      </c>
    </row>
    <row r="323" spans="1:6" x14ac:dyDescent="0.25">
      <c r="A323" s="123" t="s">
        <v>201</v>
      </c>
      <c r="B323" s="263"/>
      <c r="C323" s="264"/>
      <c r="D323" s="218"/>
      <c r="E323" s="247"/>
      <c r="F323" s="109">
        <f>SUM(F318)/(COUNT(B311:E312,B315:E316)*2)</f>
        <v>0.5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>
        <f>F323-F324</f>
        <v>0.5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51"/>
      <c r="E330" s="249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>
        <v>2</v>
      </c>
      <c r="E332" s="128"/>
      <c r="F332" s="116"/>
    </row>
    <row r="333" spans="1:6" x14ac:dyDescent="0.25">
      <c r="A333" s="235" t="s">
        <v>186</v>
      </c>
      <c r="B333" s="129"/>
      <c r="C333" s="137"/>
      <c r="D333" s="137">
        <v>2</v>
      </c>
      <c r="E333" s="128"/>
      <c r="F333" s="116"/>
    </row>
    <row r="334" spans="1:6" x14ac:dyDescent="0.25">
      <c r="A334" s="112" t="s">
        <v>154</v>
      </c>
      <c r="B334" s="137"/>
      <c r="C334" s="137"/>
      <c r="D334" s="137">
        <v>2</v>
      </c>
      <c r="E334" s="128"/>
      <c r="F334" s="116"/>
    </row>
    <row r="335" spans="1:6" x14ac:dyDescent="0.25">
      <c r="A335" s="112" t="s">
        <v>155</v>
      </c>
      <c r="B335" s="129"/>
      <c r="C335" s="137"/>
      <c r="D335" s="137">
        <v>2</v>
      </c>
      <c r="E335" s="128"/>
      <c r="F335" s="116"/>
    </row>
    <row r="336" spans="1:6" ht="40.5" x14ac:dyDescent="0.25">
      <c r="A336" s="112" t="s">
        <v>156</v>
      </c>
      <c r="B336" s="129"/>
      <c r="C336" s="137">
        <v>1</v>
      </c>
      <c r="D336" s="137"/>
      <c r="E336" s="128"/>
      <c r="F336" s="89" t="s">
        <v>235</v>
      </c>
    </row>
    <row r="337" spans="1:6" x14ac:dyDescent="0.25">
      <c r="A337" s="235" t="s">
        <v>184</v>
      </c>
      <c r="B337" s="129"/>
      <c r="C337" s="137"/>
      <c r="D337" s="137">
        <v>2</v>
      </c>
      <c r="E337" s="128"/>
      <c r="F337" s="117"/>
    </row>
    <row r="338" spans="1:6" x14ac:dyDescent="0.25">
      <c r="A338" s="235" t="s">
        <v>145</v>
      </c>
      <c r="B338" s="129"/>
      <c r="C338" s="137"/>
      <c r="D338" s="137">
        <v>2</v>
      </c>
      <c r="E338" s="128"/>
      <c r="F338" s="117"/>
    </row>
    <row r="339" spans="1:6" ht="24" customHeight="1" x14ac:dyDescent="0.25">
      <c r="A339" s="240" t="s">
        <v>146</v>
      </c>
      <c r="B339" s="137">
        <v>0</v>
      </c>
      <c r="C339" s="137"/>
      <c r="D339" s="137"/>
      <c r="E339" s="128"/>
      <c r="F339" s="309" t="s">
        <v>236</v>
      </c>
    </row>
    <row r="340" spans="1:6" ht="16.5" customHeight="1" x14ac:dyDescent="0.3">
      <c r="A340" s="112" t="s">
        <v>152</v>
      </c>
      <c r="B340" s="39"/>
      <c r="C340" s="137"/>
      <c r="D340" s="145">
        <v>2</v>
      </c>
      <c r="E340" s="39"/>
      <c r="F340" s="310"/>
    </row>
    <row r="341" spans="1:6" ht="16.5" x14ac:dyDescent="0.3">
      <c r="A341" s="124" t="s">
        <v>147</v>
      </c>
      <c r="B341" s="39"/>
      <c r="C341" s="137"/>
      <c r="D341" s="145">
        <v>2</v>
      </c>
      <c r="E341" s="39"/>
      <c r="F341" s="85"/>
    </row>
    <row r="342" spans="1:6" ht="16.5" x14ac:dyDescent="0.3">
      <c r="A342" s="130" t="s">
        <v>148</v>
      </c>
      <c r="B342" s="39"/>
      <c r="C342" s="137"/>
      <c r="D342" s="39">
        <v>2</v>
      </c>
      <c r="E342" s="39"/>
      <c r="F342" s="85"/>
    </row>
    <row r="343" spans="1:6" x14ac:dyDescent="0.25">
      <c r="A343" s="3" t="s">
        <v>193</v>
      </c>
      <c r="B343" s="282"/>
      <c r="C343" s="283"/>
      <c r="D343" s="283"/>
      <c r="E343" s="284"/>
      <c r="F343" s="8">
        <f>SUM(B334:D336,B340:D342)</f>
        <v>11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8</v>
      </c>
    </row>
    <row r="345" spans="1:6" x14ac:dyDescent="0.25">
      <c r="A345" s="50" t="s">
        <v>196</v>
      </c>
      <c r="B345" s="262"/>
      <c r="C345" s="262"/>
      <c r="D345" s="252"/>
      <c r="E345" s="252"/>
      <c r="F345" s="136">
        <f>F343/(COUNT(B334:E336,B340:E342)*2)</f>
        <v>0.91666666666666663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>
        <f>F344/(COUNT(B332:E333,B337:E338)*2)</f>
        <v>1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>
        <v>2</v>
      </c>
      <c r="E352" s="145"/>
      <c r="F352" s="309"/>
    </row>
    <row r="353" spans="1:6" x14ac:dyDescent="0.25">
      <c r="A353" s="112" t="s">
        <v>159</v>
      </c>
      <c r="B353" s="129"/>
      <c r="C353" s="137"/>
      <c r="D353" s="137">
        <v>2</v>
      </c>
      <c r="E353" s="145"/>
      <c r="F353" s="310"/>
    </row>
    <row r="354" spans="1:6" x14ac:dyDescent="0.25">
      <c r="A354" s="112" t="s">
        <v>160</v>
      </c>
      <c r="B354" s="129"/>
      <c r="C354" s="137"/>
      <c r="D354" s="137">
        <v>2</v>
      </c>
      <c r="E354" s="145"/>
      <c r="F354" s="85"/>
    </row>
    <row r="355" spans="1:6" x14ac:dyDescent="0.25">
      <c r="A355" s="235" t="s">
        <v>187</v>
      </c>
      <c r="B355" s="129"/>
      <c r="C355" s="137"/>
      <c r="D355" s="137">
        <v>2</v>
      </c>
      <c r="E355" s="145"/>
      <c r="F355" s="85"/>
    </row>
    <row r="356" spans="1:6" ht="13.5" customHeight="1" x14ac:dyDescent="0.25">
      <c r="A356" s="235" t="s">
        <v>145</v>
      </c>
      <c r="B356" s="129"/>
      <c r="C356" s="137"/>
      <c r="D356" s="137">
        <v>2</v>
      </c>
      <c r="E356" s="145"/>
      <c r="F356" s="150"/>
    </row>
    <row r="357" spans="1:6" ht="14.25" customHeight="1" x14ac:dyDescent="0.25">
      <c r="A357" s="240" t="s">
        <v>161</v>
      </c>
      <c r="B357" s="137">
        <v>0</v>
      </c>
      <c r="C357" s="137"/>
      <c r="D357" s="137"/>
      <c r="E357" s="145"/>
      <c r="F357" s="85" t="s">
        <v>247</v>
      </c>
    </row>
    <row r="358" spans="1:6" ht="15" customHeight="1" x14ac:dyDescent="0.3">
      <c r="A358" s="236" t="s">
        <v>162</v>
      </c>
      <c r="B358" s="39"/>
      <c r="C358" s="137"/>
      <c r="D358" s="39">
        <v>2</v>
      </c>
      <c r="E358" s="39"/>
      <c r="F358" s="309" t="s">
        <v>248</v>
      </c>
    </row>
    <row r="359" spans="1:6" ht="16.5" customHeight="1" x14ac:dyDescent="0.3">
      <c r="A359" s="112" t="s">
        <v>164</v>
      </c>
      <c r="B359" s="39"/>
      <c r="C359" s="137"/>
      <c r="D359" s="39">
        <v>2</v>
      </c>
      <c r="E359" s="39"/>
      <c r="F359" s="311"/>
    </row>
    <row r="360" spans="1:6" ht="16.5" x14ac:dyDescent="0.3">
      <c r="A360" s="235" t="s">
        <v>182</v>
      </c>
      <c r="B360" s="39"/>
      <c r="C360" s="137">
        <v>1</v>
      </c>
      <c r="D360" s="39"/>
      <c r="E360" s="39"/>
      <c r="F360" s="310"/>
    </row>
    <row r="361" spans="1:6" ht="16.5" x14ac:dyDescent="0.3">
      <c r="A361" s="235" t="s">
        <v>185</v>
      </c>
      <c r="B361" s="176"/>
      <c r="C361" s="137"/>
      <c r="D361" s="39">
        <v>2</v>
      </c>
      <c r="E361" s="39"/>
      <c r="F361" s="85"/>
    </row>
    <row r="362" spans="1:6" ht="23.25" customHeight="1" x14ac:dyDescent="0.3">
      <c r="A362" s="124" t="s">
        <v>165</v>
      </c>
      <c r="B362" s="39">
        <v>0</v>
      </c>
      <c r="C362" s="137"/>
      <c r="D362" s="39"/>
      <c r="E362" s="39"/>
      <c r="F362" s="309" t="s">
        <v>249</v>
      </c>
    </row>
    <row r="363" spans="1:6" ht="16.5" x14ac:dyDescent="0.3">
      <c r="A363" s="131" t="s">
        <v>171</v>
      </c>
      <c r="B363" s="39"/>
      <c r="C363" s="137"/>
      <c r="D363" s="39">
        <v>2</v>
      </c>
      <c r="E363" s="39"/>
      <c r="F363" s="311"/>
    </row>
    <row r="364" spans="1:6" ht="16.5" x14ac:dyDescent="0.3">
      <c r="A364" s="130" t="s">
        <v>148</v>
      </c>
      <c r="B364" s="39"/>
      <c r="C364" s="137"/>
      <c r="D364" s="39">
        <v>2</v>
      </c>
      <c r="E364" s="39"/>
      <c r="F364" s="310"/>
    </row>
    <row r="365" spans="1:6" x14ac:dyDescent="0.25">
      <c r="A365" s="3" t="s">
        <v>193</v>
      </c>
      <c r="B365" s="282"/>
      <c r="C365" s="283"/>
      <c r="D365" s="283"/>
      <c r="E365" s="284"/>
      <c r="F365" s="8">
        <f>SUM(B352:D354,B359:D359,B362:D364)</f>
        <v>12</v>
      </c>
    </row>
    <row r="366" spans="1:6" x14ac:dyDescent="0.25">
      <c r="A366" s="3" t="s">
        <v>195</v>
      </c>
      <c r="B366" s="260"/>
      <c r="C366" s="260"/>
      <c r="D366" s="251"/>
      <c r="E366" s="251"/>
      <c r="F366" s="215">
        <f>SUM(B355:D358,B360:D361)</f>
        <v>9</v>
      </c>
    </row>
    <row r="367" spans="1:6" x14ac:dyDescent="0.25">
      <c r="A367" s="250" t="s">
        <v>196</v>
      </c>
      <c r="B367" s="34"/>
      <c r="C367" s="34"/>
      <c r="D367" s="34"/>
      <c r="E367" s="34"/>
      <c r="F367" s="54">
        <f>F365/(COUNT(B352:E354,B359:E359,B362:E364)*2)</f>
        <v>0.8571428571428571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>
        <f>F366/(COUNT(B355:E358,B360:E361)*2)</f>
        <v>0.75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>
        <v>2</v>
      </c>
      <c r="E374" s="145"/>
      <c r="F374" s="117"/>
    </row>
    <row r="375" spans="1:6" x14ac:dyDescent="0.25">
      <c r="A375" s="235" t="s">
        <v>168</v>
      </c>
      <c r="B375" s="129"/>
      <c r="C375" s="137"/>
      <c r="D375" s="137">
        <v>2</v>
      </c>
      <c r="E375" s="145"/>
      <c r="F375" s="117"/>
    </row>
    <row r="376" spans="1:6" x14ac:dyDescent="0.25">
      <c r="A376" s="236" t="s">
        <v>169</v>
      </c>
      <c r="B376" s="129"/>
      <c r="C376" s="137"/>
      <c r="D376" s="137">
        <v>2</v>
      </c>
      <c r="E376" s="145"/>
      <c r="F376" s="117"/>
    </row>
    <row r="377" spans="1:6" x14ac:dyDescent="0.25">
      <c r="A377" s="236" t="s">
        <v>183</v>
      </c>
      <c r="B377" s="137"/>
      <c r="C377" s="137"/>
      <c r="D377" s="137">
        <v>2</v>
      </c>
      <c r="E377" s="145"/>
      <c r="F377" s="117"/>
    </row>
    <row r="378" spans="1:6" x14ac:dyDescent="0.25">
      <c r="A378" s="112" t="s">
        <v>163</v>
      </c>
      <c r="B378" s="129"/>
      <c r="C378" s="137"/>
      <c r="D378" s="137">
        <v>2</v>
      </c>
      <c r="E378" s="145"/>
      <c r="F378" s="117"/>
    </row>
    <row r="379" spans="1:6" x14ac:dyDescent="0.25">
      <c r="A379" s="3" t="s">
        <v>193</v>
      </c>
      <c r="B379" s="282"/>
      <c r="C379" s="283"/>
      <c r="D379" s="283"/>
      <c r="E379" s="284"/>
      <c r="F379" s="8">
        <f>SUM(B374:D374,B378:D378)</f>
        <v>4</v>
      </c>
    </row>
    <row r="380" spans="1:6" x14ac:dyDescent="0.25">
      <c r="A380" s="3" t="s">
        <v>195</v>
      </c>
      <c r="B380" s="260"/>
      <c r="C380" s="260"/>
      <c r="D380" s="251"/>
      <c r="E380" s="251"/>
      <c r="F380" s="215">
        <f>SUM(B375:D377)</f>
        <v>6</v>
      </c>
    </row>
    <row r="381" spans="1:6" x14ac:dyDescent="0.25">
      <c r="A381" s="250" t="s">
        <v>196</v>
      </c>
      <c r="B381" s="34"/>
      <c r="C381" s="34"/>
      <c r="D381" s="34"/>
      <c r="E381" s="34"/>
      <c r="F381" s="54">
        <f>F379/(COUNT(B374:D374,B378:D378)*2)</f>
        <v>1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>
        <f>F380/(COUNT(B375:D377)*2)</f>
        <v>1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51"/>
      <c r="E385" s="249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>
        <v>2</v>
      </c>
      <c r="E387" s="145"/>
      <c r="F387" s="117"/>
    </row>
    <row r="388" spans="1:6" ht="27" x14ac:dyDescent="0.25">
      <c r="A388" s="112" t="s">
        <v>173</v>
      </c>
      <c r="B388" s="137">
        <v>0</v>
      </c>
      <c r="C388" s="137"/>
      <c r="D388" s="137"/>
      <c r="E388" s="145"/>
      <c r="F388" s="117" t="s">
        <v>237</v>
      </c>
    </row>
    <row r="389" spans="1:6" x14ac:dyDescent="0.25">
      <c r="A389" s="112" t="s">
        <v>174</v>
      </c>
      <c r="B389" s="129"/>
      <c r="C389" s="137"/>
      <c r="D389" s="137">
        <v>2</v>
      </c>
      <c r="E389" s="145"/>
      <c r="F389" s="117"/>
    </row>
    <row r="390" spans="1:6" ht="16.5" customHeight="1" x14ac:dyDescent="0.25">
      <c r="A390" s="112" t="s">
        <v>175</v>
      </c>
      <c r="B390" s="129"/>
      <c r="C390" s="137"/>
      <c r="D390" s="137">
        <v>2</v>
      </c>
      <c r="E390" s="145"/>
      <c r="F390" s="259"/>
    </row>
    <row r="391" spans="1:6" ht="18" customHeight="1" x14ac:dyDescent="0.25">
      <c r="A391" s="236" t="s">
        <v>151</v>
      </c>
      <c r="B391" s="137"/>
      <c r="C391" s="137"/>
      <c r="D391" s="137">
        <v>2</v>
      </c>
      <c r="E391" s="145"/>
      <c r="F391" s="259"/>
    </row>
    <row r="392" spans="1:6" ht="21" customHeight="1" x14ac:dyDescent="0.25">
      <c r="A392" s="235" t="s">
        <v>176</v>
      </c>
      <c r="B392" s="137"/>
      <c r="C392" s="137"/>
      <c r="D392" s="137">
        <v>2</v>
      </c>
      <c r="E392" s="145"/>
      <c r="F392" s="259"/>
    </row>
    <row r="393" spans="1:6" ht="13.5" customHeight="1" x14ac:dyDescent="0.25">
      <c r="A393" s="236" t="s">
        <v>178</v>
      </c>
      <c r="B393" s="137"/>
      <c r="C393" s="137"/>
      <c r="D393" s="137">
        <v>2</v>
      </c>
      <c r="E393" s="145"/>
      <c r="F393" s="117"/>
    </row>
    <row r="394" spans="1:6" ht="40.5" x14ac:dyDescent="0.25">
      <c r="A394" s="112" t="s">
        <v>179</v>
      </c>
      <c r="B394" s="137">
        <v>0</v>
      </c>
      <c r="C394" s="137"/>
      <c r="D394" s="137"/>
      <c r="E394" s="145"/>
      <c r="F394" s="117" t="s">
        <v>250</v>
      </c>
    </row>
    <row r="395" spans="1:6" x14ac:dyDescent="0.25">
      <c r="A395" s="112" t="s">
        <v>149</v>
      </c>
      <c r="B395" s="129"/>
      <c r="C395" s="137"/>
      <c r="D395" s="137">
        <v>2</v>
      </c>
      <c r="E395" s="145"/>
      <c r="F395" s="117"/>
    </row>
    <row r="396" spans="1:6" ht="13.5" customHeight="1" x14ac:dyDescent="0.25">
      <c r="A396" s="112" t="s">
        <v>180</v>
      </c>
      <c r="B396" s="129"/>
      <c r="C396" s="137"/>
      <c r="D396" s="137">
        <v>2</v>
      </c>
      <c r="E396" s="145"/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>
        <v>2</v>
      </c>
      <c r="E398" s="145"/>
      <c r="F398" s="85"/>
    </row>
    <row r="399" spans="1:6" x14ac:dyDescent="0.25">
      <c r="A399" s="236" t="s">
        <v>177</v>
      </c>
      <c r="B399" s="129"/>
      <c r="C399" s="137"/>
      <c r="D399" s="137">
        <v>2</v>
      </c>
      <c r="E399" s="145"/>
      <c r="F399" s="85"/>
    </row>
    <row r="400" spans="1:6" x14ac:dyDescent="0.25">
      <c r="A400" s="3" t="s">
        <v>193</v>
      </c>
      <c r="B400" s="282"/>
      <c r="C400" s="283"/>
      <c r="D400" s="283"/>
      <c r="E400" s="284"/>
      <c r="F400" s="8">
        <f>SUM(B388:D390,B394:D397)</f>
        <v>8</v>
      </c>
    </row>
    <row r="401" spans="1:6" x14ac:dyDescent="0.25">
      <c r="A401" s="3" t="s">
        <v>195</v>
      </c>
      <c r="B401" s="260"/>
      <c r="C401" s="260"/>
      <c r="D401" s="251"/>
      <c r="E401" s="251"/>
      <c r="F401" s="215">
        <f>SUM(B387:D387,B391:D393,B398:D399)</f>
        <v>12</v>
      </c>
    </row>
    <row r="402" spans="1:6" x14ac:dyDescent="0.25">
      <c r="A402" s="250" t="s">
        <v>196</v>
      </c>
      <c r="B402" s="34"/>
      <c r="C402" s="34"/>
      <c r="D402" s="34"/>
      <c r="E402" s="34"/>
      <c r="F402" s="54">
        <f>F400/(COUNT(B388:D390,B394:D397)*2)</f>
        <v>0.66666666666666663</v>
      </c>
    </row>
    <row r="403" spans="1:6" x14ac:dyDescent="0.25">
      <c r="A403" s="250" t="s">
        <v>197</v>
      </c>
      <c r="B403" s="34"/>
      <c r="C403" s="34"/>
      <c r="D403" s="34"/>
      <c r="E403" s="34"/>
      <c r="F403" s="54">
        <f>F401/(COUNT(B387:D387,B391:D393,B398:D399)*2)</f>
        <v>1</v>
      </c>
    </row>
    <row r="404" spans="1:6" ht="16.5" x14ac:dyDescent="0.3">
      <c r="A404" s="124"/>
      <c r="B404" s="287"/>
      <c r="C404" s="288"/>
      <c r="D404" s="288"/>
      <c r="E404" s="289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79"/>
      <c r="C406" s="280"/>
      <c r="D406" s="280"/>
      <c r="E406" s="280"/>
      <c r="F406" s="110">
        <f>SUM(F400,F379,F365,F343)/(COUNT(B394:E397,B388:E390, B378:E378, B374:E374, B362:E364, B359:E359, B352:E354, B340:E342, B334:E336)*2)</f>
        <v>0.83333333333333337</v>
      </c>
    </row>
    <row r="407" spans="1:6" x14ac:dyDescent="0.25">
      <c r="A407" s="123" t="s">
        <v>201</v>
      </c>
      <c r="B407" s="263"/>
      <c r="C407" s="264"/>
      <c r="D407" s="218"/>
      <c r="E407" s="247"/>
      <c r="F407" s="109">
        <f>SUM( F401,F380, F366, F344)/(COUNT(B398:E399,B391:E393,B387:E387,B375:E377,B360:E361,B355:E358,B337:E339,B332:E333)*2)</f>
        <v>0.875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0.02</v>
      </c>
    </row>
    <row r="409" spans="1:6" x14ac:dyDescent="0.25">
      <c r="A409" s="60" t="s">
        <v>205</v>
      </c>
      <c r="B409" s="162"/>
      <c r="C409" s="162"/>
      <c r="D409" s="162"/>
      <c r="E409" s="162"/>
      <c r="F409" s="111">
        <f>F407-F408</f>
        <v>0.85499999999999998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51"/>
      <c r="E415" s="249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>
        <v>1</v>
      </c>
      <c r="D417" s="39"/>
      <c r="E417" s="39"/>
      <c r="F417" s="246" t="s">
        <v>238</v>
      </c>
    </row>
    <row r="418" spans="1:6" ht="43.5" customHeight="1" x14ac:dyDescent="0.3">
      <c r="A418" s="112" t="s">
        <v>54</v>
      </c>
      <c r="B418" s="39"/>
      <c r="C418" s="39">
        <v>1</v>
      </c>
      <c r="D418" s="39"/>
      <c r="E418" s="39"/>
      <c r="F418" s="257" t="s">
        <v>251</v>
      </c>
    </row>
    <row r="419" spans="1:6" x14ac:dyDescent="0.25">
      <c r="A419" s="3" t="s">
        <v>193</v>
      </c>
      <c r="B419" s="260"/>
      <c r="C419" s="260"/>
      <c r="D419" s="251"/>
      <c r="E419" s="251"/>
      <c r="F419" s="8">
        <f>SUM(B417:D418)</f>
        <v>2</v>
      </c>
    </row>
    <row r="420" spans="1:6" x14ac:dyDescent="0.25">
      <c r="A420" s="250" t="s">
        <v>196</v>
      </c>
      <c r="B420" s="34"/>
      <c r="C420" s="34"/>
      <c r="D420" s="34"/>
      <c r="E420" s="34"/>
      <c r="F420" s="26">
        <f>F419/(COUNT(B417:E418)*2)</f>
        <v>0.5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51"/>
      <c r="E424" s="249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>
        <v>1</v>
      </c>
      <c r="D426" s="39"/>
      <c r="E426" s="39"/>
      <c r="F426" s="246" t="s">
        <v>239</v>
      </c>
    </row>
    <row r="427" spans="1:6" ht="54" x14ac:dyDescent="0.3">
      <c r="A427" s="235" t="s">
        <v>54</v>
      </c>
      <c r="B427" s="39"/>
      <c r="C427" s="39">
        <v>1</v>
      </c>
      <c r="D427" s="39"/>
      <c r="E427" s="39"/>
      <c r="F427" s="246" t="s">
        <v>240</v>
      </c>
    </row>
    <row r="428" spans="1:6" x14ac:dyDescent="0.25">
      <c r="A428" s="3" t="s">
        <v>224</v>
      </c>
      <c r="B428" s="260"/>
      <c r="C428" s="260"/>
      <c r="D428" s="251"/>
      <c r="E428" s="251"/>
      <c r="F428" s="8">
        <f>SUM(B426:D427)</f>
        <v>2</v>
      </c>
    </row>
    <row r="429" spans="1:6" x14ac:dyDescent="0.25">
      <c r="A429" s="250" t="s">
        <v>225</v>
      </c>
      <c r="B429" s="34"/>
      <c r="C429" s="34"/>
      <c r="D429" s="34"/>
      <c r="E429" s="34"/>
      <c r="F429" s="26">
        <f>F428/(COUNT(B426:E427)*2)</f>
        <v>0.5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79"/>
      <c r="C431" s="280"/>
      <c r="D431" s="280"/>
      <c r="E431" s="280"/>
      <c r="F431" s="110">
        <f>SUM(F419)/(COUNT( B417:E418)*2)</f>
        <v>0.5</v>
      </c>
    </row>
    <row r="432" spans="1:6" x14ac:dyDescent="0.25">
      <c r="A432" s="123" t="s">
        <v>201</v>
      </c>
      <c r="B432" s="263"/>
      <c r="C432" s="264"/>
      <c r="D432" s="218"/>
      <c r="E432" s="247"/>
      <c r="F432" s="109">
        <f>SUM( F428)/(COUNT(B426:E427)*2)</f>
        <v>0.5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0.81395348837209303</v>
      </c>
    </row>
    <row r="435" spans="1:6" x14ac:dyDescent="0.25">
      <c r="A435" s="64" t="s">
        <v>207</v>
      </c>
      <c r="B435" s="199"/>
      <c r="C435" s="166"/>
      <c r="D435" s="166"/>
      <c r="E435" s="166"/>
      <c r="F435" s="82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0.8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6.0000000000000005E-2</v>
      </c>
    </row>
    <row r="437" spans="1:6" x14ac:dyDescent="0.25">
      <c r="A437" s="64" t="s">
        <v>207</v>
      </c>
      <c r="B437" s="200"/>
      <c r="C437" s="167"/>
      <c r="D437" s="167"/>
      <c r="E437" s="167"/>
      <c r="F437" s="82">
        <f>F435-F436</f>
        <v>0.74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0" t="s">
        <v>94</v>
      </c>
      <c r="F439" s="291"/>
    </row>
    <row r="440" spans="1:6" x14ac:dyDescent="0.25">
      <c r="A440" s="292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2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2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5" t="s">
        <v>101</v>
      </c>
      <c r="B445" s="286"/>
      <c r="C445" s="286"/>
      <c r="D445" s="286"/>
      <c r="E445" s="286"/>
      <c r="F445" s="286"/>
    </row>
    <row r="447" spans="1:6" ht="15" x14ac:dyDescent="0.25">
      <c r="A447" s="303" t="s">
        <v>102</v>
      </c>
      <c r="B447" s="304"/>
      <c r="C447" s="304"/>
      <c r="D447" s="304"/>
      <c r="E447" s="304"/>
      <c r="F447" s="305"/>
    </row>
    <row r="448" spans="1:6" ht="17.25" x14ac:dyDescent="0.25">
      <c r="A448" s="306" t="s">
        <v>103</v>
      </c>
      <c r="B448" s="307"/>
      <c r="C448" s="307"/>
      <c r="D448" s="307"/>
      <c r="E448" s="307"/>
      <c r="F448" s="308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3" t="s">
        <v>104</v>
      </c>
      <c r="B450" s="304"/>
      <c r="C450" s="304"/>
      <c r="D450" s="304"/>
      <c r="E450" s="304"/>
      <c r="F450" s="305"/>
    </row>
    <row r="451" spans="1:6" ht="17.25" x14ac:dyDescent="0.25">
      <c r="A451" s="306" t="s">
        <v>8</v>
      </c>
      <c r="B451" s="307"/>
      <c r="C451" s="307"/>
      <c r="D451" s="307"/>
      <c r="E451" s="307"/>
      <c r="F451" s="308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297" t="s">
        <v>105</v>
      </c>
      <c r="B453" s="298"/>
      <c r="C453" s="298"/>
      <c r="D453" s="298"/>
      <c r="E453" s="298"/>
      <c r="F453" s="299"/>
    </row>
    <row r="454" spans="1:6" ht="17.25" x14ac:dyDescent="0.25">
      <c r="A454" s="300" t="s">
        <v>7</v>
      </c>
      <c r="B454" s="301"/>
      <c r="C454" s="301"/>
      <c r="D454" s="301"/>
      <c r="E454" s="301"/>
      <c r="F454" s="302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3" t="s">
        <v>106</v>
      </c>
      <c r="B456" s="294"/>
      <c r="C456" s="294"/>
      <c r="D456" s="294"/>
      <c r="E456" s="294"/>
      <c r="F456" s="295"/>
    </row>
    <row r="457" spans="1:6" ht="17.25" customHeight="1" x14ac:dyDescent="0.25">
      <c r="A457" s="296" t="s">
        <v>190</v>
      </c>
      <c r="B457" s="294"/>
      <c r="C457" s="294"/>
      <c r="D457" s="294"/>
      <c r="E457" s="294"/>
      <c r="F457" s="295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297" t="s">
        <v>107</v>
      </c>
      <c r="B459" s="298"/>
      <c r="C459" s="298"/>
      <c r="D459" s="298"/>
      <c r="E459" s="298"/>
      <c r="F459" s="299"/>
    </row>
    <row r="460" spans="1:6" ht="17.25" x14ac:dyDescent="0.25">
      <c r="A460" s="300" t="s">
        <v>6</v>
      </c>
      <c r="B460" s="301"/>
      <c r="C460" s="301"/>
      <c r="D460" s="301"/>
      <c r="E460" s="301"/>
      <c r="F460" s="302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mergeCells count="46">
    <mergeCell ref="F143:F144"/>
    <mergeCell ref="F251:F252"/>
    <mergeCell ref="F285:F286"/>
    <mergeCell ref="F297:F298"/>
    <mergeCell ref="F100:F102"/>
    <mergeCell ref="F160:F162"/>
    <mergeCell ref="F201:F204"/>
    <mergeCell ref="F362:F364"/>
    <mergeCell ref="F339:F340"/>
    <mergeCell ref="A8:G8"/>
    <mergeCell ref="A10:G10"/>
    <mergeCell ref="A11:G11"/>
    <mergeCell ref="B14:E14"/>
    <mergeCell ref="B15:E15"/>
    <mergeCell ref="B299:E299"/>
    <mergeCell ref="A19:G19"/>
    <mergeCell ref="B257:E257"/>
    <mergeCell ref="B274:E274"/>
    <mergeCell ref="B289:E289"/>
    <mergeCell ref="B292:E292"/>
    <mergeCell ref="A456:F456"/>
    <mergeCell ref="A457:F457"/>
    <mergeCell ref="A459:F459"/>
    <mergeCell ref="A460:F460"/>
    <mergeCell ref="A447:F447"/>
    <mergeCell ref="A448:F448"/>
    <mergeCell ref="A450:F450"/>
    <mergeCell ref="A451:F451"/>
    <mergeCell ref="A453:F453"/>
    <mergeCell ref="A454:F454"/>
    <mergeCell ref="B309:E309"/>
    <mergeCell ref="A319:E319"/>
    <mergeCell ref="B322:E322"/>
    <mergeCell ref="B343:E343"/>
    <mergeCell ref="A445:F445"/>
    <mergeCell ref="B400:E400"/>
    <mergeCell ref="B404:E404"/>
    <mergeCell ref="B406:E406"/>
    <mergeCell ref="B431:E431"/>
    <mergeCell ref="E439:F439"/>
    <mergeCell ref="A440:A442"/>
    <mergeCell ref="B365:E365"/>
    <mergeCell ref="B379:E379"/>
    <mergeCell ref="F352:F353"/>
    <mergeCell ref="F312:F313"/>
    <mergeCell ref="F358:F360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511"/>
  <sheetViews>
    <sheetView view="pageBreakPreview" topLeftCell="A96" zoomScale="90" zoomScaleNormal="100" zoomScaleSheetLayoutView="90" workbookViewId="0">
      <selection activeCell="F434" sqref="F434:F437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2" t="s">
        <v>221</v>
      </c>
      <c r="B10" s="312"/>
      <c r="C10" s="312"/>
      <c r="D10" s="312"/>
      <c r="E10" s="312"/>
      <c r="F10" s="312"/>
      <c r="G10" s="312"/>
    </row>
    <row r="11" spans="1:7" ht="18" x14ac:dyDescent="0.25">
      <c r="A11" s="313"/>
      <c r="B11" s="314"/>
      <c r="C11" s="314"/>
      <c r="D11" s="314"/>
      <c r="E11" s="314"/>
      <c r="F11" s="314"/>
      <c r="G11" s="314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/>
      <c r="C13" s="153"/>
      <c r="D13" s="153"/>
      <c r="E13" s="153"/>
      <c r="F13" s="1"/>
    </row>
    <row r="14" spans="1:7" ht="15" x14ac:dyDescent="0.25">
      <c r="A14" s="114" t="s">
        <v>22</v>
      </c>
      <c r="B14" s="315"/>
      <c r="C14" s="315"/>
      <c r="D14" s="315"/>
      <c r="E14" s="315"/>
      <c r="F14" s="1"/>
    </row>
    <row r="15" spans="1:7" ht="15" x14ac:dyDescent="0.25">
      <c r="A15" s="114" t="s">
        <v>5</v>
      </c>
      <c r="B15" s="315"/>
      <c r="C15" s="315"/>
      <c r="D15" s="315"/>
      <c r="E15" s="315"/>
      <c r="F15" s="1"/>
    </row>
    <row r="16" spans="1:7" ht="15" x14ac:dyDescent="0.25">
      <c r="A16" s="114" t="s">
        <v>229</v>
      </c>
      <c r="B16" s="316"/>
      <c r="C16" s="316"/>
      <c r="D16" s="316"/>
      <c r="E16" s="316"/>
      <c r="F16" s="316"/>
    </row>
    <row r="17" spans="1:7" ht="15" x14ac:dyDescent="0.25">
      <c r="A17" s="114" t="s">
        <v>23</v>
      </c>
      <c r="B17" s="115"/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17" t="s">
        <v>188</v>
      </c>
      <c r="B19" s="318"/>
      <c r="C19" s="318"/>
      <c r="D19" s="318"/>
      <c r="E19" s="318"/>
      <c r="F19" s="318"/>
      <c r="G19" s="318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 t="e">
        <f>F169</f>
        <v>#DIV/0!</v>
      </c>
      <c r="G21" s="224" t="e">
        <f>100%-F21</f>
        <v>#DIV/0!</v>
      </c>
    </row>
    <row r="22" spans="1:7" x14ac:dyDescent="0.25">
      <c r="B22" s="151"/>
      <c r="C22" s="151"/>
      <c r="D22" s="151"/>
      <c r="E22" s="151"/>
      <c r="F22" s="225" t="e">
        <f>F232</f>
        <v>#DIV/0!</v>
      </c>
      <c r="G22" s="225" t="e">
        <f>100%-F22</f>
        <v>#DIV/0!</v>
      </c>
    </row>
    <row r="23" spans="1:7" x14ac:dyDescent="0.25">
      <c r="B23" s="151"/>
      <c r="C23" s="151"/>
      <c r="F23" s="226" t="e">
        <f>F302</f>
        <v>#DIV/0!</v>
      </c>
      <c r="G23" s="227" t="e">
        <f>100%-F23</f>
        <v>#DIV/0!</v>
      </c>
    </row>
    <row r="24" spans="1:7" x14ac:dyDescent="0.25">
      <c r="A24" s="93" t="e">
        <f>F437</f>
        <v>#DIV/0!</v>
      </c>
      <c r="B24" s="172" t="e">
        <f>100%-A24</f>
        <v>#DIV/0!</v>
      </c>
      <c r="C24" s="151"/>
      <c r="F24" s="225" t="e">
        <f>F322</f>
        <v>#DIV/0!</v>
      </c>
      <c r="G24" s="225" t="e">
        <f>100%-F24</f>
        <v>#DIV/0!</v>
      </c>
    </row>
    <row r="25" spans="1:7" x14ac:dyDescent="0.25">
      <c r="A25" s="220" t="e">
        <f>F434</f>
        <v>#DIV/0!</v>
      </c>
      <c r="B25" s="221" t="e">
        <f>100%-F434</f>
        <v>#DIV/0!</v>
      </c>
      <c r="C25" s="151"/>
      <c r="F25" s="225" t="e">
        <f>F406</f>
        <v>#DIV/0!</v>
      </c>
      <c r="G25" s="225" t="e">
        <f>100%-F25</f>
        <v>#DIV/0!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 t="e">
        <f>F172</f>
        <v>#DIV/0!</v>
      </c>
      <c r="G29" s="172" t="e">
        <f>100%-F29</f>
        <v>#DIV/0!</v>
      </c>
    </row>
    <row r="30" spans="1:7" x14ac:dyDescent="0.25">
      <c r="B30" s="151"/>
      <c r="C30" s="155"/>
      <c r="D30" s="155"/>
      <c r="E30" s="155"/>
      <c r="F30" s="172" t="e">
        <f>F235</f>
        <v>#DIV/0!</v>
      </c>
      <c r="G30" s="172" t="e">
        <f>100%-F30</f>
        <v>#DIV/0!</v>
      </c>
    </row>
    <row r="31" spans="1:7" x14ac:dyDescent="0.25">
      <c r="B31" s="151"/>
      <c r="C31" s="155"/>
      <c r="D31" s="155"/>
      <c r="E31" s="155"/>
      <c r="F31" s="172" t="e">
        <f>F305</f>
        <v>#DIV/0!</v>
      </c>
      <c r="G31" s="173" t="e">
        <f>100%-F31</f>
        <v>#DIV/0!</v>
      </c>
    </row>
    <row r="32" spans="1:7" x14ac:dyDescent="0.25">
      <c r="B32" s="151"/>
      <c r="C32" s="155"/>
      <c r="D32" s="155"/>
      <c r="E32" s="155"/>
      <c r="F32" s="180" t="e">
        <f>F325</f>
        <v>#DIV/0!</v>
      </c>
      <c r="G32" s="174" t="e">
        <f>100%-F32</f>
        <v>#DIV/0!</v>
      </c>
    </row>
    <row r="33" spans="2:7" x14ac:dyDescent="0.25">
      <c r="B33" s="157"/>
      <c r="C33" s="156"/>
      <c r="D33" s="156"/>
      <c r="E33" s="156"/>
      <c r="F33" s="181" t="e">
        <f>F409</f>
        <v>#DIV/0!</v>
      </c>
      <c r="G33" s="174" t="e">
        <f>100%-F33</f>
        <v>#DIV/0!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F431</f>
        <v>#DIV/0!</v>
      </c>
      <c r="E56" s="244" t="e">
        <f>100%-D56</f>
        <v>#DIV/0!</v>
      </c>
      <c r="F56" s="243"/>
    </row>
    <row r="57" spans="1:6" x14ac:dyDescent="0.25">
      <c r="D57" s="244" t="e">
        <f>F432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/>
      <c r="D74" s="39"/>
      <c r="E74" s="145" t="s">
        <v>253</v>
      </c>
      <c r="F74" s="88"/>
    </row>
    <row r="75" spans="1:6" ht="29.25" customHeight="1" x14ac:dyDescent="0.3">
      <c r="A75" s="112" t="s">
        <v>143</v>
      </c>
      <c r="B75" s="39"/>
      <c r="C75" s="39"/>
      <c r="D75" s="39"/>
      <c r="E75" s="145" t="s">
        <v>253</v>
      </c>
      <c r="F75" s="84"/>
    </row>
    <row r="76" spans="1:6" ht="16.5" x14ac:dyDescent="0.3">
      <c r="A76" s="112" t="s">
        <v>26</v>
      </c>
      <c r="B76" s="39"/>
      <c r="C76" s="39"/>
      <c r="D76" s="39"/>
      <c r="E76" s="145" t="s">
        <v>253</v>
      </c>
      <c r="F76" s="258"/>
    </row>
    <row r="77" spans="1:6" ht="16.5" x14ac:dyDescent="0.3">
      <c r="A77" s="112" t="s">
        <v>27</v>
      </c>
      <c r="B77" s="39"/>
      <c r="C77" s="39"/>
      <c r="D77" s="39"/>
      <c r="E77" s="145" t="s">
        <v>253</v>
      </c>
      <c r="F77" s="84"/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0</v>
      </c>
    </row>
    <row r="79" spans="1:6" x14ac:dyDescent="0.25">
      <c r="A79" s="265" t="s">
        <v>196</v>
      </c>
      <c r="B79" s="34"/>
      <c r="C79" s="34"/>
      <c r="D79" s="34"/>
      <c r="E79" s="34"/>
      <c r="F79" s="25" t="e">
        <f>F78/(COUNT(B74:E77)*2)</f>
        <v>#DIV/0!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18" customHeight="1" x14ac:dyDescent="0.3">
      <c r="A83" s="112" t="s">
        <v>28</v>
      </c>
      <c r="B83" s="39"/>
      <c r="C83" s="39"/>
      <c r="D83" s="39"/>
      <c r="E83" s="39" t="s">
        <v>216</v>
      </c>
      <c r="F83" s="309"/>
    </row>
    <row r="84" spans="1:7" ht="17.25" customHeight="1" x14ac:dyDescent="0.3">
      <c r="A84" s="235" t="s">
        <v>29</v>
      </c>
      <c r="B84" s="39"/>
      <c r="C84" s="39"/>
      <c r="D84" s="39"/>
      <c r="E84" s="39" t="s">
        <v>216</v>
      </c>
      <c r="F84" s="311"/>
    </row>
    <row r="85" spans="1:7" ht="16.5" x14ac:dyDescent="0.3">
      <c r="A85" s="236" t="s">
        <v>30</v>
      </c>
      <c r="B85" s="39"/>
      <c r="C85" s="39"/>
      <c r="D85" s="39"/>
      <c r="E85" s="39" t="s">
        <v>216</v>
      </c>
      <c r="F85" s="310"/>
    </row>
    <row r="86" spans="1:7" ht="16.5" customHeight="1" x14ac:dyDescent="0.3">
      <c r="A86" s="235" t="s">
        <v>140</v>
      </c>
      <c r="B86" s="39"/>
      <c r="C86" s="39"/>
      <c r="D86" s="39"/>
      <c r="E86" s="39" t="s">
        <v>216</v>
      </c>
      <c r="F86" s="309"/>
    </row>
    <row r="87" spans="1:7" ht="16.5" x14ac:dyDescent="0.3">
      <c r="A87" s="235" t="s">
        <v>139</v>
      </c>
      <c r="B87" s="39"/>
      <c r="C87" s="39"/>
      <c r="D87" s="39"/>
      <c r="E87" s="39" t="s">
        <v>216</v>
      </c>
      <c r="F87" s="311"/>
    </row>
    <row r="88" spans="1:7" ht="16.5" x14ac:dyDescent="0.3">
      <c r="A88" s="235" t="s">
        <v>31</v>
      </c>
      <c r="B88" s="39"/>
      <c r="C88" s="190"/>
      <c r="D88" s="39"/>
      <c r="E88" s="39" t="s">
        <v>216</v>
      </c>
      <c r="F88" s="310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0</v>
      </c>
    </row>
    <row r="91" spans="1:7" x14ac:dyDescent="0.25">
      <c r="A91" s="265" t="s">
        <v>196</v>
      </c>
      <c r="B91" s="34"/>
      <c r="C91" s="34"/>
      <c r="D91" s="34"/>
      <c r="E91" s="34"/>
      <c r="F91" s="26" t="e">
        <f>F89/(COUNT(B83:E83)*2)</f>
        <v>#DIV/0!</v>
      </c>
    </row>
    <row r="92" spans="1:7" x14ac:dyDescent="0.25">
      <c r="A92" s="206" t="s">
        <v>197</v>
      </c>
      <c r="B92" s="207"/>
      <c r="C92" s="207"/>
      <c r="D92" s="207"/>
      <c r="E92" s="207"/>
      <c r="F92" s="208" t="e">
        <f>F90/(COUNT(B84:E84,B85:E85,B86:E86,B87:E87,B88:E88)*2)</f>
        <v>#DIV/0!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/>
      <c r="E99" s="39" t="s">
        <v>216</v>
      </c>
      <c r="F99" s="245"/>
    </row>
    <row r="100" spans="1:7" ht="16.5" customHeight="1" x14ac:dyDescent="0.3">
      <c r="A100" s="112" t="s">
        <v>34</v>
      </c>
      <c r="B100" s="39"/>
      <c r="C100" s="39"/>
      <c r="D100" s="39"/>
      <c r="E100" s="39" t="s">
        <v>216</v>
      </c>
      <c r="F100" s="322"/>
    </row>
    <row r="101" spans="1:7" ht="16.5" customHeight="1" x14ac:dyDescent="0.3">
      <c r="A101" s="236" t="s">
        <v>35</v>
      </c>
      <c r="B101" s="177"/>
      <c r="C101" s="39"/>
      <c r="D101" s="177"/>
      <c r="E101" s="177" t="s">
        <v>216</v>
      </c>
      <c r="F101" s="323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324"/>
    </row>
    <row r="103" spans="1:7" ht="16.5" x14ac:dyDescent="0.3">
      <c r="A103" s="235" t="s">
        <v>36</v>
      </c>
      <c r="B103" s="39"/>
      <c r="C103" s="39"/>
      <c r="D103" s="39"/>
      <c r="E103" s="39" t="s">
        <v>216</v>
      </c>
      <c r="F103" s="87"/>
      <c r="G103" s="147" t="s">
        <v>189</v>
      </c>
    </row>
    <row r="104" spans="1:7" ht="16.5" x14ac:dyDescent="0.3">
      <c r="A104" s="235" t="s">
        <v>37</v>
      </c>
      <c r="B104" s="39"/>
      <c r="C104" s="39"/>
      <c r="D104" s="39"/>
      <c r="E104" s="39" t="s">
        <v>216</v>
      </c>
      <c r="F104" s="87"/>
    </row>
    <row r="105" spans="1:7" ht="16.5" x14ac:dyDescent="0.3">
      <c r="A105" s="235" t="s">
        <v>38</v>
      </c>
      <c r="B105" s="39"/>
      <c r="C105" s="39"/>
      <c r="D105" s="39"/>
      <c r="E105" s="39" t="s">
        <v>216</v>
      </c>
      <c r="F105" s="87"/>
    </row>
    <row r="106" spans="1:7" ht="16.5" customHeight="1" x14ac:dyDescent="0.3">
      <c r="A106" s="112" t="s">
        <v>39</v>
      </c>
      <c r="B106" s="39"/>
      <c r="C106" s="39"/>
      <c r="D106" s="39"/>
      <c r="E106" s="39" t="s">
        <v>216</v>
      </c>
      <c r="F106" s="87"/>
    </row>
    <row r="107" spans="1:7" ht="16.5" x14ac:dyDescent="0.3">
      <c r="A107" s="112" t="s">
        <v>40</v>
      </c>
      <c r="B107" s="39"/>
      <c r="C107" s="39"/>
      <c r="D107" s="39"/>
      <c r="E107" s="39" t="s">
        <v>216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0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0</v>
      </c>
    </row>
    <row r="110" spans="1:7" x14ac:dyDescent="0.25">
      <c r="A110" s="27" t="s">
        <v>196</v>
      </c>
      <c r="B110" s="34"/>
      <c r="C110" s="34"/>
      <c r="D110" s="34"/>
      <c r="E110" s="34"/>
      <c r="F110" s="26" t="e">
        <f>F108/(COUNT(B100:E100,B102:E102,B106:E106,B107:E107     )*2)</f>
        <v>#DIV/0!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 t="e">
        <f>F109/(COUNT(B98:E98,B99:E99,B101:E101,B103:E103,B104:E104,B105:E105)*2)</f>
        <v>#DIV/0!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/>
      <c r="E117" s="39" t="s">
        <v>216</v>
      </c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0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 t="e">
        <f>F119/(COUNT(B116:E116,B117:E117,B118:E118)*2)</f>
        <v>#DIV/0!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/>
      <c r="E143" s="39" t="s">
        <v>216</v>
      </c>
      <c r="F143" s="326"/>
    </row>
    <row r="144" spans="1:6" ht="16.5" x14ac:dyDescent="0.3">
      <c r="A144" s="235" t="s">
        <v>55</v>
      </c>
      <c r="B144" s="39"/>
      <c r="C144" s="39"/>
      <c r="D144" s="39"/>
      <c r="E144" s="39" t="s">
        <v>216</v>
      </c>
      <c r="F144" s="327"/>
    </row>
    <row r="145" spans="1:6" x14ac:dyDescent="0.25">
      <c r="A145" s="3" t="s">
        <v>195</v>
      </c>
      <c r="B145" s="260"/>
      <c r="C145" s="260"/>
      <c r="D145" s="260"/>
      <c r="E145" s="260"/>
      <c r="F145" s="328"/>
    </row>
    <row r="146" spans="1:6" x14ac:dyDescent="0.25">
      <c r="A146" s="265" t="s">
        <v>197</v>
      </c>
      <c r="B146" s="34"/>
      <c r="C146" s="34"/>
      <c r="D146" s="34"/>
      <c r="E146" s="34"/>
      <c r="F146" s="26" t="e">
        <f>F145/(COUNT(B143:E144)*2)</f>
        <v>#DIV/0!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/>
      <c r="E160" s="39" t="s">
        <v>216</v>
      </c>
      <c r="F160" s="320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325"/>
    </row>
    <row r="162" spans="1:6" ht="16.5" x14ac:dyDescent="0.3">
      <c r="A162" s="112" t="s">
        <v>43</v>
      </c>
      <c r="B162" s="39"/>
      <c r="C162" s="39"/>
      <c r="D162" s="39"/>
      <c r="E162" s="40" t="s">
        <v>216</v>
      </c>
      <c r="F162" s="321"/>
    </row>
    <row r="163" spans="1:6" ht="16.5" x14ac:dyDescent="0.3">
      <c r="A163" s="112" t="s">
        <v>44</v>
      </c>
      <c r="B163" s="39"/>
      <c r="C163" s="39"/>
      <c r="D163" s="39"/>
      <c r="E163" s="40" t="s">
        <v>216</v>
      </c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0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0</v>
      </c>
    </row>
    <row r="166" spans="1:6" x14ac:dyDescent="0.25">
      <c r="A166" s="265" t="s">
        <v>196</v>
      </c>
      <c r="B166" s="34"/>
      <c r="C166" s="34"/>
      <c r="D166" s="34"/>
      <c r="E166" s="34"/>
      <c r="F166" s="54" t="e">
        <f>F164/(COUNT(B161:E163)*2)</f>
        <v>#DIV/0!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 t="e">
        <f>SUM(F164,F127,F108,F89,F78)/(COUNT(B74:E77,B83:E83,B100:E100,B102:E102,B106:E107,B126:E126,B161:E163)*2)</f>
        <v>#DIV/0!</v>
      </c>
    </row>
    <row r="170" spans="1:6" x14ac:dyDescent="0.25">
      <c r="A170" s="59" t="s">
        <v>201</v>
      </c>
      <c r="B170" s="263"/>
      <c r="C170" s="193"/>
      <c r="D170" s="218"/>
      <c r="E170" s="264"/>
      <c r="F170" s="109" t="e">
        <f>SUM(F165,F154,F145,F128,F119,F109,F90)/(COUNT(B84:E88,B103:E105,B101:E101,B98:E99,B116:E118,B125:E125,B143:E144,B150:E153,B160:E160)*2)</f>
        <v>#DIV/0!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 t="e">
        <f>F170-F171</f>
        <v>#DIV/0!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89"/>
    </row>
    <row r="182" spans="1:6" ht="16.5" x14ac:dyDescent="0.3">
      <c r="A182" s="236" t="s">
        <v>64</v>
      </c>
      <c r="B182" s="39"/>
      <c r="C182" s="39"/>
      <c r="D182" s="39"/>
      <c r="E182" s="39" t="s">
        <v>216</v>
      </c>
      <c r="F182" s="89"/>
    </row>
    <row r="183" spans="1:6" ht="16.5" x14ac:dyDescent="0.3">
      <c r="A183" s="235" t="s">
        <v>65</v>
      </c>
      <c r="B183" s="39"/>
      <c r="C183" s="39"/>
      <c r="D183" s="39"/>
      <c r="E183" s="39" t="s">
        <v>216</v>
      </c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/>
      <c r="E186" s="39" t="s">
        <v>216</v>
      </c>
      <c r="F186" s="89"/>
    </row>
    <row r="187" spans="1:6" ht="16.5" x14ac:dyDescent="0.3">
      <c r="A187" s="242" t="s">
        <v>70</v>
      </c>
      <c r="B187" s="39"/>
      <c r="C187" s="39"/>
      <c r="D187" s="39"/>
      <c r="E187" s="39" t="s">
        <v>216</v>
      </c>
      <c r="F187" s="89"/>
    </row>
    <row r="188" spans="1:6" ht="16.5" x14ac:dyDescent="0.3">
      <c r="A188" s="235" t="s">
        <v>120</v>
      </c>
      <c r="B188" s="39"/>
      <c r="C188" s="39"/>
      <c r="D188" s="39"/>
      <c r="E188" s="39" t="s">
        <v>216</v>
      </c>
      <c r="F188" s="85"/>
    </row>
    <row r="189" spans="1:6" ht="16.5" x14ac:dyDescent="0.3">
      <c r="A189" s="235" t="s">
        <v>131</v>
      </c>
      <c r="B189" s="39"/>
      <c r="C189" s="39"/>
      <c r="D189" s="39"/>
      <c r="E189" s="176" t="s">
        <v>216</v>
      </c>
      <c r="F189" s="85"/>
    </row>
    <row r="190" spans="1:6" ht="16.5" x14ac:dyDescent="0.3">
      <c r="A190" s="112" t="s">
        <v>132</v>
      </c>
      <c r="B190" s="39"/>
      <c r="C190" s="39"/>
      <c r="D190" s="39"/>
      <c r="E190" s="176" t="s">
        <v>216</v>
      </c>
      <c r="F190" s="85"/>
    </row>
    <row r="191" spans="1:6" ht="16.5" x14ac:dyDescent="0.3">
      <c r="A191" s="236" t="s">
        <v>74</v>
      </c>
      <c r="B191" s="39"/>
      <c r="C191" s="39"/>
      <c r="D191" s="39"/>
      <c r="E191" s="39" t="s">
        <v>216</v>
      </c>
      <c r="F191" s="85"/>
    </row>
    <row r="192" spans="1:6" x14ac:dyDescent="0.25">
      <c r="A192" s="3" t="s">
        <v>193</v>
      </c>
      <c r="B192" s="282"/>
      <c r="C192" s="283"/>
      <c r="D192" s="283"/>
      <c r="E192" s="284"/>
      <c r="F192" s="8">
        <f>SUM(B181:D181,B190:D190)</f>
        <v>0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0</v>
      </c>
    </row>
    <row r="194" spans="1:7" x14ac:dyDescent="0.25">
      <c r="A194" s="265" t="s">
        <v>196</v>
      </c>
      <c r="B194" s="34"/>
      <c r="C194" s="34"/>
      <c r="D194" s="34"/>
      <c r="E194" s="34"/>
      <c r="F194" s="54" t="e">
        <f>F192/(COUNT(B181:E181,B190:E190)*2)</f>
        <v>#DIV/0!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 t="e">
        <f>F193/(COUNT(B182:E189,B191:E191)*2)</f>
        <v>#DIV/0!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/>
      <c r="E200" s="39" t="s">
        <v>216</v>
      </c>
      <c r="F200" s="85"/>
    </row>
    <row r="201" spans="1:7" ht="16.5" customHeight="1" x14ac:dyDescent="0.3">
      <c r="A201" s="236" t="s">
        <v>77</v>
      </c>
      <c r="B201" s="39"/>
      <c r="C201" s="39"/>
      <c r="D201" s="39"/>
      <c r="E201" s="39" t="s">
        <v>216</v>
      </c>
      <c r="F201" s="309"/>
    </row>
    <row r="202" spans="1:7" ht="16.5" customHeight="1" x14ac:dyDescent="0.3">
      <c r="A202" s="235" t="s">
        <v>80</v>
      </c>
      <c r="B202" s="39"/>
      <c r="C202" s="39"/>
      <c r="D202" s="39"/>
      <c r="E202" s="39" t="s">
        <v>216</v>
      </c>
      <c r="F202" s="311"/>
    </row>
    <row r="203" spans="1:7" ht="16.5" customHeight="1" x14ac:dyDescent="0.3">
      <c r="A203" s="236" t="s">
        <v>119</v>
      </c>
      <c r="B203" s="39"/>
      <c r="C203" s="39"/>
      <c r="D203" s="39"/>
      <c r="E203" s="39" t="s">
        <v>216</v>
      </c>
      <c r="F203" s="311"/>
    </row>
    <row r="204" spans="1:7" ht="16.5" customHeight="1" x14ac:dyDescent="0.3">
      <c r="A204" s="235" t="s">
        <v>81</v>
      </c>
      <c r="B204" s="39"/>
      <c r="C204" s="39"/>
      <c r="D204" s="39"/>
      <c r="E204" s="39" t="s">
        <v>216</v>
      </c>
      <c r="F204" s="310"/>
    </row>
    <row r="205" spans="1:7" ht="16.5" x14ac:dyDescent="0.3">
      <c r="A205" s="236" t="s">
        <v>82</v>
      </c>
      <c r="B205" s="39"/>
      <c r="C205" s="39"/>
      <c r="D205" s="39"/>
      <c r="E205" s="39" t="s">
        <v>216</v>
      </c>
      <c r="F205" s="149"/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0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 t="e">
        <f>F206/(COUNT(B200:E205)*2)</f>
        <v>#DIV/0!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/>
      <c r="E212" s="39" t="s">
        <v>216</v>
      </c>
      <c r="F212" s="146"/>
    </row>
    <row r="213" spans="1:6" ht="16.5" x14ac:dyDescent="0.3">
      <c r="A213" s="240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5" t="s">
        <v>85</v>
      </c>
      <c r="B214" s="39"/>
      <c r="C214" s="39"/>
      <c r="D214" s="39"/>
      <c r="E214" s="39" t="s">
        <v>216</v>
      </c>
      <c r="F214" s="201"/>
    </row>
    <row r="215" spans="1:6" ht="16.5" x14ac:dyDescent="0.3">
      <c r="A215" s="235" t="s">
        <v>86</v>
      </c>
      <c r="B215" s="39"/>
      <c r="C215" s="39"/>
      <c r="D215" s="39"/>
      <c r="E215" s="39" t="s">
        <v>216</v>
      </c>
      <c r="F215" s="201"/>
    </row>
    <row r="216" spans="1:6" ht="16.5" x14ac:dyDescent="0.3">
      <c r="A216" s="112" t="s">
        <v>120</v>
      </c>
      <c r="B216" s="39"/>
      <c r="C216" s="39"/>
      <c r="D216" s="39"/>
      <c r="E216" s="39" t="s">
        <v>216</v>
      </c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0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0</v>
      </c>
    </row>
    <row r="220" spans="1:6" x14ac:dyDescent="0.25">
      <c r="A220" s="265" t="s">
        <v>196</v>
      </c>
      <c r="B220" s="34"/>
      <c r="C220" s="34"/>
      <c r="D220" s="34"/>
      <c r="E220" s="34"/>
      <c r="F220" s="54" t="e">
        <f>F218/(COUNT(B216:E216)*2)</f>
        <v>#DIV/0!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 t="e">
        <f>F219/(COUNT(B212:E215,B217:E217)*2)</f>
        <v>#DIV/0!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/>
      <c r="E227" s="40" t="s">
        <v>216</v>
      </c>
      <c r="F227" s="85"/>
    </row>
    <row r="228" spans="1:6" ht="16.5" x14ac:dyDescent="0.3">
      <c r="A228" s="235" t="s">
        <v>121</v>
      </c>
      <c r="B228" s="39"/>
      <c r="C228" s="39"/>
      <c r="D228" s="39"/>
      <c r="E228" s="39" t="s">
        <v>216</v>
      </c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0</v>
      </c>
    </row>
    <row r="230" spans="1:6" x14ac:dyDescent="0.25">
      <c r="A230" s="265" t="s">
        <v>197</v>
      </c>
      <c r="B230" s="34"/>
      <c r="C230" s="34"/>
      <c r="D230" s="34"/>
      <c r="E230" s="35"/>
      <c r="F230" s="26" t="e">
        <f>F229/(COUNT(B227:E228)*2)</f>
        <v>#DIV/0!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 t="e">
        <f>SUM(F218,F192)/(COUNT(B181:E181,B190:E190,B216:E216)*2)</f>
        <v>#DIV/0!</v>
      </c>
    </row>
    <row r="233" spans="1:6" x14ac:dyDescent="0.25">
      <c r="A233" s="59" t="s">
        <v>201</v>
      </c>
      <c r="B233" s="263"/>
      <c r="C233" s="193"/>
      <c r="D233" s="218"/>
      <c r="E233" s="264"/>
      <c r="F233" s="109" t="e">
        <f>SUM(F229,F219,F206,F193)/(COUNT(B191:E191,B182:E189,B200:E205,B212:E215,B217:E217,B227:E228)*2)</f>
        <v>#DIV/0!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60" t="s">
        <v>205</v>
      </c>
      <c r="B235" s="162"/>
      <c r="C235" s="162"/>
      <c r="D235" s="162"/>
      <c r="E235" s="162"/>
      <c r="F235" s="110" t="e">
        <f>F233-F234</f>
        <v>#DIV/0!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/>
      <c r="E243" s="39" t="s">
        <v>216</v>
      </c>
      <c r="F243" s="85"/>
    </row>
    <row r="244" spans="1:6" ht="16.5" x14ac:dyDescent="0.3">
      <c r="A244" s="236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6" t="s">
        <v>91</v>
      </c>
      <c r="B245" s="39"/>
      <c r="C245" s="39"/>
      <c r="D245" s="39"/>
      <c r="E245" s="39" t="s">
        <v>216</v>
      </c>
      <c r="F245" s="85"/>
    </row>
    <row r="246" spans="1:6" ht="16.5" x14ac:dyDescent="0.3">
      <c r="A246" s="235" t="s">
        <v>65</v>
      </c>
      <c r="B246" s="39"/>
      <c r="C246" s="39"/>
      <c r="D246" s="39"/>
      <c r="E246" s="39" t="s">
        <v>216</v>
      </c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/>
      <c r="C251" s="39"/>
      <c r="D251" s="39"/>
      <c r="E251" s="39" t="s">
        <v>216</v>
      </c>
      <c r="F251" s="309"/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310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/>
      <c r="E254" s="39" t="s">
        <v>216</v>
      </c>
      <c r="F254" s="117"/>
    </row>
    <row r="255" spans="1:6" ht="16.5" x14ac:dyDescent="0.3">
      <c r="A255" s="112" t="s">
        <v>73</v>
      </c>
      <c r="B255" s="39"/>
      <c r="C255" s="39"/>
      <c r="D255" s="39"/>
      <c r="E255" s="39" t="s">
        <v>216</v>
      </c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2"/>
      <c r="C257" s="283"/>
      <c r="D257" s="283"/>
      <c r="E257" s="284"/>
      <c r="F257" s="8">
        <f>SUM(B243:D243,B252:D253,B255:D255)</f>
        <v>0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0</v>
      </c>
    </row>
    <row r="259" spans="1:6" x14ac:dyDescent="0.25">
      <c r="A259" s="265" t="s">
        <v>196</v>
      </c>
      <c r="B259" s="34"/>
      <c r="C259" s="34"/>
      <c r="D259" s="34"/>
      <c r="E259" s="34"/>
      <c r="F259" s="54" t="e">
        <f>F257/(COUNT(B243:E243,B252:E253,B255:E255)*2)</f>
        <v>#DIV/0!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 t="e">
        <f>F258/(COUNT(B244:E251,B254:E254,B256:E256)*2)</f>
        <v>#DIV/0!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/>
      <c r="E273" s="39" t="s">
        <v>216</v>
      </c>
      <c r="F273" s="85"/>
    </row>
    <row r="274" spans="1:6" x14ac:dyDescent="0.25">
      <c r="A274" s="3" t="s">
        <v>193</v>
      </c>
      <c r="B274" s="282"/>
      <c r="C274" s="283"/>
      <c r="D274" s="283"/>
      <c r="E274" s="284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0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 t="e">
        <f>F275/(COUNT(B265:E267,B270:E273)*2)</f>
        <v>#DIV/0!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/>
      <c r="E282" s="39" t="s">
        <v>216</v>
      </c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320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21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2"/>
      <c r="C289" s="283"/>
      <c r="D289" s="283"/>
      <c r="E289" s="284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0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9"/>
      <c r="C292" s="319"/>
      <c r="D292" s="319"/>
      <c r="E292" s="319"/>
      <c r="F292" s="210" t="e">
        <f>F290/(COUNT(B282:E285,B287:E288)*2)</f>
        <v>#DIV/0!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/>
      <c r="E297" s="39" t="s">
        <v>216</v>
      </c>
      <c r="F297" s="320"/>
    </row>
    <row r="298" spans="1:6" ht="16.5" x14ac:dyDescent="0.3">
      <c r="A298" s="235" t="s">
        <v>121</v>
      </c>
      <c r="B298" s="39"/>
      <c r="C298" s="39"/>
      <c r="D298" s="39"/>
      <c r="E298" s="39" t="s">
        <v>216</v>
      </c>
      <c r="F298" s="321"/>
    </row>
    <row r="299" spans="1:6" x14ac:dyDescent="0.25">
      <c r="A299" s="3" t="s">
        <v>195</v>
      </c>
      <c r="B299" s="282"/>
      <c r="C299" s="283"/>
      <c r="D299" s="283"/>
      <c r="E299" s="284"/>
      <c r="F299" s="8">
        <f>SUM(B297:D298)</f>
        <v>0</v>
      </c>
    </row>
    <row r="300" spans="1:6" x14ac:dyDescent="0.25">
      <c r="A300" s="265" t="s">
        <v>197</v>
      </c>
      <c r="B300" s="34"/>
      <c r="C300" s="34"/>
      <c r="D300" s="34"/>
      <c r="E300" s="34"/>
      <c r="F300" s="54" t="e">
        <f>F299/(COUNT(B297:E298)*2)</f>
        <v>#DIV/0!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 t="e">
        <f>SUM(F289,F274,F257)/(COUNT(B286:E286,B268:E269,B255:E255,B252:E253,B243:E243)*2)</f>
        <v>#DIV/0!</v>
      </c>
    </row>
    <row r="303" spans="1:6" x14ac:dyDescent="0.25">
      <c r="A303" s="59" t="s">
        <v>201</v>
      </c>
      <c r="B303" s="263"/>
      <c r="C303" s="193"/>
      <c r="D303" s="218"/>
      <c r="E303" s="264"/>
      <c r="F303" s="109" t="e">
        <f>SUM(F299,F290,F275,F258)/(COUNT(B297:E298,B287:E288,B282:E285,B270:E273,B265:E267,B256:E256,B254:E254,B244:E251)*2)</f>
        <v>#DIV/0!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</v>
      </c>
    </row>
    <row r="305" spans="1:6" x14ac:dyDescent="0.25">
      <c r="A305" s="60" t="s">
        <v>205</v>
      </c>
      <c r="B305" s="162"/>
      <c r="C305" s="162"/>
      <c r="D305" s="162"/>
      <c r="E305" s="162"/>
      <c r="F305" s="111" t="e">
        <f>F303-F304</f>
        <v>#DIV/0!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274" t="s">
        <v>1</v>
      </c>
      <c r="C309" s="275"/>
      <c r="D309" s="275"/>
      <c r="E309" s="276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/>
      <c r="E312" s="39" t="s">
        <v>216</v>
      </c>
      <c r="F312" s="309"/>
    </row>
    <row r="313" spans="1:6" ht="16.5" x14ac:dyDescent="0.3">
      <c r="A313" s="112" t="s">
        <v>47</v>
      </c>
      <c r="B313" s="39"/>
      <c r="C313" s="39"/>
      <c r="D313" s="39"/>
      <c r="E313" s="39" t="s">
        <v>216</v>
      </c>
      <c r="F313" s="310"/>
    </row>
    <row r="314" spans="1:6" ht="16.5" x14ac:dyDescent="0.3">
      <c r="A314" s="112" t="s">
        <v>125</v>
      </c>
      <c r="B314" s="39"/>
      <c r="C314" s="39"/>
      <c r="D314" s="39"/>
      <c r="E314" s="39" t="s">
        <v>216</v>
      </c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0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0</v>
      </c>
    </row>
    <row r="319" spans="1:6" x14ac:dyDescent="0.25">
      <c r="A319" s="277" t="s">
        <v>196</v>
      </c>
      <c r="B319" s="278"/>
      <c r="C319" s="278"/>
      <c r="D319" s="278"/>
      <c r="E319" s="278"/>
      <c r="F319" s="26" t="e">
        <f>F317/(COUNT(B313:E314)*2)</f>
        <v>#DIV/0!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 t="e">
        <f>F318/(COUNT(B311:E312,B315:E316)*2)</f>
        <v>#DIV/0!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79"/>
      <c r="C322" s="280"/>
      <c r="D322" s="280"/>
      <c r="E322" s="281"/>
      <c r="F322" s="110" t="e">
        <f>SUM(F317)/(COUNT(B313:E314)*2)</f>
        <v>#DIV/0!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 t="e">
        <f>SUM(F318)/(COUNT(B311:E312,B315:E316)*2)</f>
        <v>#DIV/0!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 t="e">
        <f>F323-F324</f>
        <v>#DIV/0!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/>
      <c r="E332" s="128" t="s">
        <v>216</v>
      </c>
      <c r="F332" s="116"/>
    </row>
    <row r="333" spans="1:6" x14ac:dyDescent="0.25">
      <c r="A333" s="235" t="s">
        <v>186</v>
      </c>
      <c r="B333" s="129"/>
      <c r="C333" s="137"/>
      <c r="D333" s="137"/>
      <c r="E333" s="128" t="s">
        <v>216</v>
      </c>
      <c r="F333" s="116"/>
    </row>
    <row r="334" spans="1:6" x14ac:dyDescent="0.25">
      <c r="A334" s="112" t="s">
        <v>154</v>
      </c>
      <c r="B334" s="137"/>
      <c r="C334" s="137"/>
      <c r="D334" s="137"/>
      <c r="E334" s="128" t="s">
        <v>216</v>
      </c>
      <c r="F334" s="116"/>
    </row>
    <row r="335" spans="1:6" x14ac:dyDescent="0.25">
      <c r="A335" s="112" t="s">
        <v>155</v>
      </c>
      <c r="B335" s="129"/>
      <c r="C335" s="137"/>
      <c r="D335" s="137"/>
      <c r="E335" s="128" t="s">
        <v>216</v>
      </c>
      <c r="F335" s="116"/>
    </row>
    <row r="336" spans="1:6" x14ac:dyDescent="0.25">
      <c r="A336" s="112" t="s">
        <v>156</v>
      </c>
      <c r="B336" s="129"/>
      <c r="C336" s="137"/>
      <c r="D336" s="137"/>
      <c r="E336" s="128" t="s">
        <v>216</v>
      </c>
      <c r="F336" s="89"/>
    </row>
    <row r="337" spans="1:6" x14ac:dyDescent="0.25">
      <c r="A337" s="235" t="s">
        <v>184</v>
      </c>
      <c r="B337" s="129"/>
      <c r="C337" s="137"/>
      <c r="D337" s="137"/>
      <c r="E337" s="128" t="s">
        <v>216</v>
      </c>
      <c r="F337" s="117"/>
    </row>
    <row r="338" spans="1:6" x14ac:dyDescent="0.25">
      <c r="A338" s="235" t="s">
        <v>145</v>
      </c>
      <c r="B338" s="129"/>
      <c r="C338" s="137"/>
      <c r="D338" s="137"/>
      <c r="E338" s="128" t="s">
        <v>216</v>
      </c>
      <c r="F338" s="117"/>
    </row>
    <row r="339" spans="1:6" ht="24" customHeight="1" x14ac:dyDescent="0.25">
      <c r="A339" s="240" t="s">
        <v>146</v>
      </c>
      <c r="B339" s="137"/>
      <c r="C339" s="137"/>
      <c r="D339" s="137"/>
      <c r="E339" s="128" t="s">
        <v>216</v>
      </c>
      <c r="F339" s="309"/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310"/>
    </row>
    <row r="341" spans="1:6" ht="16.5" x14ac:dyDescent="0.3">
      <c r="A341" s="124" t="s">
        <v>147</v>
      </c>
      <c r="B341" s="39"/>
      <c r="C341" s="137"/>
      <c r="D341" s="145"/>
      <c r="E341" s="128" t="s">
        <v>216</v>
      </c>
      <c r="F341" s="85"/>
    </row>
    <row r="342" spans="1:6" ht="16.5" x14ac:dyDescent="0.3">
      <c r="A342" s="130" t="s">
        <v>148</v>
      </c>
      <c r="B342" s="39"/>
      <c r="C342" s="137"/>
      <c r="D342" s="39"/>
      <c r="E342" s="128" t="s">
        <v>216</v>
      </c>
      <c r="F342" s="85"/>
    </row>
    <row r="343" spans="1:6" x14ac:dyDescent="0.25">
      <c r="A343" s="3" t="s">
        <v>193</v>
      </c>
      <c r="B343" s="282"/>
      <c r="C343" s="283"/>
      <c r="D343" s="283"/>
      <c r="E343" s="284"/>
      <c r="F343" s="8">
        <f>SUM(B334:D336,B340:D342)</f>
        <v>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 t="e">
        <f>F343/(COUNT(B334:E336,B340:E342)*2)</f>
        <v>#DIV/0!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 t="e">
        <f>F344/(COUNT(B332:E333,B337:E338)*2)</f>
        <v>#DIV/0!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/>
      <c r="E352" s="145" t="s">
        <v>216</v>
      </c>
      <c r="F352" s="309"/>
    </row>
    <row r="353" spans="1:6" x14ac:dyDescent="0.25">
      <c r="A353" s="112" t="s">
        <v>159</v>
      </c>
      <c r="B353" s="129"/>
      <c r="C353" s="137"/>
      <c r="D353" s="137"/>
      <c r="E353" s="145" t="s">
        <v>216</v>
      </c>
      <c r="F353" s="310"/>
    </row>
    <row r="354" spans="1:6" x14ac:dyDescent="0.25">
      <c r="A354" s="112" t="s">
        <v>160</v>
      </c>
      <c r="B354" s="129"/>
      <c r="C354" s="137"/>
      <c r="D354" s="137"/>
      <c r="E354" s="145" t="s">
        <v>216</v>
      </c>
      <c r="F354" s="85"/>
    </row>
    <row r="355" spans="1:6" x14ac:dyDescent="0.25">
      <c r="A355" s="235" t="s">
        <v>187</v>
      </c>
      <c r="B355" s="129"/>
      <c r="C355" s="137"/>
      <c r="D355" s="137"/>
      <c r="E355" s="145" t="s">
        <v>216</v>
      </c>
      <c r="F355" s="85"/>
    </row>
    <row r="356" spans="1:6" ht="13.5" customHeight="1" x14ac:dyDescent="0.25">
      <c r="A356" s="235" t="s">
        <v>145</v>
      </c>
      <c r="B356" s="129"/>
      <c r="C356" s="137"/>
      <c r="D356" s="137"/>
      <c r="E356" s="145" t="s">
        <v>216</v>
      </c>
      <c r="F356" s="150"/>
    </row>
    <row r="357" spans="1:6" ht="14.25" customHeight="1" x14ac:dyDescent="0.25">
      <c r="A357" s="240" t="s">
        <v>161</v>
      </c>
      <c r="B357" s="137"/>
      <c r="C357" s="137"/>
      <c r="D357" s="137"/>
      <c r="E357" s="145" t="s">
        <v>216</v>
      </c>
      <c r="F357" s="85"/>
    </row>
    <row r="358" spans="1:6" ht="15" customHeight="1" x14ac:dyDescent="0.3">
      <c r="A358" s="236" t="s">
        <v>162</v>
      </c>
      <c r="B358" s="39"/>
      <c r="C358" s="137"/>
      <c r="D358" s="39"/>
      <c r="E358" s="39" t="s">
        <v>216</v>
      </c>
      <c r="F358" s="309"/>
    </row>
    <row r="359" spans="1:6" ht="16.5" customHeight="1" x14ac:dyDescent="0.3">
      <c r="A359" s="112" t="s">
        <v>164</v>
      </c>
      <c r="B359" s="39"/>
      <c r="C359" s="137"/>
      <c r="D359" s="39"/>
      <c r="E359" s="39" t="s">
        <v>216</v>
      </c>
      <c r="F359" s="311"/>
    </row>
    <row r="360" spans="1:6" ht="16.5" x14ac:dyDescent="0.3">
      <c r="A360" s="235" t="s">
        <v>182</v>
      </c>
      <c r="B360" s="39"/>
      <c r="C360" s="137"/>
      <c r="D360" s="39"/>
      <c r="E360" s="39" t="s">
        <v>216</v>
      </c>
      <c r="F360" s="310"/>
    </row>
    <row r="361" spans="1:6" ht="16.5" x14ac:dyDescent="0.3">
      <c r="A361" s="235" t="s">
        <v>185</v>
      </c>
      <c r="B361" s="176"/>
      <c r="C361" s="137"/>
      <c r="D361" s="39"/>
      <c r="E361" s="39" t="s">
        <v>216</v>
      </c>
      <c r="F361" s="85"/>
    </row>
    <row r="362" spans="1:6" ht="23.25" customHeight="1" x14ac:dyDescent="0.3">
      <c r="A362" s="124" t="s">
        <v>165</v>
      </c>
      <c r="B362" s="39"/>
      <c r="C362" s="137"/>
      <c r="D362" s="39"/>
      <c r="E362" s="39" t="s">
        <v>216</v>
      </c>
      <c r="F362" s="309"/>
    </row>
    <row r="363" spans="1:6" ht="16.5" x14ac:dyDescent="0.3">
      <c r="A363" s="131" t="s">
        <v>171</v>
      </c>
      <c r="B363" s="39"/>
      <c r="C363" s="137"/>
      <c r="D363" s="39"/>
      <c r="E363" s="39" t="s">
        <v>216</v>
      </c>
      <c r="F363" s="311"/>
    </row>
    <row r="364" spans="1:6" ht="16.5" x14ac:dyDescent="0.3">
      <c r="A364" s="130" t="s">
        <v>148</v>
      </c>
      <c r="B364" s="39"/>
      <c r="C364" s="137"/>
      <c r="D364" s="39"/>
      <c r="E364" s="39" t="s">
        <v>216</v>
      </c>
      <c r="F364" s="310"/>
    </row>
    <row r="365" spans="1:6" x14ac:dyDescent="0.25">
      <c r="A365" s="3" t="s">
        <v>193</v>
      </c>
      <c r="B365" s="282"/>
      <c r="C365" s="283"/>
      <c r="D365" s="283"/>
      <c r="E365" s="284"/>
      <c r="F365" s="8">
        <f>SUM(B352:D354,B359:D359,B362:D364)</f>
        <v>0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0</v>
      </c>
    </row>
    <row r="367" spans="1:6" x14ac:dyDescent="0.25">
      <c r="A367" s="265" t="s">
        <v>196</v>
      </c>
      <c r="B367" s="34"/>
      <c r="C367" s="34"/>
      <c r="D367" s="34"/>
      <c r="E367" s="34"/>
      <c r="F367" s="54" t="e">
        <f>F365/(COUNT(B352:E354,B359:E359,B362:E364)*2)</f>
        <v>#DIV/0!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 t="e">
        <f>F366/(COUNT(B355:E358,B360:E361)*2)</f>
        <v>#DIV/0!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5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6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6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282"/>
      <c r="C379" s="283"/>
      <c r="D379" s="283"/>
      <c r="E379" s="284"/>
      <c r="F379" s="8">
        <f>SUM(B374:D374,B378:D378)</f>
        <v>0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0</v>
      </c>
    </row>
    <row r="381" spans="1:6" x14ac:dyDescent="0.25">
      <c r="A381" s="265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/>
      <c r="E387" s="145" t="s">
        <v>216</v>
      </c>
      <c r="F387" s="117"/>
    </row>
    <row r="388" spans="1:6" x14ac:dyDescent="0.25">
      <c r="A388" s="112" t="s">
        <v>173</v>
      </c>
      <c r="B388" s="137"/>
      <c r="C388" s="137"/>
      <c r="D388" s="137"/>
      <c r="E388" s="145" t="s">
        <v>216</v>
      </c>
      <c r="F388" s="117"/>
    </row>
    <row r="389" spans="1:6" x14ac:dyDescent="0.25">
      <c r="A389" s="112" t="s">
        <v>174</v>
      </c>
      <c r="B389" s="129"/>
      <c r="C389" s="137"/>
      <c r="D389" s="137"/>
      <c r="E389" s="145" t="s">
        <v>216</v>
      </c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9"/>
    </row>
    <row r="391" spans="1:6" ht="18" customHeight="1" x14ac:dyDescent="0.25">
      <c r="A391" s="236" t="s">
        <v>151</v>
      </c>
      <c r="B391" s="137"/>
      <c r="C391" s="137"/>
      <c r="D391" s="137"/>
      <c r="E391" s="145" t="s">
        <v>216</v>
      </c>
      <c r="F391" s="259"/>
    </row>
    <row r="392" spans="1:6" ht="21" customHeight="1" x14ac:dyDescent="0.25">
      <c r="A392" s="235" t="s">
        <v>176</v>
      </c>
      <c r="B392" s="137"/>
      <c r="C392" s="137"/>
      <c r="D392" s="137"/>
      <c r="E392" s="145" t="s">
        <v>216</v>
      </c>
      <c r="F392" s="259"/>
    </row>
    <row r="393" spans="1:6" ht="13.5" customHeight="1" x14ac:dyDescent="0.25">
      <c r="A393" s="236" t="s">
        <v>178</v>
      </c>
      <c r="B393" s="137"/>
      <c r="C393" s="137"/>
      <c r="D393" s="137"/>
      <c r="E393" s="145" t="s">
        <v>216</v>
      </c>
      <c r="F393" s="117"/>
    </row>
    <row r="394" spans="1:6" x14ac:dyDescent="0.25">
      <c r="A394" s="112" t="s">
        <v>179</v>
      </c>
      <c r="B394" s="137"/>
      <c r="C394" s="137"/>
      <c r="D394" s="137"/>
      <c r="E394" s="145" t="s">
        <v>216</v>
      </c>
      <c r="F394" s="117"/>
    </row>
    <row r="395" spans="1:6" x14ac:dyDescent="0.25">
      <c r="A395" s="112" t="s">
        <v>149</v>
      </c>
      <c r="B395" s="129"/>
      <c r="C395" s="137"/>
      <c r="D395" s="137"/>
      <c r="E395" s="145" t="s">
        <v>216</v>
      </c>
      <c r="F395" s="117"/>
    </row>
    <row r="396" spans="1:6" ht="13.5" customHeight="1" x14ac:dyDescent="0.25">
      <c r="A396" s="112" t="s">
        <v>180</v>
      </c>
      <c r="B396" s="129"/>
      <c r="C396" s="137"/>
      <c r="D396" s="137"/>
      <c r="E396" s="145" t="s">
        <v>216</v>
      </c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/>
      <c r="E398" s="145" t="s">
        <v>216</v>
      </c>
      <c r="F398" s="85"/>
    </row>
    <row r="399" spans="1:6" x14ac:dyDescent="0.25">
      <c r="A399" s="236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282"/>
      <c r="C400" s="283"/>
      <c r="D400" s="283"/>
      <c r="E400" s="284"/>
      <c r="F400" s="8">
        <f>SUM(B388:D390,B394:D397)</f>
        <v>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0</v>
      </c>
    </row>
    <row r="402" spans="1:6" x14ac:dyDescent="0.25">
      <c r="A402" s="265" t="s">
        <v>196</v>
      </c>
      <c r="B402" s="34"/>
      <c r="C402" s="34"/>
      <c r="D402" s="34"/>
      <c r="E402" s="34"/>
      <c r="F402" s="54" t="e">
        <f>F400/(COUNT(B388:D390,B394:D397)*2)</f>
        <v>#DIV/0!</v>
      </c>
    </row>
    <row r="403" spans="1:6" x14ac:dyDescent="0.25">
      <c r="A403" s="265" t="s">
        <v>197</v>
      </c>
      <c r="B403" s="34"/>
      <c r="C403" s="34"/>
      <c r="D403" s="34"/>
      <c r="E403" s="34"/>
      <c r="F403" s="54" t="e">
        <f>F401/(COUNT(B387:D387,B391:D393,B398:D399)*2)</f>
        <v>#DIV/0!</v>
      </c>
    </row>
    <row r="404" spans="1:6" ht="16.5" x14ac:dyDescent="0.3">
      <c r="A404" s="124"/>
      <c r="B404" s="287"/>
      <c r="C404" s="288"/>
      <c r="D404" s="288"/>
      <c r="E404" s="289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79"/>
      <c r="C406" s="280"/>
      <c r="D406" s="280"/>
      <c r="E406" s="280"/>
      <c r="F406" s="110" t="e">
        <f>SUM(F400,F379,F365,F343)/(COUNT(B394:E397,B388:E390, B378:E378, B374:E374, B362:E364, B359:E359, B352:E354, B340:E342, B334:E336)*2)</f>
        <v>#DIV/0!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 t="e">
        <f>SUM( F401,F380, F366, F344)/(COUNT(B398:E399,B391:E393,B387:E387,B375:E377,B360:E361,B355:E358,B337:E339,B332:E333)*2)</f>
        <v>#DIV/0!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</v>
      </c>
    </row>
    <row r="409" spans="1:6" x14ac:dyDescent="0.25">
      <c r="A409" s="60" t="s">
        <v>205</v>
      </c>
      <c r="B409" s="162"/>
      <c r="C409" s="162"/>
      <c r="D409" s="162"/>
      <c r="E409" s="162"/>
      <c r="F409" s="111" t="e">
        <f>F407-F408</f>
        <v>#DIV/0!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43.5" customHeight="1" x14ac:dyDescent="0.3">
      <c r="A418" s="112" t="s">
        <v>54</v>
      </c>
      <c r="B418" s="39"/>
      <c r="C418" s="39"/>
      <c r="D418" s="39"/>
      <c r="E418" s="39" t="s">
        <v>216</v>
      </c>
      <c r="F418" s="257"/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0</v>
      </c>
    </row>
    <row r="420" spans="1:6" x14ac:dyDescent="0.25">
      <c r="A420" s="265" t="s">
        <v>196</v>
      </c>
      <c r="B420" s="34"/>
      <c r="C420" s="34"/>
      <c r="D420" s="34"/>
      <c r="E420" s="34"/>
      <c r="F420" s="26" t="e">
        <f>F419/(COUNT(B417:E418)*2)</f>
        <v>#DIV/0!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/>
      <c r="D426" s="39"/>
      <c r="E426" s="39" t="s">
        <v>216</v>
      </c>
      <c r="F426" s="246"/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0</v>
      </c>
    </row>
    <row r="429" spans="1:6" x14ac:dyDescent="0.25">
      <c r="A429" s="265" t="s">
        <v>225</v>
      </c>
      <c r="B429" s="34"/>
      <c r="C429" s="34"/>
      <c r="D429" s="34"/>
      <c r="E429" s="34"/>
      <c r="F429" s="26" t="e">
        <f>F428/(COUNT(B426:E427)*2)</f>
        <v>#DIV/0!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79"/>
      <c r="C431" s="280"/>
      <c r="D431" s="280"/>
      <c r="E431" s="280"/>
      <c r="F431" s="110" t="e">
        <f>SUM(F419)/(COUNT( B417:E418)*2)</f>
        <v>#DIV/0!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 t="e">
        <f>SUM( F428)/(COUNT(B426:E427)*2)</f>
        <v>#DIV/0!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 t="e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#DIV/0!</v>
      </c>
    </row>
    <row r="435" spans="1:6" x14ac:dyDescent="0.25">
      <c r="A435" s="64" t="s">
        <v>207</v>
      </c>
      <c r="B435" s="199"/>
      <c r="C435" s="166"/>
      <c r="D435" s="166"/>
      <c r="E435" s="166"/>
      <c r="F435" s="82" t="e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#DIV/0!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</v>
      </c>
    </row>
    <row r="437" spans="1:6" x14ac:dyDescent="0.25">
      <c r="A437" s="64" t="s">
        <v>207</v>
      </c>
      <c r="B437" s="200"/>
      <c r="C437" s="167"/>
      <c r="D437" s="167"/>
      <c r="E437" s="167"/>
      <c r="F437" s="82" t="e">
        <f>F435-F436</f>
        <v>#DIV/0!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0" t="s">
        <v>94</v>
      </c>
      <c r="F439" s="291"/>
    </row>
    <row r="440" spans="1:6" x14ac:dyDescent="0.25">
      <c r="A440" s="292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2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2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5" t="s">
        <v>101</v>
      </c>
      <c r="B445" s="286"/>
      <c r="C445" s="286"/>
      <c r="D445" s="286"/>
      <c r="E445" s="286"/>
      <c r="F445" s="286"/>
    </row>
    <row r="447" spans="1:6" ht="15" x14ac:dyDescent="0.25">
      <c r="A447" s="303" t="s">
        <v>102</v>
      </c>
      <c r="B447" s="304"/>
      <c r="C447" s="304"/>
      <c r="D447" s="304"/>
      <c r="E447" s="304"/>
      <c r="F447" s="305"/>
    </row>
    <row r="448" spans="1:6" ht="17.25" x14ac:dyDescent="0.25">
      <c r="A448" s="306" t="s">
        <v>103</v>
      </c>
      <c r="B448" s="307"/>
      <c r="C448" s="307"/>
      <c r="D448" s="307"/>
      <c r="E448" s="307"/>
      <c r="F448" s="308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3" t="s">
        <v>104</v>
      </c>
      <c r="B450" s="304"/>
      <c r="C450" s="304"/>
      <c r="D450" s="304"/>
      <c r="E450" s="304"/>
      <c r="F450" s="305"/>
    </row>
    <row r="451" spans="1:6" ht="17.25" x14ac:dyDescent="0.25">
      <c r="A451" s="306" t="s">
        <v>8</v>
      </c>
      <c r="B451" s="307"/>
      <c r="C451" s="307"/>
      <c r="D451" s="307"/>
      <c r="E451" s="307"/>
      <c r="F451" s="308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297" t="s">
        <v>105</v>
      </c>
      <c r="B453" s="298"/>
      <c r="C453" s="298"/>
      <c r="D453" s="298"/>
      <c r="E453" s="298"/>
      <c r="F453" s="299"/>
    </row>
    <row r="454" spans="1:6" ht="17.25" x14ac:dyDescent="0.25">
      <c r="A454" s="300" t="s">
        <v>7</v>
      </c>
      <c r="B454" s="301"/>
      <c r="C454" s="301"/>
      <c r="D454" s="301"/>
      <c r="E454" s="301"/>
      <c r="F454" s="302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3" t="s">
        <v>106</v>
      </c>
      <c r="B456" s="294"/>
      <c r="C456" s="294"/>
      <c r="D456" s="294"/>
      <c r="E456" s="294"/>
      <c r="F456" s="295"/>
    </row>
    <row r="457" spans="1:6" ht="17.25" customHeight="1" x14ac:dyDescent="0.25">
      <c r="A457" s="296" t="s">
        <v>190</v>
      </c>
      <c r="B457" s="294"/>
      <c r="C457" s="294"/>
      <c r="D457" s="294"/>
      <c r="E457" s="294"/>
      <c r="F457" s="295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297" t="s">
        <v>107</v>
      </c>
      <c r="B459" s="298"/>
      <c r="C459" s="298"/>
      <c r="D459" s="298"/>
      <c r="E459" s="298"/>
      <c r="F459" s="299"/>
    </row>
    <row r="460" spans="1:6" ht="17.25" x14ac:dyDescent="0.25">
      <c r="A460" s="300" t="s">
        <v>6</v>
      </c>
      <c r="B460" s="301"/>
      <c r="C460" s="301"/>
      <c r="D460" s="301"/>
      <c r="E460" s="301"/>
      <c r="F460" s="302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mergeCells count="50">
    <mergeCell ref="F160:F162"/>
    <mergeCell ref="A8:G8"/>
    <mergeCell ref="A10:G10"/>
    <mergeCell ref="A11:G11"/>
    <mergeCell ref="B14:E14"/>
    <mergeCell ref="B15:E15"/>
    <mergeCell ref="B16:F16"/>
    <mergeCell ref="A19:G19"/>
    <mergeCell ref="F83:F85"/>
    <mergeCell ref="F86:F88"/>
    <mergeCell ref="F100:F102"/>
    <mergeCell ref="F143:F145"/>
    <mergeCell ref="A319:E319"/>
    <mergeCell ref="F201:F204"/>
    <mergeCell ref="F251:F252"/>
    <mergeCell ref="B257:E257"/>
    <mergeCell ref="B274:E274"/>
    <mergeCell ref="F285:F286"/>
    <mergeCell ref="B289:E289"/>
    <mergeCell ref="B292:E292"/>
    <mergeCell ref="F297:F298"/>
    <mergeCell ref="B299:E299"/>
    <mergeCell ref="B309:E309"/>
    <mergeCell ref="F312:F313"/>
    <mergeCell ref="F339:F340"/>
    <mergeCell ref="B343:E343"/>
    <mergeCell ref="F352:F353"/>
    <mergeCell ref="F358:F360"/>
    <mergeCell ref="F362:F364"/>
    <mergeCell ref="B400:E400"/>
    <mergeCell ref="B404:E404"/>
    <mergeCell ref="B406:E406"/>
    <mergeCell ref="B431:E431"/>
    <mergeCell ref="B322:E322"/>
    <mergeCell ref="A460:F460"/>
    <mergeCell ref="B192:E192"/>
    <mergeCell ref="A451:F451"/>
    <mergeCell ref="A453:F453"/>
    <mergeCell ref="A454:F454"/>
    <mergeCell ref="A456:F456"/>
    <mergeCell ref="A457:F457"/>
    <mergeCell ref="A459:F459"/>
    <mergeCell ref="E439:F439"/>
    <mergeCell ref="A440:A442"/>
    <mergeCell ref="A445:F445"/>
    <mergeCell ref="A447:F447"/>
    <mergeCell ref="A448:F448"/>
    <mergeCell ref="A450:F450"/>
    <mergeCell ref="B365:E365"/>
    <mergeCell ref="B379:E379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G511"/>
  <sheetViews>
    <sheetView view="pageBreakPreview" topLeftCell="A16" zoomScale="90" zoomScaleNormal="100" zoomScaleSheetLayoutView="90" workbookViewId="0">
      <selection activeCell="A5" sqref="A5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2" t="s">
        <v>221</v>
      </c>
      <c r="B10" s="312"/>
      <c r="C10" s="312"/>
      <c r="D10" s="312"/>
      <c r="E10" s="312"/>
      <c r="F10" s="312"/>
      <c r="G10" s="312"/>
    </row>
    <row r="11" spans="1:7" ht="18" x14ac:dyDescent="0.25">
      <c r="A11" s="313"/>
      <c r="B11" s="314"/>
      <c r="C11" s="314"/>
      <c r="D11" s="314"/>
      <c r="E11" s="314"/>
      <c r="F11" s="314"/>
      <c r="G11" s="314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/>
      <c r="C13" s="153"/>
      <c r="D13" s="153"/>
      <c r="E13" s="153"/>
      <c r="F13" s="1"/>
    </row>
    <row r="14" spans="1:7" ht="15" x14ac:dyDescent="0.25">
      <c r="A14" s="114" t="s">
        <v>22</v>
      </c>
      <c r="B14" s="315"/>
      <c r="C14" s="315"/>
      <c r="D14" s="315"/>
      <c r="E14" s="315"/>
      <c r="F14" s="1"/>
    </row>
    <row r="15" spans="1:7" ht="15" x14ac:dyDescent="0.25">
      <c r="A15" s="114" t="s">
        <v>5</v>
      </c>
      <c r="B15" s="315"/>
      <c r="C15" s="315"/>
      <c r="D15" s="315"/>
      <c r="E15" s="315"/>
      <c r="F15" s="1"/>
    </row>
    <row r="16" spans="1:7" ht="15" x14ac:dyDescent="0.25">
      <c r="A16" s="114" t="s">
        <v>229</v>
      </c>
      <c r="B16" s="316"/>
      <c r="C16" s="316"/>
      <c r="D16" s="316"/>
      <c r="E16" s="316"/>
      <c r="F16" s="316"/>
    </row>
    <row r="17" spans="1:7" ht="15" x14ac:dyDescent="0.25">
      <c r="A17" s="114" t="s">
        <v>23</v>
      </c>
      <c r="B17" s="115"/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17" t="s">
        <v>188</v>
      </c>
      <c r="B19" s="318"/>
      <c r="C19" s="318"/>
      <c r="D19" s="318"/>
      <c r="E19" s="318"/>
      <c r="F19" s="318"/>
      <c r="G19" s="318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 t="e">
        <f>F169</f>
        <v>#DIV/0!</v>
      </c>
      <c r="G21" s="224" t="e">
        <f>100%-F21</f>
        <v>#DIV/0!</v>
      </c>
    </row>
    <row r="22" spans="1:7" x14ac:dyDescent="0.25">
      <c r="B22" s="151"/>
      <c r="C22" s="151"/>
      <c r="D22" s="151"/>
      <c r="E22" s="151"/>
      <c r="F22" s="225" t="e">
        <f>F232</f>
        <v>#DIV/0!</v>
      </c>
      <c r="G22" s="225" t="e">
        <f>100%-F22</f>
        <v>#DIV/0!</v>
      </c>
    </row>
    <row r="23" spans="1:7" x14ac:dyDescent="0.25">
      <c r="B23" s="151"/>
      <c r="C23" s="151"/>
      <c r="F23" s="226" t="e">
        <f>F302</f>
        <v>#DIV/0!</v>
      </c>
      <c r="G23" s="227" t="e">
        <f>100%-F23</f>
        <v>#DIV/0!</v>
      </c>
    </row>
    <row r="24" spans="1:7" x14ac:dyDescent="0.25">
      <c r="A24" s="93" t="e">
        <f>F437</f>
        <v>#DIV/0!</v>
      </c>
      <c r="B24" s="172" t="e">
        <f>100%-A24</f>
        <v>#DIV/0!</v>
      </c>
      <c r="C24" s="151"/>
      <c r="F24" s="225" t="e">
        <f>F322</f>
        <v>#DIV/0!</v>
      </c>
      <c r="G24" s="225" t="e">
        <f>100%-F24</f>
        <v>#DIV/0!</v>
      </c>
    </row>
    <row r="25" spans="1:7" x14ac:dyDescent="0.25">
      <c r="A25" s="220" t="e">
        <f>F434</f>
        <v>#DIV/0!</v>
      </c>
      <c r="B25" s="221" t="e">
        <f>100%-F434</f>
        <v>#DIV/0!</v>
      </c>
      <c r="C25" s="151"/>
      <c r="F25" s="225" t="e">
        <f>F406</f>
        <v>#DIV/0!</v>
      </c>
      <c r="G25" s="225" t="e">
        <f>100%-F25</f>
        <v>#DIV/0!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 t="e">
        <f>F172</f>
        <v>#DIV/0!</v>
      </c>
      <c r="G29" s="172" t="e">
        <f>100%-F29</f>
        <v>#DIV/0!</v>
      </c>
    </row>
    <row r="30" spans="1:7" x14ac:dyDescent="0.25">
      <c r="B30" s="151"/>
      <c r="C30" s="155"/>
      <c r="D30" s="155"/>
      <c r="E30" s="155"/>
      <c r="F30" s="172" t="e">
        <f>F235</f>
        <v>#DIV/0!</v>
      </c>
      <c r="G30" s="172" t="e">
        <f>100%-F30</f>
        <v>#DIV/0!</v>
      </c>
    </row>
    <row r="31" spans="1:7" x14ac:dyDescent="0.25">
      <c r="B31" s="151"/>
      <c r="C31" s="155"/>
      <c r="D31" s="155"/>
      <c r="E31" s="155"/>
      <c r="F31" s="172" t="e">
        <f>F305</f>
        <v>#DIV/0!</v>
      </c>
      <c r="G31" s="173" t="e">
        <f>100%-F31</f>
        <v>#DIV/0!</v>
      </c>
    </row>
    <row r="32" spans="1:7" x14ac:dyDescent="0.25">
      <c r="B32" s="151"/>
      <c r="C32" s="155"/>
      <c r="D32" s="155"/>
      <c r="E32" s="155"/>
      <c r="F32" s="180" t="e">
        <f>F325</f>
        <v>#DIV/0!</v>
      </c>
      <c r="G32" s="174" t="e">
        <f>100%-F32</f>
        <v>#DIV/0!</v>
      </c>
    </row>
    <row r="33" spans="2:7" x14ac:dyDescent="0.25">
      <c r="B33" s="157"/>
      <c r="C33" s="156"/>
      <c r="D33" s="156"/>
      <c r="E33" s="156"/>
      <c r="F33" s="181" t="e">
        <f>F409</f>
        <v>#DIV/0!</v>
      </c>
      <c r="G33" s="174" t="e">
        <f>100%-F33</f>
        <v>#DIV/0!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F431</f>
        <v>#DIV/0!</v>
      </c>
      <c r="E56" s="244" t="e">
        <f>100%-D56</f>
        <v>#DIV/0!</v>
      </c>
      <c r="F56" s="243"/>
    </row>
    <row r="57" spans="1:6" x14ac:dyDescent="0.25">
      <c r="D57" s="244" t="e">
        <f>F432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/>
      <c r="D74" s="39"/>
      <c r="E74" s="145" t="s">
        <v>253</v>
      </c>
      <c r="F74" s="88"/>
    </row>
    <row r="75" spans="1:6" ht="29.25" customHeight="1" x14ac:dyDescent="0.3">
      <c r="A75" s="112" t="s">
        <v>143</v>
      </c>
      <c r="B75" s="39"/>
      <c r="C75" s="39"/>
      <c r="D75" s="39"/>
      <c r="E75" s="145" t="s">
        <v>253</v>
      </c>
      <c r="F75" s="84"/>
    </row>
    <row r="76" spans="1:6" ht="16.5" x14ac:dyDescent="0.3">
      <c r="A76" s="112" t="s">
        <v>26</v>
      </c>
      <c r="B76" s="39"/>
      <c r="C76" s="39"/>
      <c r="D76" s="39"/>
      <c r="E76" s="145" t="s">
        <v>253</v>
      </c>
      <c r="F76" s="258"/>
    </row>
    <row r="77" spans="1:6" ht="16.5" x14ac:dyDescent="0.3">
      <c r="A77" s="112" t="s">
        <v>27</v>
      </c>
      <c r="B77" s="39"/>
      <c r="C77" s="39"/>
      <c r="D77" s="39"/>
      <c r="E77" s="145" t="s">
        <v>253</v>
      </c>
      <c r="F77" s="84"/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0</v>
      </c>
    </row>
    <row r="79" spans="1:6" x14ac:dyDescent="0.25">
      <c r="A79" s="265" t="s">
        <v>196</v>
      </c>
      <c r="B79" s="34"/>
      <c r="C79" s="34"/>
      <c r="D79" s="34"/>
      <c r="E79" s="34"/>
      <c r="F79" s="25" t="e">
        <f>F78/(COUNT(B74:E77)*2)</f>
        <v>#DIV/0!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18" customHeight="1" x14ac:dyDescent="0.3">
      <c r="A83" s="112" t="s">
        <v>28</v>
      </c>
      <c r="B83" s="39"/>
      <c r="C83" s="39"/>
      <c r="D83" s="39"/>
      <c r="E83" s="39" t="s">
        <v>216</v>
      </c>
      <c r="F83" s="309"/>
    </row>
    <row r="84" spans="1:7" ht="17.25" customHeight="1" x14ac:dyDescent="0.3">
      <c r="A84" s="235" t="s">
        <v>29</v>
      </c>
      <c r="B84" s="39"/>
      <c r="C84" s="39"/>
      <c r="D84" s="39"/>
      <c r="E84" s="39" t="s">
        <v>216</v>
      </c>
      <c r="F84" s="311"/>
    </row>
    <row r="85" spans="1:7" ht="16.5" x14ac:dyDescent="0.3">
      <c r="A85" s="236" t="s">
        <v>30</v>
      </c>
      <c r="B85" s="39"/>
      <c r="C85" s="39"/>
      <c r="D85" s="39"/>
      <c r="E85" s="39" t="s">
        <v>216</v>
      </c>
      <c r="F85" s="310"/>
    </row>
    <row r="86" spans="1:7" ht="16.5" customHeight="1" x14ac:dyDescent="0.3">
      <c r="A86" s="235" t="s">
        <v>140</v>
      </c>
      <c r="B86" s="39"/>
      <c r="C86" s="39"/>
      <c r="D86" s="39"/>
      <c r="E86" s="39" t="s">
        <v>216</v>
      </c>
      <c r="F86" s="309"/>
    </row>
    <row r="87" spans="1:7" ht="16.5" x14ac:dyDescent="0.3">
      <c r="A87" s="235" t="s">
        <v>139</v>
      </c>
      <c r="B87" s="39"/>
      <c r="C87" s="39"/>
      <c r="D87" s="39"/>
      <c r="E87" s="39" t="s">
        <v>216</v>
      </c>
      <c r="F87" s="311"/>
    </row>
    <row r="88" spans="1:7" ht="16.5" x14ac:dyDescent="0.3">
      <c r="A88" s="235" t="s">
        <v>31</v>
      </c>
      <c r="B88" s="39"/>
      <c r="C88" s="190"/>
      <c r="D88" s="39"/>
      <c r="E88" s="39" t="s">
        <v>216</v>
      </c>
      <c r="F88" s="310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0</v>
      </c>
    </row>
    <row r="91" spans="1:7" x14ac:dyDescent="0.25">
      <c r="A91" s="265" t="s">
        <v>196</v>
      </c>
      <c r="B91" s="34"/>
      <c r="C91" s="34"/>
      <c r="D91" s="34"/>
      <c r="E91" s="34"/>
      <c r="F91" s="26" t="e">
        <f>F89/(COUNT(B83:E83)*2)</f>
        <v>#DIV/0!</v>
      </c>
    </row>
    <row r="92" spans="1:7" x14ac:dyDescent="0.25">
      <c r="A92" s="206" t="s">
        <v>197</v>
      </c>
      <c r="B92" s="207"/>
      <c r="C92" s="207"/>
      <c r="D92" s="207"/>
      <c r="E92" s="207"/>
      <c r="F92" s="208" t="e">
        <f>F90/(COUNT(B84:E84,B85:E85,B86:E86,B87:E87,B88:E88)*2)</f>
        <v>#DIV/0!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/>
      <c r="E99" s="39" t="s">
        <v>216</v>
      </c>
      <c r="F99" s="245"/>
    </row>
    <row r="100" spans="1:7" ht="16.5" customHeight="1" x14ac:dyDescent="0.3">
      <c r="A100" s="112" t="s">
        <v>34</v>
      </c>
      <c r="B100" s="39"/>
      <c r="C100" s="39"/>
      <c r="D100" s="39"/>
      <c r="E100" s="39" t="s">
        <v>216</v>
      </c>
      <c r="F100" s="322"/>
    </row>
    <row r="101" spans="1:7" ht="16.5" customHeight="1" x14ac:dyDescent="0.3">
      <c r="A101" s="236" t="s">
        <v>35</v>
      </c>
      <c r="B101" s="177"/>
      <c r="C101" s="39"/>
      <c r="D101" s="177"/>
      <c r="E101" s="177" t="s">
        <v>216</v>
      </c>
      <c r="F101" s="323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324"/>
    </row>
    <row r="103" spans="1:7" ht="16.5" x14ac:dyDescent="0.3">
      <c r="A103" s="235" t="s">
        <v>36</v>
      </c>
      <c r="B103" s="39"/>
      <c r="C103" s="39"/>
      <c r="D103" s="39"/>
      <c r="E103" s="39" t="s">
        <v>216</v>
      </c>
      <c r="F103" s="87"/>
      <c r="G103" s="147" t="s">
        <v>189</v>
      </c>
    </row>
    <row r="104" spans="1:7" ht="16.5" x14ac:dyDescent="0.3">
      <c r="A104" s="235" t="s">
        <v>37</v>
      </c>
      <c r="B104" s="39"/>
      <c r="C104" s="39"/>
      <c r="D104" s="39"/>
      <c r="E104" s="39" t="s">
        <v>216</v>
      </c>
      <c r="F104" s="87"/>
    </row>
    <row r="105" spans="1:7" ht="16.5" x14ac:dyDescent="0.3">
      <c r="A105" s="235" t="s">
        <v>38</v>
      </c>
      <c r="B105" s="39"/>
      <c r="C105" s="39"/>
      <c r="D105" s="39"/>
      <c r="E105" s="39" t="s">
        <v>216</v>
      </c>
      <c r="F105" s="87"/>
    </row>
    <row r="106" spans="1:7" ht="16.5" customHeight="1" x14ac:dyDescent="0.3">
      <c r="A106" s="112" t="s">
        <v>39</v>
      </c>
      <c r="B106" s="39"/>
      <c r="C106" s="39"/>
      <c r="D106" s="39"/>
      <c r="E106" s="39" t="s">
        <v>216</v>
      </c>
      <c r="F106" s="87"/>
    </row>
    <row r="107" spans="1:7" ht="16.5" x14ac:dyDescent="0.3">
      <c r="A107" s="112" t="s">
        <v>40</v>
      </c>
      <c r="B107" s="39"/>
      <c r="C107" s="39"/>
      <c r="D107" s="39"/>
      <c r="E107" s="39" t="s">
        <v>216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0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0</v>
      </c>
    </row>
    <row r="110" spans="1:7" x14ac:dyDescent="0.25">
      <c r="A110" s="27" t="s">
        <v>196</v>
      </c>
      <c r="B110" s="34"/>
      <c r="C110" s="34"/>
      <c r="D110" s="34"/>
      <c r="E110" s="34"/>
      <c r="F110" s="26" t="e">
        <f>F108/(COUNT(B100:E100,B102:E102,B106:E106,B107:E107     )*2)</f>
        <v>#DIV/0!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 t="e">
        <f>F109/(COUNT(B98:E98,B99:E99,B101:E101,B103:E103,B104:E104,B105:E105)*2)</f>
        <v>#DIV/0!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/>
      <c r="E117" s="39" t="s">
        <v>216</v>
      </c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0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 t="e">
        <f>F119/(COUNT(B116:E116,B117:E117,B118:E118)*2)</f>
        <v>#DIV/0!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/>
      <c r="E143" s="39" t="s">
        <v>216</v>
      </c>
      <c r="F143" s="326"/>
    </row>
    <row r="144" spans="1:6" ht="16.5" x14ac:dyDescent="0.3">
      <c r="A144" s="235" t="s">
        <v>55</v>
      </c>
      <c r="B144" s="39"/>
      <c r="C144" s="39"/>
      <c r="D144" s="39"/>
      <c r="E144" s="39" t="s">
        <v>216</v>
      </c>
      <c r="F144" s="327"/>
    </row>
    <row r="145" spans="1:6" x14ac:dyDescent="0.25">
      <c r="A145" s="3" t="s">
        <v>195</v>
      </c>
      <c r="B145" s="260"/>
      <c r="C145" s="260"/>
      <c r="D145" s="260"/>
      <c r="E145" s="260"/>
      <c r="F145" s="328"/>
    </row>
    <row r="146" spans="1:6" x14ac:dyDescent="0.25">
      <c r="A146" s="265" t="s">
        <v>197</v>
      </c>
      <c r="B146" s="34"/>
      <c r="C146" s="34"/>
      <c r="D146" s="34"/>
      <c r="E146" s="34"/>
      <c r="F146" s="26" t="e">
        <f>F145/(COUNT(B143:E144)*2)</f>
        <v>#DIV/0!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/>
      <c r="E160" s="39" t="s">
        <v>216</v>
      </c>
      <c r="F160" s="320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325"/>
    </row>
    <row r="162" spans="1:6" ht="16.5" x14ac:dyDescent="0.3">
      <c r="A162" s="112" t="s">
        <v>43</v>
      </c>
      <c r="B162" s="39"/>
      <c r="C162" s="39"/>
      <c r="D162" s="39"/>
      <c r="E162" s="40" t="s">
        <v>216</v>
      </c>
      <c r="F162" s="321"/>
    </row>
    <row r="163" spans="1:6" ht="16.5" x14ac:dyDescent="0.3">
      <c r="A163" s="112" t="s">
        <v>44</v>
      </c>
      <c r="B163" s="39"/>
      <c r="C163" s="39"/>
      <c r="D163" s="39"/>
      <c r="E163" s="40" t="s">
        <v>216</v>
      </c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0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0</v>
      </c>
    </row>
    <row r="166" spans="1:6" x14ac:dyDescent="0.25">
      <c r="A166" s="265" t="s">
        <v>196</v>
      </c>
      <c r="B166" s="34"/>
      <c r="C166" s="34"/>
      <c r="D166" s="34"/>
      <c r="E166" s="34"/>
      <c r="F166" s="54" t="e">
        <f>F164/(COUNT(B161:E163)*2)</f>
        <v>#DIV/0!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 t="e">
        <f>SUM(F164,F127,F108,F89,F78)/(COUNT(B74:E77,B83:E83,B100:E100,B102:E102,B106:E107,B126:E126,B161:E163)*2)</f>
        <v>#DIV/0!</v>
      </c>
    </row>
    <row r="170" spans="1:6" x14ac:dyDescent="0.25">
      <c r="A170" s="59" t="s">
        <v>201</v>
      </c>
      <c r="B170" s="263"/>
      <c r="C170" s="193"/>
      <c r="D170" s="218"/>
      <c r="E170" s="264"/>
      <c r="F170" s="109" t="e">
        <f>SUM(F165,F154,F145,F128,F119,F109,F90)/(COUNT(B84:E88,B103:E105,B101:E101,B98:E99,B116:E118,B125:E125,B143:E144,B150:E153,B160:E160)*2)</f>
        <v>#DIV/0!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 t="e">
        <f>F170-F171</f>
        <v>#DIV/0!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89"/>
    </row>
    <row r="182" spans="1:6" ht="16.5" x14ac:dyDescent="0.3">
      <c r="A182" s="236" t="s">
        <v>64</v>
      </c>
      <c r="B182" s="39"/>
      <c r="C182" s="39"/>
      <c r="D182" s="39"/>
      <c r="E182" s="39" t="s">
        <v>216</v>
      </c>
      <c r="F182" s="89"/>
    </row>
    <row r="183" spans="1:6" ht="16.5" x14ac:dyDescent="0.3">
      <c r="A183" s="235" t="s">
        <v>65</v>
      </c>
      <c r="B183" s="39"/>
      <c r="C183" s="39"/>
      <c r="D183" s="39"/>
      <c r="E183" s="39" t="s">
        <v>216</v>
      </c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/>
      <c r="E186" s="39" t="s">
        <v>216</v>
      </c>
      <c r="F186" s="89"/>
    </row>
    <row r="187" spans="1:6" ht="16.5" x14ac:dyDescent="0.3">
      <c r="A187" s="242" t="s">
        <v>70</v>
      </c>
      <c r="B187" s="39"/>
      <c r="C187" s="39"/>
      <c r="D187" s="39"/>
      <c r="E187" s="39" t="s">
        <v>216</v>
      </c>
      <c r="F187" s="89"/>
    </row>
    <row r="188" spans="1:6" ht="16.5" x14ac:dyDescent="0.3">
      <c r="A188" s="235" t="s">
        <v>120</v>
      </c>
      <c r="B188" s="39"/>
      <c r="C188" s="39"/>
      <c r="D188" s="39"/>
      <c r="E188" s="39" t="s">
        <v>216</v>
      </c>
      <c r="F188" s="85"/>
    </row>
    <row r="189" spans="1:6" ht="16.5" x14ac:dyDescent="0.3">
      <c r="A189" s="235" t="s">
        <v>131</v>
      </c>
      <c r="B189" s="39"/>
      <c r="C189" s="39"/>
      <c r="D189" s="39"/>
      <c r="E189" s="176" t="s">
        <v>216</v>
      </c>
      <c r="F189" s="85"/>
    </row>
    <row r="190" spans="1:6" ht="16.5" x14ac:dyDescent="0.3">
      <c r="A190" s="112" t="s">
        <v>132</v>
      </c>
      <c r="B190" s="39"/>
      <c r="C190" s="39"/>
      <c r="D190" s="39"/>
      <c r="E190" s="176" t="s">
        <v>216</v>
      </c>
      <c r="F190" s="85"/>
    </row>
    <row r="191" spans="1:6" ht="16.5" x14ac:dyDescent="0.3">
      <c r="A191" s="236" t="s">
        <v>74</v>
      </c>
      <c r="B191" s="39"/>
      <c r="C191" s="39"/>
      <c r="D191" s="39"/>
      <c r="E191" s="39" t="s">
        <v>216</v>
      </c>
      <c r="F191" s="85"/>
    </row>
    <row r="192" spans="1:6" x14ac:dyDescent="0.25">
      <c r="A192" s="3" t="s">
        <v>193</v>
      </c>
      <c r="B192" s="282"/>
      <c r="C192" s="283"/>
      <c r="D192" s="283"/>
      <c r="E192" s="284"/>
      <c r="F192" s="8">
        <f>SUM(B181:D181,B190:D190)</f>
        <v>0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0</v>
      </c>
    </row>
    <row r="194" spans="1:7" x14ac:dyDescent="0.25">
      <c r="A194" s="265" t="s">
        <v>196</v>
      </c>
      <c r="B194" s="34"/>
      <c r="C194" s="34"/>
      <c r="D194" s="34"/>
      <c r="E194" s="34"/>
      <c r="F194" s="54" t="e">
        <f>F192/(COUNT(B181:E181,B190:E190)*2)</f>
        <v>#DIV/0!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 t="e">
        <f>F193/(COUNT(B182:E189,B191:E191)*2)</f>
        <v>#DIV/0!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/>
      <c r="E200" s="39" t="s">
        <v>216</v>
      </c>
      <c r="F200" s="85"/>
    </row>
    <row r="201" spans="1:7" ht="16.5" customHeight="1" x14ac:dyDescent="0.3">
      <c r="A201" s="236" t="s">
        <v>77</v>
      </c>
      <c r="B201" s="39"/>
      <c r="C201" s="39"/>
      <c r="D201" s="39"/>
      <c r="E201" s="39" t="s">
        <v>216</v>
      </c>
      <c r="F201" s="309"/>
    </row>
    <row r="202" spans="1:7" ht="16.5" customHeight="1" x14ac:dyDescent="0.3">
      <c r="A202" s="235" t="s">
        <v>80</v>
      </c>
      <c r="B202" s="39"/>
      <c r="C202" s="39"/>
      <c r="D202" s="39"/>
      <c r="E202" s="39" t="s">
        <v>216</v>
      </c>
      <c r="F202" s="311"/>
    </row>
    <row r="203" spans="1:7" ht="16.5" customHeight="1" x14ac:dyDescent="0.3">
      <c r="A203" s="236" t="s">
        <v>119</v>
      </c>
      <c r="B203" s="39"/>
      <c r="C203" s="39"/>
      <c r="D203" s="39"/>
      <c r="E203" s="39" t="s">
        <v>216</v>
      </c>
      <c r="F203" s="311"/>
    </row>
    <row r="204" spans="1:7" ht="16.5" customHeight="1" x14ac:dyDescent="0.3">
      <c r="A204" s="235" t="s">
        <v>81</v>
      </c>
      <c r="B204" s="39"/>
      <c r="C204" s="39"/>
      <c r="D204" s="39"/>
      <c r="E204" s="39" t="s">
        <v>216</v>
      </c>
      <c r="F204" s="310"/>
    </row>
    <row r="205" spans="1:7" ht="16.5" x14ac:dyDescent="0.3">
      <c r="A205" s="236" t="s">
        <v>82</v>
      </c>
      <c r="B205" s="39"/>
      <c r="C205" s="39"/>
      <c r="D205" s="39"/>
      <c r="E205" s="39" t="s">
        <v>216</v>
      </c>
      <c r="F205" s="149"/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0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 t="e">
        <f>F206/(COUNT(B200:E205)*2)</f>
        <v>#DIV/0!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/>
      <c r="E212" s="39" t="s">
        <v>216</v>
      </c>
      <c r="F212" s="146"/>
    </row>
    <row r="213" spans="1:6" ht="16.5" x14ac:dyDescent="0.3">
      <c r="A213" s="240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5" t="s">
        <v>85</v>
      </c>
      <c r="B214" s="39"/>
      <c r="C214" s="39"/>
      <c r="D214" s="39"/>
      <c r="E214" s="39" t="s">
        <v>216</v>
      </c>
      <c r="F214" s="201"/>
    </row>
    <row r="215" spans="1:6" ht="16.5" x14ac:dyDescent="0.3">
      <c r="A215" s="235" t="s">
        <v>86</v>
      </c>
      <c r="B215" s="39"/>
      <c r="C215" s="39"/>
      <c r="D215" s="39"/>
      <c r="E215" s="39" t="s">
        <v>216</v>
      </c>
      <c r="F215" s="201"/>
    </row>
    <row r="216" spans="1:6" ht="16.5" x14ac:dyDescent="0.3">
      <c r="A216" s="112" t="s">
        <v>120</v>
      </c>
      <c r="B216" s="39"/>
      <c r="C216" s="39"/>
      <c r="D216" s="39"/>
      <c r="E216" s="39" t="s">
        <v>216</v>
      </c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0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0</v>
      </c>
    </row>
    <row r="220" spans="1:6" x14ac:dyDescent="0.25">
      <c r="A220" s="265" t="s">
        <v>196</v>
      </c>
      <c r="B220" s="34"/>
      <c r="C220" s="34"/>
      <c r="D220" s="34"/>
      <c r="E220" s="34"/>
      <c r="F220" s="54" t="e">
        <f>F218/(COUNT(B216:E216)*2)</f>
        <v>#DIV/0!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 t="e">
        <f>F219/(COUNT(B212:E215,B217:E217)*2)</f>
        <v>#DIV/0!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/>
      <c r="E227" s="40" t="s">
        <v>216</v>
      </c>
      <c r="F227" s="85"/>
    </row>
    <row r="228" spans="1:6" ht="16.5" x14ac:dyDescent="0.3">
      <c r="A228" s="235" t="s">
        <v>121</v>
      </c>
      <c r="B228" s="39"/>
      <c r="C228" s="39"/>
      <c r="D228" s="39"/>
      <c r="E228" s="39" t="s">
        <v>216</v>
      </c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0</v>
      </c>
    </row>
    <row r="230" spans="1:6" x14ac:dyDescent="0.25">
      <c r="A230" s="265" t="s">
        <v>197</v>
      </c>
      <c r="B230" s="34"/>
      <c r="C230" s="34"/>
      <c r="D230" s="34"/>
      <c r="E230" s="35"/>
      <c r="F230" s="26" t="e">
        <f>F229/(COUNT(B227:E228)*2)</f>
        <v>#DIV/0!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 t="e">
        <f>SUM(F218,F192)/(COUNT(B181:E181,B190:E190,B216:E216)*2)</f>
        <v>#DIV/0!</v>
      </c>
    </row>
    <row r="233" spans="1:6" x14ac:dyDescent="0.25">
      <c r="A233" s="59" t="s">
        <v>201</v>
      </c>
      <c r="B233" s="263"/>
      <c r="C233" s="193"/>
      <c r="D233" s="218"/>
      <c r="E233" s="264"/>
      <c r="F233" s="109" t="e">
        <f>SUM(F229,F219,F206,F193)/(COUNT(B191:E191,B182:E189,B200:E205,B212:E215,B217:E217,B227:E228)*2)</f>
        <v>#DIV/0!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60" t="s">
        <v>205</v>
      </c>
      <c r="B235" s="162"/>
      <c r="C235" s="162"/>
      <c r="D235" s="162"/>
      <c r="E235" s="162"/>
      <c r="F235" s="110" t="e">
        <f>F233-F234</f>
        <v>#DIV/0!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/>
      <c r="E243" s="39" t="s">
        <v>216</v>
      </c>
      <c r="F243" s="85"/>
    </row>
    <row r="244" spans="1:6" ht="16.5" x14ac:dyDescent="0.3">
      <c r="A244" s="236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6" t="s">
        <v>91</v>
      </c>
      <c r="B245" s="39"/>
      <c r="C245" s="39"/>
      <c r="D245" s="39"/>
      <c r="E245" s="39" t="s">
        <v>216</v>
      </c>
      <c r="F245" s="85"/>
    </row>
    <row r="246" spans="1:6" ht="16.5" x14ac:dyDescent="0.3">
      <c r="A246" s="235" t="s">
        <v>65</v>
      </c>
      <c r="B246" s="39"/>
      <c r="C246" s="39"/>
      <c r="D246" s="39"/>
      <c r="E246" s="39" t="s">
        <v>216</v>
      </c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/>
      <c r="C251" s="39"/>
      <c r="D251" s="39"/>
      <c r="E251" s="39" t="s">
        <v>216</v>
      </c>
      <c r="F251" s="309"/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310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/>
      <c r="E254" s="39" t="s">
        <v>216</v>
      </c>
      <c r="F254" s="117"/>
    </row>
    <row r="255" spans="1:6" ht="16.5" x14ac:dyDescent="0.3">
      <c r="A255" s="112" t="s">
        <v>73</v>
      </c>
      <c r="B255" s="39"/>
      <c r="C255" s="39"/>
      <c r="D255" s="39"/>
      <c r="E255" s="39" t="s">
        <v>216</v>
      </c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2"/>
      <c r="C257" s="283"/>
      <c r="D257" s="283"/>
      <c r="E257" s="284"/>
      <c r="F257" s="8">
        <f>SUM(B243:D243,B252:D253,B255:D255)</f>
        <v>0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0</v>
      </c>
    </row>
    <row r="259" spans="1:6" x14ac:dyDescent="0.25">
      <c r="A259" s="265" t="s">
        <v>196</v>
      </c>
      <c r="B259" s="34"/>
      <c r="C259" s="34"/>
      <c r="D259" s="34"/>
      <c r="E259" s="34"/>
      <c r="F259" s="54" t="e">
        <f>F257/(COUNT(B243:E243,B252:E253,B255:E255)*2)</f>
        <v>#DIV/0!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 t="e">
        <f>F258/(COUNT(B244:E251,B254:E254,B256:E256)*2)</f>
        <v>#DIV/0!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/>
      <c r="E273" s="39" t="s">
        <v>216</v>
      </c>
      <c r="F273" s="85"/>
    </row>
    <row r="274" spans="1:6" x14ac:dyDescent="0.25">
      <c r="A274" s="3" t="s">
        <v>193</v>
      </c>
      <c r="B274" s="282"/>
      <c r="C274" s="283"/>
      <c r="D274" s="283"/>
      <c r="E274" s="284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0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 t="e">
        <f>F275/(COUNT(B265:E267,B270:E273)*2)</f>
        <v>#DIV/0!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/>
      <c r="E282" s="39" t="s">
        <v>216</v>
      </c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320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21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2"/>
      <c r="C289" s="283"/>
      <c r="D289" s="283"/>
      <c r="E289" s="284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0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9"/>
      <c r="C292" s="319"/>
      <c r="D292" s="319"/>
      <c r="E292" s="319"/>
      <c r="F292" s="210" t="e">
        <f>F290/(COUNT(B282:E285,B287:E288)*2)</f>
        <v>#DIV/0!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/>
      <c r="E297" s="39" t="s">
        <v>216</v>
      </c>
      <c r="F297" s="320"/>
    </row>
    <row r="298" spans="1:6" ht="16.5" x14ac:dyDescent="0.3">
      <c r="A298" s="235" t="s">
        <v>121</v>
      </c>
      <c r="B298" s="39"/>
      <c r="C298" s="39"/>
      <c r="D298" s="39"/>
      <c r="E298" s="39" t="s">
        <v>216</v>
      </c>
      <c r="F298" s="321"/>
    </row>
    <row r="299" spans="1:6" x14ac:dyDescent="0.25">
      <c r="A299" s="3" t="s">
        <v>195</v>
      </c>
      <c r="B299" s="282"/>
      <c r="C299" s="283"/>
      <c r="D299" s="283"/>
      <c r="E299" s="284"/>
      <c r="F299" s="8">
        <f>SUM(B297:D298)</f>
        <v>0</v>
      </c>
    </row>
    <row r="300" spans="1:6" x14ac:dyDescent="0.25">
      <c r="A300" s="265" t="s">
        <v>197</v>
      </c>
      <c r="B300" s="34"/>
      <c r="C300" s="34"/>
      <c r="D300" s="34"/>
      <c r="E300" s="34"/>
      <c r="F300" s="54" t="e">
        <f>F299/(COUNT(B297:E298)*2)</f>
        <v>#DIV/0!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 t="e">
        <f>SUM(F289,F274,F257)/(COUNT(B286:E286,B268:E269,B255:E255,B252:E253,B243:E243)*2)</f>
        <v>#DIV/0!</v>
      </c>
    </row>
    <row r="303" spans="1:6" x14ac:dyDescent="0.25">
      <c r="A303" s="59" t="s">
        <v>201</v>
      </c>
      <c r="B303" s="263"/>
      <c r="C303" s="193"/>
      <c r="D303" s="218"/>
      <c r="E303" s="264"/>
      <c r="F303" s="109" t="e">
        <f>SUM(F299,F290,F275,F258)/(COUNT(B297:E298,B287:E288,B282:E285,B270:E273,B265:E267,B256:E256,B254:E254,B244:E251)*2)</f>
        <v>#DIV/0!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</v>
      </c>
    </row>
    <row r="305" spans="1:6" x14ac:dyDescent="0.25">
      <c r="A305" s="60" t="s">
        <v>205</v>
      </c>
      <c r="B305" s="162"/>
      <c r="C305" s="162"/>
      <c r="D305" s="162"/>
      <c r="E305" s="162"/>
      <c r="F305" s="111" t="e">
        <f>F303-F304</f>
        <v>#DIV/0!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274" t="s">
        <v>1</v>
      </c>
      <c r="C309" s="275"/>
      <c r="D309" s="275"/>
      <c r="E309" s="276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/>
      <c r="E312" s="39" t="s">
        <v>216</v>
      </c>
      <c r="F312" s="309"/>
    </row>
    <row r="313" spans="1:6" ht="16.5" x14ac:dyDescent="0.3">
      <c r="A313" s="112" t="s">
        <v>47</v>
      </c>
      <c r="B313" s="39"/>
      <c r="C313" s="39"/>
      <c r="D313" s="39"/>
      <c r="E313" s="39" t="s">
        <v>216</v>
      </c>
      <c r="F313" s="310"/>
    </row>
    <row r="314" spans="1:6" ht="16.5" x14ac:dyDescent="0.3">
      <c r="A314" s="112" t="s">
        <v>125</v>
      </c>
      <c r="B314" s="39"/>
      <c r="C314" s="39"/>
      <c r="D314" s="39"/>
      <c r="E314" s="39" t="s">
        <v>216</v>
      </c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0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0</v>
      </c>
    </row>
    <row r="319" spans="1:6" x14ac:dyDescent="0.25">
      <c r="A319" s="277" t="s">
        <v>196</v>
      </c>
      <c r="B319" s="278"/>
      <c r="C319" s="278"/>
      <c r="D319" s="278"/>
      <c r="E319" s="278"/>
      <c r="F319" s="26" t="e">
        <f>F317/(COUNT(B313:E314)*2)</f>
        <v>#DIV/0!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 t="e">
        <f>F318/(COUNT(B311:E312,B315:E316)*2)</f>
        <v>#DIV/0!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79"/>
      <c r="C322" s="280"/>
      <c r="D322" s="280"/>
      <c r="E322" s="281"/>
      <c r="F322" s="110" t="e">
        <f>SUM(F317)/(COUNT(B313:E314)*2)</f>
        <v>#DIV/0!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 t="e">
        <f>SUM(F318)/(COUNT(B311:E312,B315:E316)*2)</f>
        <v>#DIV/0!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 t="e">
        <f>F323-F324</f>
        <v>#DIV/0!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/>
      <c r="E332" s="128" t="s">
        <v>216</v>
      </c>
      <c r="F332" s="116"/>
    </row>
    <row r="333" spans="1:6" x14ac:dyDescent="0.25">
      <c r="A333" s="235" t="s">
        <v>186</v>
      </c>
      <c r="B333" s="129"/>
      <c r="C333" s="137"/>
      <c r="D333" s="137"/>
      <c r="E333" s="128" t="s">
        <v>216</v>
      </c>
      <c r="F333" s="116"/>
    </row>
    <row r="334" spans="1:6" x14ac:dyDescent="0.25">
      <c r="A334" s="112" t="s">
        <v>154</v>
      </c>
      <c r="B334" s="137"/>
      <c r="C334" s="137"/>
      <c r="D334" s="137"/>
      <c r="E334" s="128" t="s">
        <v>216</v>
      </c>
      <c r="F334" s="116"/>
    </row>
    <row r="335" spans="1:6" x14ac:dyDescent="0.25">
      <c r="A335" s="112" t="s">
        <v>155</v>
      </c>
      <c r="B335" s="129"/>
      <c r="C335" s="137"/>
      <c r="D335" s="137"/>
      <c r="E335" s="128" t="s">
        <v>216</v>
      </c>
      <c r="F335" s="116"/>
    </row>
    <row r="336" spans="1:6" x14ac:dyDescent="0.25">
      <c r="A336" s="112" t="s">
        <v>156</v>
      </c>
      <c r="B336" s="129"/>
      <c r="C336" s="137"/>
      <c r="D336" s="137"/>
      <c r="E336" s="128" t="s">
        <v>216</v>
      </c>
      <c r="F336" s="89"/>
    </row>
    <row r="337" spans="1:6" x14ac:dyDescent="0.25">
      <c r="A337" s="235" t="s">
        <v>184</v>
      </c>
      <c r="B337" s="129"/>
      <c r="C337" s="137"/>
      <c r="D337" s="137"/>
      <c r="E337" s="128" t="s">
        <v>216</v>
      </c>
      <c r="F337" s="117"/>
    </row>
    <row r="338" spans="1:6" x14ac:dyDescent="0.25">
      <c r="A338" s="235" t="s">
        <v>145</v>
      </c>
      <c r="B338" s="129"/>
      <c r="C338" s="137"/>
      <c r="D338" s="137"/>
      <c r="E338" s="128" t="s">
        <v>216</v>
      </c>
      <c r="F338" s="117"/>
    </row>
    <row r="339" spans="1:6" ht="24" customHeight="1" x14ac:dyDescent="0.25">
      <c r="A339" s="240" t="s">
        <v>146</v>
      </c>
      <c r="B339" s="137"/>
      <c r="C339" s="137"/>
      <c r="D339" s="137"/>
      <c r="E339" s="128" t="s">
        <v>216</v>
      </c>
      <c r="F339" s="309"/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310"/>
    </row>
    <row r="341" spans="1:6" ht="16.5" x14ac:dyDescent="0.3">
      <c r="A341" s="124" t="s">
        <v>147</v>
      </c>
      <c r="B341" s="39"/>
      <c r="C341" s="137"/>
      <c r="D341" s="145"/>
      <c r="E341" s="128" t="s">
        <v>216</v>
      </c>
      <c r="F341" s="85"/>
    </row>
    <row r="342" spans="1:6" ht="16.5" x14ac:dyDescent="0.3">
      <c r="A342" s="130" t="s">
        <v>148</v>
      </c>
      <c r="B342" s="39"/>
      <c r="C342" s="137"/>
      <c r="D342" s="39"/>
      <c r="E342" s="128" t="s">
        <v>216</v>
      </c>
      <c r="F342" s="85"/>
    </row>
    <row r="343" spans="1:6" x14ac:dyDescent="0.25">
      <c r="A343" s="3" t="s">
        <v>193</v>
      </c>
      <c r="B343" s="282"/>
      <c r="C343" s="283"/>
      <c r="D343" s="283"/>
      <c r="E343" s="284"/>
      <c r="F343" s="8">
        <f>SUM(B334:D336,B340:D342)</f>
        <v>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 t="e">
        <f>F343/(COUNT(B334:E336,B340:E342)*2)</f>
        <v>#DIV/0!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 t="e">
        <f>F344/(COUNT(B332:E333,B337:E338)*2)</f>
        <v>#DIV/0!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/>
      <c r="E352" s="145" t="s">
        <v>216</v>
      </c>
      <c r="F352" s="309"/>
    </row>
    <row r="353" spans="1:6" x14ac:dyDescent="0.25">
      <c r="A353" s="112" t="s">
        <v>159</v>
      </c>
      <c r="B353" s="129"/>
      <c r="C353" s="137"/>
      <c r="D353" s="137"/>
      <c r="E353" s="145" t="s">
        <v>216</v>
      </c>
      <c r="F353" s="310"/>
    </row>
    <row r="354" spans="1:6" x14ac:dyDescent="0.25">
      <c r="A354" s="112" t="s">
        <v>160</v>
      </c>
      <c r="B354" s="129"/>
      <c r="C354" s="137"/>
      <c r="D354" s="137"/>
      <c r="E354" s="145" t="s">
        <v>216</v>
      </c>
      <c r="F354" s="85"/>
    </row>
    <row r="355" spans="1:6" x14ac:dyDescent="0.25">
      <c r="A355" s="235" t="s">
        <v>187</v>
      </c>
      <c r="B355" s="129"/>
      <c r="C355" s="137"/>
      <c r="D355" s="137"/>
      <c r="E355" s="145" t="s">
        <v>216</v>
      </c>
      <c r="F355" s="85"/>
    </row>
    <row r="356" spans="1:6" ht="13.5" customHeight="1" x14ac:dyDescent="0.25">
      <c r="A356" s="235" t="s">
        <v>145</v>
      </c>
      <c r="B356" s="129"/>
      <c r="C356" s="137"/>
      <c r="D356" s="137"/>
      <c r="E356" s="145" t="s">
        <v>216</v>
      </c>
      <c r="F356" s="150"/>
    </row>
    <row r="357" spans="1:6" ht="14.25" customHeight="1" x14ac:dyDescent="0.25">
      <c r="A357" s="240" t="s">
        <v>161</v>
      </c>
      <c r="B357" s="137"/>
      <c r="C357" s="137"/>
      <c r="D357" s="137"/>
      <c r="E357" s="145" t="s">
        <v>216</v>
      </c>
      <c r="F357" s="85"/>
    </row>
    <row r="358" spans="1:6" ht="15" customHeight="1" x14ac:dyDescent="0.3">
      <c r="A358" s="236" t="s">
        <v>162</v>
      </c>
      <c r="B358" s="39"/>
      <c r="C358" s="137"/>
      <c r="D358" s="39"/>
      <c r="E358" s="39" t="s">
        <v>216</v>
      </c>
      <c r="F358" s="309"/>
    </row>
    <row r="359" spans="1:6" ht="16.5" customHeight="1" x14ac:dyDescent="0.3">
      <c r="A359" s="112" t="s">
        <v>164</v>
      </c>
      <c r="B359" s="39"/>
      <c r="C359" s="137"/>
      <c r="D359" s="39"/>
      <c r="E359" s="39" t="s">
        <v>216</v>
      </c>
      <c r="F359" s="311"/>
    </row>
    <row r="360" spans="1:6" ht="16.5" x14ac:dyDescent="0.3">
      <c r="A360" s="235" t="s">
        <v>182</v>
      </c>
      <c r="B360" s="39"/>
      <c r="C360" s="137"/>
      <c r="D360" s="39"/>
      <c r="E360" s="39" t="s">
        <v>216</v>
      </c>
      <c r="F360" s="310"/>
    </row>
    <row r="361" spans="1:6" ht="16.5" x14ac:dyDescent="0.3">
      <c r="A361" s="235" t="s">
        <v>185</v>
      </c>
      <c r="B361" s="176"/>
      <c r="C361" s="137"/>
      <c r="D361" s="39"/>
      <c r="E361" s="39" t="s">
        <v>216</v>
      </c>
      <c r="F361" s="85"/>
    </row>
    <row r="362" spans="1:6" ht="23.25" customHeight="1" x14ac:dyDescent="0.3">
      <c r="A362" s="124" t="s">
        <v>165</v>
      </c>
      <c r="B362" s="39"/>
      <c r="C362" s="137"/>
      <c r="D362" s="39"/>
      <c r="E362" s="39" t="s">
        <v>216</v>
      </c>
      <c r="F362" s="309"/>
    </row>
    <row r="363" spans="1:6" ht="16.5" x14ac:dyDescent="0.3">
      <c r="A363" s="131" t="s">
        <v>171</v>
      </c>
      <c r="B363" s="39"/>
      <c r="C363" s="137"/>
      <c r="D363" s="39"/>
      <c r="E363" s="39" t="s">
        <v>216</v>
      </c>
      <c r="F363" s="311"/>
    </row>
    <row r="364" spans="1:6" ht="16.5" x14ac:dyDescent="0.3">
      <c r="A364" s="130" t="s">
        <v>148</v>
      </c>
      <c r="B364" s="39"/>
      <c r="C364" s="137"/>
      <c r="D364" s="39"/>
      <c r="E364" s="39" t="s">
        <v>216</v>
      </c>
      <c r="F364" s="310"/>
    </row>
    <row r="365" spans="1:6" x14ac:dyDescent="0.25">
      <c r="A365" s="3" t="s">
        <v>193</v>
      </c>
      <c r="B365" s="282"/>
      <c r="C365" s="283"/>
      <c r="D365" s="283"/>
      <c r="E365" s="284"/>
      <c r="F365" s="8">
        <f>SUM(B352:D354,B359:D359,B362:D364)</f>
        <v>0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0</v>
      </c>
    </row>
    <row r="367" spans="1:6" x14ac:dyDescent="0.25">
      <c r="A367" s="265" t="s">
        <v>196</v>
      </c>
      <c r="B367" s="34"/>
      <c r="C367" s="34"/>
      <c r="D367" s="34"/>
      <c r="E367" s="34"/>
      <c r="F367" s="54" t="e">
        <f>F365/(COUNT(B352:E354,B359:E359,B362:E364)*2)</f>
        <v>#DIV/0!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 t="e">
        <f>F366/(COUNT(B355:E358,B360:E361)*2)</f>
        <v>#DIV/0!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5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6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6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282"/>
      <c r="C379" s="283"/>
      <c r="D379" s="283"/>
      <c r="E379" s="284"/>
      <c r="F379" s="8">
        <f>SUM(B374:D374,B378:D378)</f>
        <v>0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0</v>
      </c>
    </row>
    <row r="381" spans="1:6" x14ac:dyDescent="0.25">
      <c r="A381" s="265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/>
      <c r="E387" s="145" t="s">
        <v>216</v>
      </c>
      <c r="F387" s="117"/>
    </row>
    <row r="388" spans="1:6" x14ac:dyDescent="0.25">
      <c r="A388" s="112" t="s">
        <v>173</v>
      </c>
      <c r="B388" s="137"/>
      <c r="C388" s="137"/>
      <c r="D388" s="137"/>
      <c r="E388" s="145" t="s">
        <v>216</v>
      </c>
      <c r="F388" s="117"/>
    </row>
    <row r="389" spans="1:6" x14ac:dyDescent="0.25">
      <c r="A389" s="112" t="s">
        <v>174</v>
      </c>
      <c r="B389" s="129"/>
      <c r="C389" s="137"/>
      <c r="D389" s="137"/>
      <c r="E389" s="145" t="s">
        <v>216</v>
      </c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9"/>
    </row>
    <row r="391" spans="1:6" ht="18" customHeight="1" x14ac:dyDescent="0.25">
      <c r="A391" s="236" t="s">
        <v>151</v>
      </c>
      <c r="B391" s="137"/>
      <c r="C391" s="137"/>
      <c r="D391" s="137"/>
      <c r="E391" s="145" t="s">
        <v>216</v>
      </c>
      <c r="F391" s="259"/>
    </row>
    <row r="392" spans="1:6" ht="21" customHeight="1" x14ac:dyDescent="0.25">
      <c r="A392" s="235" t="s">
        <v>176</v>
      </c>
      <c r="B392" s="137"/>
      <c r="C392" s="137"/>
      <c r="D392" s="137"/>
      <c r="E392" s="145" t="s">
        <v>216</v>
      </c>
      <c r="F392" s="259"/>
    </row>
    <row r="393" spans="1:6" ht="13.5" customHeight="1" x14ac:dyDescent="0.25">
      <c r="A393" s="236" t="s">
        <v>178</v>
      </c>
      <c r="B393" s="137"/>
      <c r="C393" s="137"/>
      <c r="D393" s="137"/>
      <c r="E393" s="145" t="s">
        <v>216</v>
      </c>
      <c r="F393" s="117"/>
    </row>
    <row r="394" spans="1:6" x14ac:dyDescent="0.25">
      <c r="A394" s="112" t="s">
        <v>179</v>
      </c>
      <c r="B394" s="137"/>
      <c r="C394" s="137"/>
      <c r="D394" s="137"/>
      <c r="E394" s="145" t="s">
        <v>216</v>
      </c>
      <c r="F394" s="117"/>
    </row>
    <row r="395" spans="1:6" x14ac:dyDescent="0.25">
      <c r="A395" s="112" t="s">
        <v>149</v>
      </c>
      <c r="B395" s="129"/>
      <c r="C395" s="137"/>
      <c r="D395" s="137"/>
      <c r="E395" s="145" t="s">
        <v>216</v>
      </c>
      <c r="F395" s="117"/>
    </row>
    <row r="396" spans="1:6" ht="13.5" customHeight="1" x14ac:dyDescent="0.25">
      <c r="A396" s="112" t="s">
        <v>180</v>
      </c>
      <c r="B396" s="129"/>
      <c r="C396" s="137"/>
      <c r="D396" s="137"/>
      <c r="E396" s="145" t="s">
        <v>216</v>
      </c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/>
      <c r="E398" s="145" t="s">
        <v>216</v>
      </c>
      <c r="F398" s="85"/>
    </row>
    <row r="399" spans="1:6" x14ac:dyDescent="0.25">
      <c r="A399" s="236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282"/>
      <c r="C400" s="283"/>
      <c r="D400" s="283"/>
      <c r="E400" s="284"/>
      <c r="F400" s="8">
        <f>SUM(B388:D390,B394:D397)</f>
        <v>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0</v>
      </c>
    </row>
    <row r="402" spans="1:6" x14ac:dyDescent="0.25">
      <c r="A402" s="265" t="s">
        <v>196</v>
      </c>
      <c r="B402" s="34"/>
      <c r="C402" s="34"/>
      <c r="D402" s="34"/>
      <c r="E402" s="34"/>
      <c r="F402" s="54" t="e">
        <f>F400/(COUNT(B388:D390,B394:D397)*2)</f>
        <v>#DIV/0!</v>
      </c>
    </row>
    <row r="403" spans="1:6" x14ac:dyDescent="0.25">
      <c r="A403" s="265" t="s">
        <v>197</v>
      </c>
      <c r="B403" s="34"/>
      <c r="C403" s="34"/>
      <c r="D403" s="34"/>
      <c r="E403" s="34"/>
      <c r="F403" s="54" t="e">
        <f>F401/(COUNT(B387:D387,B391:D393,B398:D399)*2)</f>
        <v>#DIV/0!</v>
      </c>
    </row>
    <row r="404" spans="1:6" ht="16.5" x14ac:dyDescent="0.3">
      <c r="A404" s="124"/>
      <c r="B404" s="287"/>
      <c r="C404" s="288"/>
      <c r="D404" s="288"/>
      <c r="E404" s="289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79"/>
      <c r="C406" s="280"/>
      <c r="D406" s="280"/>
      <c r="E406" s="280"/>
      <c r="F406" s="110" t="e">
        <f>SUM(F400,F379,F365,F343)/(COUNT(B394:E397,B388:E390, B378:E378, B374:E374, B362:E364, B359:E359, B352:E354, B340:E342, B334:E336)*2)</f>
        <v>#DIV/0!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 t="e">
        <f>SUM( F401,F380, F366, F344)/(COUNT(B398:E399,B391:E393,B387:E387,B375:E377,B360:E361,B355:E358,B337:E339,B332:E333)*2)</f>
        <v>#DIV/0!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</v>
      </c>
    </row>
    <row r="409" spans="1:6" x14ac:dyDescent="0.25">
      <c r="A409" s="60" t="s">
        <v>205</v>
      </c>
      <c r="B409" s="162"/>
      <c r="C409" s="162"/>
      <c r="D409" s="162"/>
      <c r="E409" s="162"/>
      <c r="F409" s="111" t="e">
        <f>F407-F408</f>
        <v>#DIV/0!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43.5" customHeight="1" x14ac:dyDescent="0.3">
      <c r="A418" s="112" t="s">
        <v>54</v>
      </c>
      <c r="B418" s="39"/>
      <c r="C418" s="39"/>
      <c r="D418" s="39"/>
      <c r="E418" s="39" t="s">
        <v>216</v>
      </c>
      <c r="F418" s="257"/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0</v>
      </c>
    </row>
    <row r="420" spans="1:6" x14ac:dyDescent="0.25">
      <c r="A420" s="265" t="s">
        <v>196</v>
      </c>
      <c r="B420" s="34"/>
      <c r="C420" s="34"/>
      <c r="D420" s="34"/>
      <c r="E420" s="34"/>
      <c r="F420" s="26" t="e">
        <f>F419/(COUNT(B417:E418)*2)</f>
        <v>#DIV/0!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/>
      <c r="D426" s="39"/>
      <c r="E426" s="39" t="s">
        <v>216</v>
      </c>
      <c r="F426" s="246"/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0</v>
      </c>
    </row>
    <row r="429" spans="1:6" x14ac:dyDescent="0.25">
      <c r="A429" s="265" t="s">
        <v>225</v>
      </c>
      <c r="B429" s="34"/>
      <c r="C429" s="34"/>
      <c r="D429" s="34"/>
      <c r="E429" s="34"/>
      <c r="F429" s="26" t="e">
        <f>F428/(COUNT(B426:E427)*2)</f>
        <v>#DIV/0!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79"/>
      <c r="C431" s="280"/>
      <c r="D431" s="280"/>
      <c r="E431" s="280"/>
      <c r="F431" s="110" t="e">
        <f>SUM(F419)/(COUNT( B417:E418)*2)</f>
        <v>#DIV/0!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 t="e">
        <f>SUM( F428)/(COUNT(B426:E427)*2)</f>
        <v>#DIV/0!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 t="e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#DIV/0!</v>
      </c>
    </row>
    <row r="435" spans="1:6" x14ac:dyDescent="0.25">
      <c r="A435" s="64" t="s">
        <v>207</v>
      </c>
      <c r="B435" s="199"/>
      <c r="C435" s="166"/>
      <c r="D435" s="166"/>
      <c r="E435" s="166"/>
      <c r="F435" s="82" t="e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#DIV/0!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</v>
      </c>
    </row>
    <row r="437" spans="1:6" x14ac:dyDescent="0.25">
      <c r="A437" s="64" t="s">
        <v>207</v>
      </c>
      <c r="B437" s="200"/>
      <c r="C437" s="167"/>
      <c r="D437" s="167"/>
      <c r="E437" s="167"/>
      <c r="F437" s="82" t="e">
        <f>F435-F436</f>
        <v>#DIV/0!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0" t="s">
        <v>94</v>
      </c>
      <c r="F439" s="291"/>
    </row>
    <row r="440" spans="1:6" x14ac:dyDescent="0.25">
      <c r="A440" s="292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2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2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5" t="s">
        <v>101</v>
      </c>
      <c r="B445" s="286"/>
      <c r="C445" s="286"/>
      <c r="D445" s="286"/>
      <c r="E445" s="286"/>
      <c r="F445" s="286"/>
    </row>
    <row r="447" spans="1:6" ht="15" x14ac:dyDescent="0.25">
      <c r="A447" s="303" t="s">
        <v>102</v>
      </c>
      <c r="B447" s="304"/>
      <c r="C447" s="304"/>
      <c r="D447" s="304"/>
      <c r="E447" s="304"/>
      <c r="F447" s="305"/>
    </row>
    <row r="448" spans="1:6" ht="17.25" x14ac:dyDescent="0.25">
      <c r="A448" s="306" t="s">
        <v>103</v>
      </c>
      <c r="B448" s="307"/>
      <c r="C448" s="307"/>
      <c r="D448" s="307"/>
      <c r="E448" s="307"/>
      <c r="F448" s="308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3" t="s">
        <v>104</v>
      </c>
      <c r="B450" s="304"/>
      <c r="C450" s="304"/>
      <c r="D450" s="304"/>
      <c r="E450" s="304"/>
      <c r="F450" s="305"/>
    </row>
    <row r="451" spans="1:6" ht="17.25" x14ac:dyDescent="0.25">
      <c r="A451" s="306" t="s">
        <v>8</v>
      </c>
      <c r="B451" s="307"/>
      <c r="C451" s="307"/>
      <c r="D451" s="307"/>
      <c r="E451" s="307"/>
      <c r="F451" s="308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297" t="s">
        <v>105</v>
      </c>
      <c r="B453" s="298"/>
      <c r="C453" s="298"/>
      <c r="D453" s="298"/>
      <c r="E453" s="298"/>
      <c r="F453" s="299"/>
    </row>
    <row r="454" spans="1:6" ht="17.25" x14ac:dyDescent="0.25">
      <c r="A454" s="300" t="s">
        <v>7</v>
      </c>
      <c r="B454" s="301"/>
      <c r="C454" s="301"/>
      <c r="D454" s="301"/>
      <c r="E454" s="301"/>
      <c r="F454" s="302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3" t="s">
        <v>106</v>
      </c>
      <c r="B456" s="294"/>
      <c r="C456" s="294"/>
      <c r="D456" s="294"/>
      <c r="E456" s="294"/>
      <c r="F456" s="295"/>
    </row>
    <row r="457" spans="1:6" ht="17.25" customHeight="1" x14ac:dyDescent="0.25">
      <c r="A457" s="296" t="s">
        <v>190</v>
      </c>
      <c r="B457" s="294"/>
      <c r="C457" s="294"/>
      <c r="D457" s="294"/>
      <c r="E457" s="294"/>
      <c r="F457" s="295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297" t="s">
        <v>107</v>
      </c>
      <c r="B459" s="298"/>
      <c r="C459" s="298"/>
      <c r="D459" s="298"/>
      <c r="E459" s="298"/>
      <c r="F459" s="299"/>
    </row>
    <row r="460" spans="1:6" ht="17.25" x14ac:dyDescent="0.25">
      <c r="A460" s="300" t="s">
        <v>6</v>
      </c>
      <c r="B460" s="301"/>
      <c r="C460" s="301"/>
      <c r="D460" s="301"/>
      <c r="E460" s="301"/>
      <c r="F460" s="302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mergeCells count="50">
    <mergeCell ref="B16:F16"/>
    <mergeCell ref="A8:G8"/>
    <mergeCell ref="A10:G10"/>
    <mergeCell ref="A11:G11"/>
    <mergeCell ref="B14:E14"/>
    <mergeCell ref="B15:E15"/>
    <mergeCell ref="F285:F286"/>
    <mergeCell ref="A19:G19"/>
    <mergeCell ref="F83:F85"/>
    <mergeCell ref="F86:F88"/>
    <mergeCell ref="F100:F102"/>
    <mergeCell ref="F143:F145"/>
    <mergeCell ref="F160:F162"/>
    <mergeCell ref="B192:E192"/>
    <mergeCell ref="F201:F204"/>
    <mergeCell ref="F251:F252"/>
    <mergeCell ref="B257:E257"/>
    <mergeCell ref="B274:E274"/>
    <mergeCell ref="F358:F360"/>
    <mergeCell ref="B289:E289"/>
    <mergeCell ref="B292:E292"/>
    <mergeCell ref="F297:F298"/>
    <mergeCell ref="B299:E299"/>
    <mergeCell ref="B309:E309"/>
    <mergeCell ref="F312:F313"/>
    <mergeCell ref="A319:E319"/>
    <mergeCell ref="B322:E322"/>
    <mergeCell ref="F339:F340"/>
    <mergeCell ref="B343:E343"/>
    <mergeCell ref="F352:F353"/>
    <mergeCell ref="A448:F448"/>
    <mergeCell ref="F362:F364"/>
    <mergeCell ref="B365:E365"/>
    <mergeCell ref="B379:E379"/>
    <mergeCell ref="B400:E400"/>
    <mergeCell ref="B404:E404"/>
    <mergeCell ref="B406:E406"/>
    <mergeCell ref="B431:E431"/>
    <mergeCell ref="E439:F439"/>
    <mergeCell ref="A440:A442"/>
    <mergeCell ref="A445:F445"/>
    <mergeCell ref="A447:F447"/>
    <mergeCell ref="A459:F459"/>
    <mergeCell ref="A460:F460"/>
    <mergeCell ref="A450:F450"/>
    <mergeCell ref="A451:F451"/>
    <mergeCell ref="A453:F453"/>
    <mergeCell ref="A454:F454"/>
    <mergeCell ref="A456:F456"/>
    <mergeCell ref="A457:F457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11"/>
  <sheetViews>
    <sheetView view="pageBreakPreview" zoomScale="90" zoomScaleNormal="100" zoomScaleSheetLayoutView="90" workbookViewId="0">
      <selection activeCell="A5" sqref="A5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2" t="s">
        <v>221</v>
      </c>
      <c r="B10" s="312"/>
      <c r="C10" s="312"/>
      <c r="D10" s="312"/>
      <c r="E10" s="312"/>
      <c r="F10" s="312"/>
      <c r="G10" s="312"/>
    </row>
    <row r="11" spans="1:7" ht="18" x14ac:dyDescent="0.25">
      <c r="A11" s="313"/>
      <c r="B11" s="314"/>
      <c r="C11" s="314"/>
      <c r="D11" s="314"/>
      <c r="E11" s="314"/>
      <c r="F11" s="314"/>
      <c r="G11" s="314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/>
      <c r="C13" s="153"/>
      <c r="D13" s="153"/>
      <c r="E13" s="153"/>
      <c r="F13" s="1"/>
    </row>
    <row r="14" spans="1:7" ht="15" x14ac:dyDescent="0.25">
      <c r="A14" s="114" t="s">
        <v>22</v>
      </c>
      <c r="B14" s="315"/>
      <c r="C14" s="315"/>
      <c r="D14" s="315"/>
      <c r="E14" s="315"/>
      <c r="F14" s="1"/>
    </row>
    <row r="15" spans="1:7" ht="15" x14ac:dyDescent="0.25">
      <c r="A15" s="114" t="s">
        <v>5</v>
      </c>
      <c r="B15" s="315"/>
      <c r="C15" s="315"/>
      <c r="D15" s="315"/>
      <c r="E15" s="315"/>
      <c r="F15" s="1"/>
    </row>
    <row r="16" spans="1:7" ht="15" x14ac:dyDescent="0.25">
      <c r="A16" s="114" t="s">
        <v>229</v>
      </c>
      <c r="B16" s="316"/>
      <c r="C16" s="316"/>
      <c r="D16" s="316"/>
      <c r="E16" s="316"/>
      <c r="F16" s="316"/>
    </row>
    <row r="17" spans="1:7" ht="15" x14ac:dyDescent="0.25">
      <c r="A17" s="114" t="s">
        <v>23</v>
      </c>
      <c r="B17" s="115"/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17" t="s">
        <v>188</v>
      </c>
      <c r="B19" s="318"/>
      <c r="C19" s="318"/>
      <c r="D19" s="318"/>
      <c r="E19" s="318"/>
      <c r="F19" s="318"/>
      <c r="G19" s="318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 t="e">
        <f>F169</f>
        <v>#DIV/0!</v>
      </c>
      <c r="G21" s="224" t="e">
        <f>100%-F21</f>
        <v>#DIV/0!</v>
      </c>
    </row>
    <row r="22" spans="1:7" x14ac:dyDescent="0.25">
      <c r="B22" s="151"/>
      <c r="C22" s="151"/>
      <c r="D22" s="151"/>
      <c r="E22" s="151"/>
      <c r="F22" s="225" t="e">
        <f>F232</f>
        <v>#DIV/0!</v>
      </c>
      <c r="G22" s="225" t="e">
        <f>100%-F22</f>
        <v>#DIV/0!</v>
      </c>
    </row>
    <row r="23" spans="1:7" x14ac:dyDescent="0.25">
      <c r="B23" s="151"/>
      <c r="C23" s="151"/>
      <c r="F23" s="226" t="e">
        <f>F302</f>
        <v>#DIV/0!</v>
      </c>
      <c r="G23" s="227" t="e">
        <f>100%-F23</f>
        <v>#DIV/0!</v>
      </c>
    </row>
    <row r="24" spans="1:7" x14ac:dyDescent="0.25">
      <c r="A24" s="93" t="e">
        <f>F437</f>
        <v>#DIV/0!</v>
      </c>
      <c r="B24" s="172" t="e">
        <f>100%-A24</f>
        <v>#DIV/0!</v>
      </c>
      <c r="C24" s="151"/>
      <c r="F24" s="225" t="e">
        <f>F322</f>
        <v>#DIV/0!</v>
      </c>
      <c r="G24" s="225" t="e">
        <f>100%-F24</f>
        <v>#DIV/0!</v>
      </c>
    </row>
    <row r="25" spans="1:7" x14ac:dyDescent="0.25">
      <c r="A25" s="220" t="e">
        <f>F434</f>
        <v>#DIV/0!</v>
      </c>
      <c r="B25" s="221" t="e">
        <f>100%-F434</f>
        <v>#DIV/0!</v>
      </c>
      <c r="C25" s="151"/>
      <c r="F25" s="225" t="e">
        <f>F406</f>
        <v>#DIV/0!</v>
      </c>
      <c r="G25" s="225" t="e">
        <f>100%-F25</f>
        <v>#DIV/0!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 t="e">
        <f>F172</f>
        <v>#DIV/0!</v>
      </c>
      <c r="G29" s="172" t="e">
        <f>100%-F29</f>
        <v>#DIV/0!</v>
      </c>
    </row>
    <row r="30" spans="1:7" x14ac:dyDescent="0.25">
      <c r="B30" s="151"/>
      <c r="C30" s="155"/>
      <c r="D30" s="155"/>
      <c r="E30" s="155"/>
      <c r="F30" s="172" t="e">
        <f>F235</f>
        <v>#DIV/0!</v>
      </c>
      <c r="G30" s="172" t="e">
        <f>100%-F30</f>
        <v>#DIV/0!</v>
      </c>
    </row>
    <row r="31" spans="1:7" x14ac:dyDescent="0.25">
      <c r="B31" s="151"/>
      <c r="C31" s="155"/>
      <c r="D31" s="155"/>
      <c r="E31" s="155"/>
      <c r="F31" s="172" t="e">
        <f>F305</f>
        <v>#DIV/0!</v>
      </c>
      <c r="G31" s="173" t="e">
        <f>100%-F31</f>
        <v>#DIV/0!</v>
      </c>
    </row>
    <row r="32" spans="1:7" x14ac:dyDescent="0.25">
      <c r="B32" s="151"/>
      <c r="C32" s="155"/>
      <c r="D32" s="155"/>
      <c r="E32" s="155"/>
      <c r="F32" s="180" t="e">
        <f>F325</f>
        <v>#DIV/0!</v>
      </c>
      <c r="G32" s="174" t="e">
        <f>100%-F32</f>
        <v>#DIV/0!</v>
      </c>
    </row>
    <row r="33" spans="2:7" x14ac:dyDescent="0.25">
      <c r="B33" s="157"/>
      <c r="C33" s="156"/>
      <c r="D33" s="156"/>
      <c r="E33" s="156"/>
      <c r="F33" s="181" t="e">
        <f>F409</f>
        <v>#DIV/0!</v>
      </c>
      <c r="G33" s="174" t="e">
        <f>100%-F33</f>
        <v>#DIV/0!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F431</f>
        <v>#DIV/0!</v>
      </c>
      <c r="E56" s="244" t="e">
        <f>100%-D56</f>
        <v>#DIV/0!</v>
      </c>
      <c r="F56" s="243"/>
    </row>
    <row r="57" spans="1:6" x14ac:dyDescent="0.25">
      <c r="D57" s="244" t="e">
        <f>F432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/>
      <c r="D74" s="39"/>
      <c r="E74" s="145" t="s">
        <v>253</v>
      </c>
      <c r="F74" s="88"/>
    </row>
    <row r="75" spans="1:6" ht="29.25" customHeight="1" x14ac:dyDescent="0.3">
      <c r="A75" s="112" t="s">
        <v>143</v>
      </c>
      <c r="B75" s="39"/>
      <c r="C75" s="39"/>
      <c r="D75" s="39"/>
      <c r="E75" s="145" t="s">
        <v>253</v>
      </c>
      <c r="F75" s="84"/>
    </row>
    <row r="76" spans="1:6" ht="16.5" x14ac:dyDescent="0.3">
      <c r="A76" s="112" t="s">
        <v>26</v>
      </c>
      <c r="B76" s="39"/>
      <c r="C76" s="39"/>
      <c r="D76" s="39"/>
      <c r="E76" s="145" t="s">
        <v>253</v>
      </c>
      <c r="F76" s="258"/>
    </row>
    <row r="77" spans="1:6" ht="16.5" x14ac:dyDescent="0.3">
      <c r="A77" s="112" t="s">
        <v>27</v>
      </c>
      <c r="B77" s="39"/>
      <c r="C77" s="39"/>
      <c r="D77" s="39"/>
      <c r="E77" s="145" t="s">
        <v>253</v>
      </c>
      <c r="F77" s="84"/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0</v>
      </c>
    </row>
    <row r="79" spans="1:6" x14ac:dyDescent="0.25">
      <c r="A79" s="265" t="s">
        <v>196</v>
      </c>
      <c r="B79" s="34"/>
      <c r="C79" s="34"/>
      <c r="D79" s="34"/>
      <c r="E79" s="34"/>
      <c r="F79" s="25" t="e">
        <f>F78/(COUNT(B74:E77)*2)</f>
        <v>#DIV/0!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18" customHeight="1" x14ac:dyDescent="0.3">
      <c r="A83" s="112" t="s">
        <v>28</v>
      </c>
      <c r="B83" s="39"/>
      <c r="C83" s="39"/>
      <c r="D83" s="39"/>
      <c r="E83" s="39" t="s">
        <v>216</v>
      </c>
      <c r="F83" s="309"/>
    </row>
    <row r="84" spans="1:7" ht="17.25" customHeight="1" x14ac:dyDescent="0.3">
      <c r="A84" s="235" t="s">
        <v>29</v>
      </c>
      <c r="B84" s="39"/>
      <c r="C84" s="39"/>
      <c r="D84" s="39"/>
      <c r="E84" s="39" t="s">
        <v>216</v>
      </c>
      <c r="F84" s="311"/>
    </row>
    <row r="85" spans="1:7" ht="16.5" x14ac:dyDescent="0.3">
      <c r="A85" s="236" t="s">
        <v>30</v>
      </c>
      <c r="B85" s="39"/>
      <c r="C85" s="39"/>
      <c r="D85" s="39"/>
      <c r="E85" s="39" t="s">
        <v>216</v>
      </c>
      <c r="F85" s="310"/>
    </row>
    <row r="86" spans="1:7" ht="16.5" customHeight="1" x14ac:dyDescent="0.3">
      <c r="A86" s="235" t="s">
        <v>140</v>
      </c>
      <c r="B86" s="39"/>
      <c r="C86" s="39"/>
      <c r="D86" s="39"/>
      <c r="E86" s="39" t="s">
        <v>216</v>
      </c>
      <c r="F86" s="309"/>
    </row>
    <row r="87" spans="1:7" ht="16.5" x14ac:dyDescent="0.3">
      <c r="A87" s="235" t="s">
        <v>139</v>
      </c>
      <c r="B87" s="39"/>
      <c r="C87" s="39"/>
      <c r="D87" s="39"/>
      <c r="E87" s="39" t="s">
        <v>216</v>
      </c>
      <c r="F87" s="311"/>
    </row>
    <row r="88" spans="1:7" ht="16.5" x14ac:dyDescent="0.3">
      <c r="A88" s="235" t="s">
        <v>31</v>
      </c>
      <c r="B88" s="39"/>
      <c r="C88" s="190"/>
      <c r="D88" s="39"/>
      <c r="E88" s="39" t="s">
        <v>216</v>
      </c>
      <c r="F88" s="310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0</v>
      </c>
    </row>
    <row r="91" spans="1:7" x14ac:dyDescent="0.25">
      <c r="A91" s="265" t="s">
        <v>196</v>
      </c>
      <c r="B91" s="34"/>
      <c r="C91" s="34"/>
      <c r="D91" s="34"/>
      <c r="E91" s="34"/>
      <c r="F91" s="26" t="e">
        <f>F89/(COUNT(B83:E83)*2)</f>
        <v>#DIV/0!</v>
      </c>
    </row>
    <row r="92" spans="1:7" x14ac:dyDescent="0.25">
      <c r="A92" s="206" t="s">
        <v>197</v>
      </c>
      <c r="B92" s="207"/>
      <c r="C92" s="207"/>
      <c r="D92" s="207"/>
      <c r="E92" s="207"/>
      <c r="F92" s="208" t="e">
        <f>F90/(COUNT(B84:E84,B85:E85,B86:E86,B87:E87,B88:E88)*2)</f>
        <v>#DIV/0!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/>
      <c r="E99" s="39" t="s">
        <v>216</v>
      </c>
      <c r="F99" s="245"/>
    </row>
    <row r="100" spans="1:7" ht="16.5" customHeight="1" x14ac:dyDescent="0.3">
      <c r="A100" s="112" t="s">
        <v>34</v>
      </c>
      <c r="B100" s="39"/>
      <c r="C100" s="39"/>
      <c r="D100" s="39"/>
      <c r="E100" s="39" t="s">
        <v>216</v>
      </c>
      <c r="F100" s="322"/>
    </row>
    <row r="101" spans="1:7" ht="16.5" customHeight="1" x14ac:dyDescent="0.3">
      <c r="A101" s="236" t="s">
        <v>35</v>
      </c>
      <c r="B101" s="177"/>
      <c r="C101" s="39"/>
      <c r="D101" s="177"/>
      <c r="E101" s="177" t="s">
        <v>216</v>
      </c>
      <c r="F101" s="323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324"/>
    </row>
    <row r="103" spans="1:7" ht="16.5" x14ac:dyDescent="0.3">
      <c r="A103" s="235" t="s">
        <v>36</v>
      </c>
      <c r="B103" s="39"/>
      <c r="C103" s="39"/>
      <c r="D103" s="39"/>
      <c r="E103" s="39" t="s">
        <v>216</v>
      </c>
      <c r="F103" s="87"/>
      <c r="G103" s="147" t="s">
        <v>189</v>
      </c>
    </row>
    <row r="104" spans="1:7" ht="16.5" x14ac:dyDescent="0.3">
      <c r="A104" s="235" t="s">
        <v>37</v>
      </c>
      <c r="B104" s="39"/>
      <c r="C104" s="39"/>
      <c r="D104" s="39"/>
      <c r="E104" s="39" t="s">
        <v>216</v>
      </c>
      <c r="F104" s="87"/>
    </row>
    <row r="105" spans="1:7" ht="16.5" x14ac:dyDescent="0.3">
      <c r="A105" s="235" t="s">
        <v>38</v>
      </c>
      <c r="B105" s="39"/>
      <c r="C105" s="39"/>
      <c r="D105" s="39"/>
      <c r="E105" s="39" t="s">
        <v>216</v>
      </c>
      <c r="F105" s="87"/>
    </row>
    <row r="106" spans="1:7" ht="16.5" customHeight="1" x14ac:dyDescent="0.3">
      <c r="A106" s="112" t="s">
        <v>39</v>
      </c>
      <c r="B106" s="39"/>
      <c r="C106" s="39"/>
      <c r="D106" s="39"/>
      <c r="E106" s="39" t="s">
        <v>216</v>
      </c>
      <c r="F106" s="87"/>
    </row>
    <row r="107" spans="1:7" ht="16.5" x14ac:dyDescent="0.3">
      <c r="A107" s="112" t="s">
        <v>40</v>
      </c>
      <c r="B107" s="39"/>
      <c r="C107" s="39"/>
      <c r="D107" s="39"/>
      <c r="E107" s="39" t="s">
        <v>216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0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0</v>
      </c>
    </row>
    <row r="110" spans="1:7" x14ac:dyDescent="0.25">
      <c r="A110" s="27" t="s">
        <v>196</v>
      </c>
      <c r="B110" s="34"/>
      <c r="C110" s="34"/>
      <c r="D110" s="34"/>
      <c r="E110" s="34"/>
      <c r="F110" s="26" t="e">
        <f>F108/(COUNT(B100:E100,B102:E102,B106:E106,B107:E107     )*2)</f>
        <v>#DIV/0!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 t="e">
        <f>F109/(COUNT(B98:E98,B99:E99,B101:E101,B103:E103,B104:E104,B105:E105)*2)</f>
        <v>#DIV/0!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/>
      <c r="E117" s="39" t="s">
        <v>216</v>
      </c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0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 t="e">
        <f>F119/(COUNT(B116:E116,B117:E117,B118:E118)*2)</f>
        <v>#DIV/0!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/>
      <c r="E143" s="39" t="s">
        <v>216</v>
      </c>
      <c r="F143" s="326"/>
    </row>
    <row r="144" spans="1:6" ht="16.5" x14ac:dyDescent="0.3">
      <c r="A144" s="235" t="s">
        <v>55</v>
      </c>
      <c r="B144" s="39"/>
      <c r="C144" s="39"/>
      <c r="D144" s="39"/>
      <c r="E144" s="39" t="s">
        <v>216</v>
      </c>
      <c r="F144" s="327"/>
    </row>
    <row r="145" spans="1:6" x14ac:dyDescent="0.25">
      <c r="A145" s="3" t="s">
        <v>195</v>
      </c>
      <c r="B145" s="260"/>
      <c r="C145" s="260"/>
      <c r="D145" s="260"/>
      <c r="E145" s="260"/>
      <c r="F145" s="328"/>
    </row>
    <row r="146" spans="1:6" x14ac:dyDescent="0.25">
      <c r="A146" s="265" t="s">
        <v>197</v>
      </c>
      <c r="B146" s="34"/>
      <c r="C146" s="34"/>
      <c r="D146" s="34"/>
      <c r="E146" s="34"/>
      <c r="F146" s="26" t="e">
        <f>F145/(COUNT(B143:E144)*2)</f>
        <v>#DIV/0!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/>
      <c r="E160" s="39" t="s">
        <v>216</v>
      </c>
      <c r="F160" s="320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325"/>
    </row>
    <row r="162" spans="1:6" ht="16.5" x14ac:dyDescent="0.3">
      <c r="A162" s="112" t="s">
        <v>43</v>
      </c>
      <c r="B162" s="39"/>
      <c r="C162" s="39"/>
      <c r="D162" s="39"/>
      <c r="E162" s="40" t="s">
        <v>216</v>
      </c>
      <c r="F162" s="321"/>
    </row>
    <row r="163" spans="1:6" ht="16.5" x14ac:dyDescent="0.3">
      <c r="A163" s="112" t="s">
        <v>44</v>
      </c>
      <c r="B163" s="39"/>
      <c r="C163" s="39"/>
      <c r="D163" s="39"/>
      <c r="E163" s="40" t="s">
        <v>216</v>
      </c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0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0</v>
      </c>
    </row>
    <row r="166" spans="1:6" x14ac:dyDescent="0.25">
      <c r="A166" s="265" t="s">
        <v>196</v>
      </c>
      <c r="B166" s="34"/>
      <c r="C166" s="34"/>
      <c r="D166" s="34"/>
      <c r="E166" s="34"/>
      <c r="F166" s="54" t="e">
        <f>F164/(COUNT(B161:E163)*2)</f>
        <v>#DIV/0!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 t="e">
        <f>SUM(F164,F127,F108,F89,F78)/(COUNT(B74:E77,B83:E83,B100:E100,B102:E102,B106:E107,B126:E126,B161:E163)*2)</f>
        <v>#DIV/0!</v>
      </c>
    </row>
    <row r="170" spans="1:6" x14ac:dyDescent="0.25">
      <c r="A170" s="59" t="s">
        <v>201</v>
      </c>
      <c r="B170" s="263"/>
      <c r="C170" s="193"/>
      <c r="D170" s="218"/>
      <c r="E170" s="264"/>
      <c r="F170" s="109" t="e">
        <f>SUM(F165,F154,F145,F128,F119,F109,F90)/(COUNT(B84:E88,B103:E105,B101:E101,B98:E99,B116:E118,B125:E125,B143:E144,B150:E153,B160:E160)*2)</f>
        <v>#DIV/0!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 t="e">
        <f>F170-F171</f>
        <v>#DIV/0!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89"/>
    </row>
    <row r="182" spans="1:6" ht="16.5" x14ac:dyDescent="0.3">
      <c r="A182" s="236" t="s">
        <v>64</v>
      </c>
      <c r="B182" s="39"/>
      <c r="C182" s="39"/>
      <c r="D182" s="39"/>
      <c r="E182" s="39" t="s">
        <v>216</v>
      </c>
      <c r="F182" s="89"/>
    </row>
    <row r="183" spans="1:6" ht="16.5" x14ac:dyDescent="0.3">
      <c r="A183" s="235" t="s">
        <v>65</v>
      </c>
      <c r="B183" s="39"/>
      <c r="C183" s="39"/>
      <c r="D183" s="39"/>
      <c r="E183" s="39" t="s">
        <v>216</v>
      </c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/>
      <c r="E186" s="39" t="s">
        <v>216</v>
      </c>
      <c r="F186" s="89"/>
    </row>
    <row r="187" spans="1:6" ht="16.5" x14ac:dyDescent="0.3">
      <c r="A187" s="242" t="s">
        <v>70</v>
      </c>
      <c r="B187" s="39"/>
      <c r="C187" s="39"/>
      <c r="D187" s="39"/>
      <c r="E187" s="39" t="s">
        <v>216</v>
      </c>
      <c r="F187" s="89"/>
    </row>
    <row r="188" spans="1:6" ht="16.5" x14ac:dyDescent="0.3">
      <c r="A188" s="235" t="s">
        <v>120</v>
      </c>
      <c r="B188" s="39"/>
      <c r="C188" s="39"/>
      <c r="D188" s="39"/>
      <c r="E188" s="39" t="s">
        <v>216</v>
      </c>
      <c r="F188" s="85"/>
    </row>
    <row r="189" spans="1:6" ht="16.5" x14ac:dyDescent="0.3">
      <c r="A189" s="235" t="s">
        <v>131</v>
      </c>
      <c r="B189" s="39"/>
      <c r="C189" s="39"/>
      <c r="D189" s="39"/>
      <c r="E189" s="176" t="s">
        <v>216</v>
      </c>
      <c r="F189" s="85"/>
    </row>
    <row r="190" spans="1:6" ht="16.5" x14ac:dyDescent="0.3">
      <c r="A190" s="112" t="s">
        <v>132</v>
      </c>
      <c r="B190" s="39"/>
      <c r="C190" s="39"/>
      <c r="D190" s="39"/>
      <c r="E190" s="176" t="s">
        <v>216</v>
      </c>
      <c r="F190" s="85"/>
    </row>
    <row r="191" spans="1:6" ht="16.5" x14ac:dyDescent="0.3">
      <c r="A191" s="236" t="s">
        <v>74</v>
      </c>
      <c r="B191" s="39"/>
      <c r="C191" s="39"/>
      <c r="D191" s="39"/>
      <c r="E191" s="39" t="s">
        <v>216</v>
      </c>
      <c r="F191" s="85"/>
    </row>
    <row r="192" spans="1:6" x14ac:dyDescent="0.25">
      <c r="A192" s="3" t="s">
        <v>193</v>
      </c>
      <c r="B192" s="282"/>
      <c r="C192" s="283"/>
      <c r="D192" s="283"/>
      <c r="E192" s="284"/>
      <c r="F192" s="8">
        <f>SUM(B181:D181,B190:D190)</f>
        <v>0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0</v>
      </c>
    </row>
    <row r="194" spans="1:7" x14ac:dyDescent="0.25">
      <c r="A194" s="265" t="s">
        <v>196</v>
      </c>
      <c r="B194" s="34"/>
      <c r="C194" s="34"/>
      <c r="D194" s="34"/>
      <c r="E194" s="34"/>
      <c r="F194" s="54" t="e">
        <f>F192/(COUNT(B181:E181,B190:E190)*2)</f>
        <v>#DIV/0!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 t="e">
        <f>F193/(COUNT(B182:E189,B191:E191)*2)</f>
        <v>#DIV/0!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/>
      <c r="E200" s="39" t="s">
        <v>216</v>
      </c>
      <c r="F200" s="85"/>
    </row>
    <row r="201" spans="1:7" ht="16.5" customHeight="1" x14ac:dyDescent="0.3">
      <c r="A201" s="236" t="s">
        <v>77</v>
      </c>
      <c r="B201" s="39"/>
      <c r="C201" s="39"/>
      <c r="D201" s="39"/>
      <c r="E201" s="39" t="s">
        <v>216</v>
      </c>
      <c r="F201" s="309"/>
    </row>
    <row r="202" spans="1:7" ht="16.5" customHeight="1" x14ac:dyDescent="0.3">
      <c r="A202" s="235" t="s">
        <v>80</v>
      </c>
      <c r="B202" s="39"/>
      <c r="C202" s="39"/>
      <c r="D202" s="39"/>
      <c r="E202" s="39" t="s">
        <v>216</v>
      </c>
      <c r="F202" s="311"/>
    </row>
    <row r="203" spans="1:7" ht="16.5" customHeight="1" x14ac:dyDescent="0.3">
      <c r="A203" s="236" t="s">
        <v>119</v>
      </c>
      <c r="B203" s="39"/>
      <c r="C203" s="39"/>
      <c r="D203" s="39"/>
      <c r="E203" s="39" t="s">
        <v>216</v>
      </c>
      <c r="F203" s="311"/>
    </row>
    <row r="204" spans="1:7" ht="16.5" customHeight="1" x14ac:dyDescent="0.3">
      <c r="A204" s="235" t="s">
        <v>81</v>
      </c>
      <c r="B204" s="39"/>
      <c r="C204" s="39"/>
      <c r="D204" s="39"/>
      <c r="E204" s="39" t="s">
        <v>216</v>
      </c>
      <c r="F204" s="310"/>
    </row>
    <row r="205" spans="1:7" ht="16.5" x14ac:dyDescent="0.3">
      <c r="A205" s="236" t="s">
        <v>82</v>
      </c>
      <c r="B205" s="39"/>
      <c r="C205" s="39"/>
      <c r="D205" s="39"/>
      <c r="E205" s="39" t="s">
        <v>216</v>
      </c>
      <c r="F205" s="149"/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0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 t="e">
        <f>F206/(COUNT(B200:E205)*2)</f>
        <v>#DIV/0!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/>
      <c r="E212" s="39" t="s">
        <v>216</v>
      </c>
      <c r="F212" s="146"/>
    </row>
    <row r="213" spans="1:6" ht="16.5" x14ac:dyDescent="0.3">
      <c r="A213" s="240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5" t="s">
        <v>85</v>
      </c>
      <c r="B214" s="39"/>
      <c r="C214" s="39"/>
      <c r="D214" s="39"/>
      <c r="E214" s="39" t="s">
        <v>216</v>
      </c>
      <c r="F214" s="201"/>
    </row>
    <row r="215" spans="1:6" ht="16.5" x14ac:dyDescent="0.3">
      <c r="A215" s="235" t="s">
        <v>86</v>
      </c>
      <c r="B215" s="39"/>
      <c r="C215" s="39"/>
      <c r="D215" s="39"/>
      <c r="E215" s="39" t="s">
        <v>216</v>
      </c>
      <c r="F215" s="201"/>
    </row>
    <row r="216" spans="1:6" ht="16.5" x14ac:dyDescent="0.3">
      <c r="A216" s="112" t="s">
        <v>120</v>
      </c>
      <c r="B216" s="39"/>
      <c r="C216" s="39"/>
      <c r="D216" s="39"/>
      <c r="E216" s="39" t="s">
        <v>216</v>
      </c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0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0</v>
      </c>
    </row>
    <row r="220" spans="1:6" x14ac:dyDescent="0.25">
      <c r="A220" s="265" t="s">
        <v>196</v>
      </c>
      <c r="B220" s="34"/>
      <c r="C220" s="34"/>
      <c r="D220" s="34"/>
      <c r="E220" s="34"/>
      <c r="F220" s="54" t="e">
        <f>F218/(COUNT(B216:E216)*2)</f>
        <v>#DIV/0!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 t="e">
        <f>F219/(COUNT(B212:E215,B217:E217)*2)</f>
        <v>#DIV/0!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/>
      <c r="E227" s="40" t="s">
        <v>216</v>
      </c>
      <c r="F227" s="85"/>
    </row>
    <row r="228" spans="1:6" ht="16.5" x14ac:dyDescent="0.3">
      <c r="A228" s="235" t="s">
        <v>121</v>
      </c>
      <c r="B228" s="39"/>
      <c r="C228" s="39"/>
      <c r="D228" s="39"/>
      <c r="E228" s="39" t="s">
        <v>216</v>
      </c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0</v>
      </c>
    </row>
    <row r="230" spans="1:6" x14ac:dyDescent="0.25">
      <c r="A230" s="265" t="s">
        <v>197</v>
      </c>
      <c r="B230" s="34"/>
      <c r="C230" s="34"/>
      <c r="D230" s="34"/>
      <c r="E230" s="35"/>
      <c r="F230" s="26" t="e">
        <f>F229/(COUNT(B227:E228)*2)</f>
        <v>#DIV/0!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 t="e">
        <f>SUM(F218,F192)/(COUNT(B181:E181,B190:E190,B216:E216)*2)</f>
        <v>#DIV/0!</v>
      </c>
    </row>
    <row r="233" spans="1:6" x14ac:dyDescent="0.25">
      <c r="A233" s="59" t="s">
        <v>201</v>
      </c>
      <c r="B233" s="263"/>
      <c r="C233" s="193"/>
      <c r="D233" s="218"/>
      <c r="E233" s="264"/>
      <c r="F233" s="109" t="e">
        <f>SUM(F229,F219,F206,F193)/(COUNT(B191:E191,B182:E189,B200:E205,B212:E215,B217:E217,B227:E228)*2)</f>
        <v>#DIV/0!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60" t="s">
        <v>205</v>
      </c>
      <c r="B235" s="162"/>
      <c r="C235" s="162"/>
      <c r="D235" s="162"/>
      <c r="E235" s="162"/>
      <c r="F235" s="110" t="e">
        <f>F233-F234</f>
        <v>#DIV/0!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/>
      <c r="E243" s="39" t="s">
        <v>216</v>
      </c>
      <c r="F243" s="85"/>
    </row>
    <row r="244" spans="1:6" ht="16.5" x14ac:dyDescent="0.3">
      <c r="A244" s="236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6" t="s">
        <v>91</v>
      </c>
      <c r="B245" s="39"/>
      <c r="C245" s="39"/>
      <c r="D245" s="39"/>
      <c r="E245" s="39" t="s">
        <v>216</v>
      </c>
      <c r="F245" s="85"/>
    </row>
    <row r="246" spans="1:6" ht="16.5" x14ac:dyDescent="0.3">
      <c r="A246" s="235" t="s">
        <v>65</v>
      </c>
      <c r="B246" s="39"/>
      <c r="C246" s="39"/>
      <c r="D246" s="39"/>
      <c r="E246" s="39" t="s">
        <v>216</v>
      </c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/>
      <c r="C251" s="39"/>
      <c r="D251" s="39"/>
      <c r="E251" s="39" t="s">
        <v>216</v>
      </c>
      <c r="F251" s="309"/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310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/>
      <c r="E254" s="39" t="s">
        <v>216</v>
      </c>
      <c r="F254" s="117"/>
    </row>
    <row r="255" spans="1:6" ht="16.5" x14ac:dyDescent="0.3">
      <c r="A255" s="112" t="s">
        <v>73</v>
      </c>
      <c r="B255" s="39"/>
      <c r="C255" s="39"/>
      <c r="D255" s="39"/>
      <c r="E255" s="39" t="s">
        <v>216</v>
      </c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2"/>
      <c r="C257" s="283"/>
      <c r="D257" s="283"/>
      <c r="E257" s="284"/>
      <c r="F257" s="8">
        <f>SUM(B243:D243,B252:D253,B255:D255)</f>
        <v>0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0</v>
      </c>
    </row>
    <row r="259" spans="1:6" x14ac:dyDescent="0.25">
      <c r="A259" s="265" t="s">
        <v>196</v>
      </c>
      <c r="B259" s="34"/>
      <c r="C259" s="34"/>
      <c r="D259" s="34"/>
      <c r="E259" s="34"/>
      <c r="F259" s="54" t="e">
        <f>F257/(COUNT(B243:E243,B252:E253,B255:E255)*2)</f>
        <v>#DIV/0!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 t="e">
        <f>F258/(COUNT(B244:E251,B254:E254,B256:E256)*2)</f>
        <v>#DIV/0!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/>
      <c r="E273" s="39" t="s">
        <v>216</v>
      </c>
      <c r="F273" s="85"/>
    </row>
    <row r="274" spans="1:6" x14ac:dyDescent="0.25">
      <c r="A274" s="3" t="s">
        <v>193</v>
      </c>
      <c r="B274" s="282"/>
      <c r="C274" s="283"/>
      <c r="D274" s="283"/>
      <c r="E274" s="284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0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 t="e">
        <f>F275/(COUNT(B265:E267,B270:E273)*2)</f>
        <v>#DIV/0!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/>
      <c r="E282" s="39" t="s">
        <v>216</v>
      </c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320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21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2"/>
      <c r="C289" s="283"/>
      <c r="D289" s="283"/>
      <c r="E289" s="284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0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9"/>
      <c r="C292" s="319"/>
      <c r="D292" s="319"/>
      <c r="E292" s="319"/>
      <c r="F292" s="210" t="e">
        <f>F290/(COUNT(B282:E285,B287:E288)*2)</f>
        <v>#DIV/0!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/>
      <c r="E297" s="39" t="s">
        <v>216</v>
      </c>
      <c r="F297" s="320"/>
    </row>
    <row r="298" spans="1:6" ht="16.5" x14ac:dyDescent="0.3">
      <c r="A298" s="235" t="s">
        <v>121</v>
      </c>
      <c r="B298" s="39"/>
      <c r="C298" s="39"/>
      <c r="D298" s="39"/>
      <c r="E298" s="39" t="s">
        <v>216</v>
      </c>
      <c r="F298" s="321"/>
    </row>
    <row r="299" spans="1:6" x14ac:dyDescent="0.25">
      <c r="A299" s="3" t="s">
        <v>195</v>
      </c>
      <c r="B299" s="282"/>
      <c r="C299" s="283"/>
      <c r="D299" s="283"/>
      <c r="E299" s="284"/>
      <c r="F299" s="8">
        <f>SUM(B297:D298)</f>
        <v>0</v>
      </c>
    </row>
    <row r="300" spans="1:6" x14ac:dyDescent="0.25">
      <c r="A300" s="265" t="s">
        <v>197</v>
      </c>
      <c r="B300" s="34"/>
      <c r="C300" s="34"/>
      <c r="D300" s="34"/>
      <c r="E300" s="34"/>
      <c r="F300" s="54" t="e">
        <f>F299/(COUNT(B297:E298)*2)</f>
        <v>#DIV/0!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 t="e">
        <f>SUM(F289,F274,F257)/(COUNT(B286:E286,B268:E269,B255:E255,B252:E253,B243:E243)*2)</f>
        <v>#DIV/0!</v>
      </c>
    </row>
    <row r="303" spans="1:6" x14ac:dyDescent="0.25">
      <c r="A303" s="59" t="s">
        <v>201</v>
      </c>
      <c r="B303" s="263"/>
      <c r="C303" s="193"/>
      <c r="D303" s="218"/>
      <c r="E303" s="264"/>
      <c r="F303" s="109" t="e">
        <f>SUM(F299,F290,F275,F258)/(COUNT(B297:E298,B287:E288,B282:E285,B270:E273,B265:E267,B256:E256,B254:E254,B244:E251)*2)</f>
        <v>#DIV/0!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</v>
      </c>
    </row>
    <row r="305" spans="1:6" x14ac:dyDescent="0.25">
      <c r="A305" s="60" t="s">
        <v>205</v>
      </c>
      <c r="B305" s="162"/>
      <c r="C305" s="162"/>
      <c r="D305" s="162"/>
      <c r="E305" s="162"/>
      <c r="F305" s="111" t="e">
        <f>F303-F304</f>
        <v>#DIV/0!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274" t="s">
        <v>1</v>
      </c>
      <c r="C309" s="275"/>
      <c r="D309" s="275"/>
      <c r="E309" s="276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/>
      <c r="E312" s="39" t="s">
        <v>216</v>
      </c>
      <c r="F312" s="309"/>
    </row>
    <row r="313" spans="1:6" ht="16.5" x14ac:dyDescent="0.3">
      <c r="A313" s="112" t="s">
        <v>47</v>
      </c>
      <c r="B313" s="39"/>
      <c r="C313" s="39"/>
      <c r="D313" s="39"/>
      <c r="E313" s="39" t="s">
        <v>216</v>
      </c>
      <c r="F313" s="310"/>
    </row>
    <row r="314" spans="1:6" ht="16.5" x14ac:dyDescent="0.3">
      <c r="A314" s="112" t="s">
        <v>125</v>
      </c>
      <c r="B314" s="39"/>
      <c r="C314" s="39"/>
      <c r="D314" s="39"/>
      <c r="E314" s="39" t="s">
        <v>216</v>
      </c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0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0</v>
      </c>
    </row>
    <row r="319" spans="1:6" x14ac:dyDescent="0.25">
      <c r="A319" s="277" t="s">
        <v>196</v>
      </c>
      <c r="B319" s="278"/>
      <c r="C319" s="278"/>
      <c r="D319" s="278"/>
      <c r="E319" s="278"/>
      <c r="F319" s="26" t="e">
        <f>F317/(COUNT(B313:E314)*2)</f>
        <v>#DIV/0!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 t="e">
        <f>F318/(COUNT(B311:E312,B315:E316)*2)</f>
        <v>#DIV/0!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79"/>
      <c r="C322" s="280"/>
      <c r="D322" s="280"/>
      <c r="E322" s="281"/>
      <c r="F322" s="110" t="e">
        <f>SUM(F317)/(COUNT(B313:E314)*2)</f>
        <v>#DIV/0!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 t="e">
        <f>SUM(F318)/(COUNT(B311:E312,B315:E316)*2)</f>
        <v>#DIV/0!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 t="e">
        <f>F323-F324</f>
        <v>#DIV/0!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/>
      <c r="E332" s="128" t="s">
        <v>216</v>
      </c>
      <c r="F332" s="116"/>
    </row>
    <row r="333" spans="1:6" x14ac:dyDescent="0.25">
      <c r="A333" s="235" t="s">
        <v>186</v>
      </c>
      <c r="B333" s="129"/>
      <c r="C333" s="137"/>
      <c r="D333" s="137"/>
      <c r="E333" s="128" t="s">
        <v>216</v>
      </c>
      <c r="F333" s="116"/>
    </row>
    <row r="334" spans="1:6" x14ac:dyDescent="0.25">
      <c r="A334" s="112" t="s">
        <v>154</v>
      </c>
      <c r="B334" s="137"/>
      <c r="C334" s="137"/>
      <c r="D334" s="137"/>
      <c r="E334" s="128" t="s">
        <v>216</v>
      </c>
      <c r="F334" s="116"/>
    </row>
    <row r="335" spans="1:6" x14ac:dyDescent="0.25">
      <c r="A335" s="112" t="s">
        <v>155</v>
      </c>
      <c r="B335" s="129"/>
      <c r="C335" s="137"/>
      <c r="D335" s="137"/>
      <c r="E335" s="128" t="s">
        <v>216</v>
      </c>
      <c r="F335" s="116"/>
    </row>
    <row r="336" spans="1:6" x14ac:dyDescent="0.25">
      <c r="A336" s="112" t="s">
        <v>156</v>
      </c>
      <c r="B336" s="129"/>
      <c r="C336" s="137"/>
      <c r="D336" s="137"/>
      <c r="E336" s="128" t="s">
        <v>216</v>
      </c>
      <c r="F336" s="89"/>
    </row>
    <row r="337" spans="1:6" x14ac:dyDescent="0.25">
      <c r="A337" s="235" t="s">
        <v>184</v>
      </c>
      <c r="B337" s="129"/>
      <c r="C337" s="137"/>
      <c r="D337" s="137"/>
      <c r="E337" s="128" t="s">
        <v>216</v>
      </c>
      <c r="F337" s="117"/>
    </row>
    <row r="338" spans="1:6" x14ac:dyDescent="0.25">
      <c r="A338" s="235" t="s">
        <v>145</v>
      </c>
      <c r="B338" s="129"/>
      <c r="C338" s="137"/>
      <c r="D338" s="137"/>
      <c r="E338" s="128" t="s">
        <v>216</v>
      </c>
      <c r="F338" s="117"/>
    </row>
    <row r="339" spans="1:6" ht="24" customHeight="1" x14ac:dyDescent="0.25">
      <c r="A339" s="240" t="s">
        <v>146</v>
      </c>
      <c r="B339" s="137"/>
      <c r="C339" s="137"/>
      <c r="D339" s="137"/>
      <c r="E339" s="128" t="s">
        <v>216</v>
      </c>
      <c r="F339" s="309"/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310"/>
    </row>
    <row r="341" spans="1:6" ht="16.5" x14ac:dyDescent="0.3">
      <c r="A341" s="124" t="s">
        <v>147</v>
      </c>
      <c r="B341" s="39"/>
      <c r="C341" s="137"/>
      <c r="D341" s="145"/>
      <c r="E341" s="128" t="s">
        <v>216</v>
      </c>
      <c r="F341" s="85"/>
    </row>
    <row r="342" spans="1:6" ht="16.5" x14ac:dyDescent="0.3">
      <c r="A342" s="130" t="s">
        <v>148</v>
      </c>
      <c r="B342" s="39"/>
      <c r="C342" s="137"/>
      <c r="D342" s="39"/>
      <c r="E342" s="128" t="s">
        <v>216</v>
      </c>
      <c r="F342" s="85"/>
    </row>
    <row r="343" spans="1:6" x14ac:dyDescent="0.25">
      <c r="A343" s="3" t="s">
        <v>193</v>
      </c>
      <c r="B343" s="282"/>
      <c r="C343" s="283"/>
      <c r="D343" s="283"/>
      <c r="E343" s="284"/>
      <c r="F343" s="8">
        <f>SUM(B334:D336,B340:D342)</f>
        <v>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 t="e">
        <f>F343/(COUNT(B334:E336,B340:E342)*2)</f>
        <v>#DIV/0!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 t="e">
        <f>F344/(COUNT(B332:E333,B337:E338)*2)</f>
        <v>#DIV/0!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/>
      <c r="E352" s="145" t="s">
        <v>216</v>
      </c>
      <c r="F352" s="309"/>
    </row>
    <row r="353" spans="1:6" x14ac:dyDescent="0.25">
      <c r="A353" s="112" t="s">
        <v>159</v>
      </c>
      <c r="B353" s="129"/>
      <c r="C353" s="137"/>
      <c r="D353" s="137"/>
      <c r="E353" s="145" t="s">
        <v>216</v>
      </c>
      <c r="F353" s="310"/>
    </row>
    <row r="354" spans="1:6" x14ac:dyDescent="0.25">
      <c r="A354" s="112" t="s">
        <v>160</v>
      </c>
      <c r="B354" s="129"/>
      <c r="C354" s="137"/>
      <c r="D354" s="137"/>
      <c r="E354" s="145" t="s">
        <v>216</v>
      </c>
      <c r="F354" s="85"/>
    </row>
    <row r="355" spans="1:6" x14ac:dyDescent="0.25">
      <c r="A355" s="235" t="s">
        <v>187</v>
      </c>
      <c r="B355" s="129"/>
      <c r="C355" s="137"/>
      <c r="D355" s="137"/>
      <c r="E355" s="145" t="s">
        <v>216</v>
      </c>
      <c r="F355" s="85"/>
    </row>
    <row r="356" spans="1:6" ht="13.5" customHeight="1" x14ac:dyDescent="0.25">
      <c r="A356" s="235" t="s">
        <v>145</v>
      </c>
      <c r="B356" s="129"/>
      <c r="C356" s="137"/>
      <c r="D356" s="137"/>
      <c r="E356" s="145" t="s">
        <v>216</v>
      </c>
      <c r="F356" s="150"/>
    </row>
    <row r="357" spans="1:6" ht="14.25" customHeight="1" x14ac:dyDescent="0.25">
      <c r="A357" s="240" t="s">
        <v>161</v>
      </c>
      <c r="B357" s="137"/>
      <c r="C357" s="137"/>
      <c r="D357" s="137"/>
      <c r="E357" s="145" t="s">
        <v>216</v>
      </c>
      <c r="F357" s="85"/>
    </row>
    <row r="358" spans="1:6" ht="15" customHeight="1" x14ac:dyDescent="0.3">
      <c r="A358" s="236" t="s">
        <v>162</v>
      </c>
      <c r="B358" s="39"/>
      <c r="C358" s="137"/>
      <c r="D358" s="39"/>
      <c r="E358" s="39" t="s">
        <v>216</v>
      </c>
      <c r="F358" s="309"/>
    </row>
    <row r="359" spans="1:6" ht="16.5" customHeight="1" x14ac:dyDescent="0.3">
      <c r="A359" s="112" t="s">
        <v>164</v>
      </c>
      <c r="B359" s="39"/>
      <c r="C359" s="137"/>
      <c r="D359" s="39"/>
      <c r="E359" s="39" t="s">
        <v>216</v>
      </c>
      <c r="F359" s="311"/>
    </row>
    <row r="360" spans="1:6" ht="16.5" x14ac:dyDescent="0.3">
      <c r="A360" s="235" t="s">
        <v>182</v>
      </c>
      <c r="B360" s="39"/>
      <c r="C360" s="137"/>
      <c r="D360" s="39"/>
      <c r="E360" s="39" t="s">
        <v>216</v>
      </c>
      <c r="F360" s="310"/>
    </row>
    <row r="361" spans="1:6" ht="16.5" x14ac:dyDescent="0.3">
      <c r="A361" s="235" t="s">
        <v>185</v>
      </c>
      <c r="B361" s="176"/>
      <c r="C361" s="137"/>
      <c r="D361" s="39"/>
      <c r="E361" s="39" t="s">
        <v>216</v>
      </c>
      <c r="F361" s="85"/>
    </row>
    <row r="362" spans="1:6" ht="23.25" customHeight="1" x14ac:dyDescent="0.3">
      <c r="A362" s="124" t="s">
        <v>165</v>
      </c>
      <c r="B362" s="39"/>
      <c r="C362" s="137"/>
      <c r="D362" s="39"/>
      <c r="E362" s="39" t="s">
        <v>216</v>
      </c>
      <c r="F362" s="309"/>
    </row>
    <row r="363" spans="1:6" ht="16.5" x14ac:dyDescent="0.3">
      <c r="A363" s="131" t="s">
        <v>171</v>
      </c>
      <c r="B363" s="39"/>
      <c r="C363" s="137"/>
      <c r="D363" s="39"/>
      <c r="E363" s="39" t="s">
        <v>216</v>
      </c>
      <c r="F363" s="311"/>
    </row>
    <row r="364" spans="1:6" ht="16.5" x14ac:dyDescent="0.3">
      <c r="A364" s="130" t="s">
        <v>148</v>
      </c>
      <c r="B364" s="39"/>
      <c r="C364" s="137"/>
      <c r="D364" s="39"/>
      <c r="E364" s="39" t="s">
        <v>216</v>
      </c>
      <c r="F364" s="310"/>
    </row>
    <row r="365" spans="1:6" x14ac:dyDescent="0.25">
      <c r="A365" s="3" t="s">
        <v>193</v>
      </c>
      <c r="B365" s="282"/>
      <c r="C365" s="283"/>
      <c r="D365" s="283"/>
      <c r="E365" s="284"/>
      <c r="F365" s="8">
        <f>SUM(B352:D354,B359:D359,B362:D364)</f>
        <v>0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0</v>
      </c>
    </row>
    <row r="367" spans="1:6" x14ac:dyDescent="0.25">
      <c r="A367" s="265" t="s">
        <v>196</v>
      </c>
      <c r="B367" s="34"/>
      <c r="C367" s="34"/>
      <c r="D367" s="34"/>
      <c r="E367" s="34"/>
      <c r="F367" s="54" t="e">
        <f>F365/(COUNT(B352:E354,B359:E359,B362:E364)*2)</f>
        <v>#DIV/0!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 t="e">
        <f>F366/(COUNT(B355:E358,B360:E361)*2)</f>
        <v>#DIV/0!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5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6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6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282"/>
      <c r="C379" s="283"/>
      <c r="D379" s="283"/>
      <c r="E379" s="284"/>
      <c r="F379" s="8">
        <f>SUM(B374:D374,B378:D378)</f>
        <v>0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0</v>
      </c>
    </row>
    <row r="381" spans="1:6" x14ac:dyDescent="0.25">
      <c r="A381" s="265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/>
      <c r="E387" s="145" t="s">
        <v>216</v>
      </c>
      <c r="F387" s="117"/>
    </row>
    <row r="388" spans="1:6" x14ac:dyDescent="0.25">
      <c r="A388" s="112" t="s">
        <v>173</v>
      </c>
      <c r="B388" s="137"/>
      <c r="C388" s="137"/>
      <c r="D388" s="137"/>
      <c r="E388" s="145" t="s">
        <v>216</v>
      </c>
      <c r="F388" s="117"/>
    </row>
    <row r="389" spans="1:6" x14ac:dyDescent="0.25">
      <c r="A389" s="112" t="s">
        <v>174</v>
      </c>
      <c r="B389" s="129"/>
      <c r="C389" s="137"/>
      <c r="D389" s="137"/>
      <c r="E389" s="145" t="s">
        <v>216</v>
      </c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9"/>
    </row>
    <row r="391" spans="1:6" ht="18" customHeight="1" x14ac:dyDescent="0.25">
      <c r="A391" s="236" t="s">
        <v>151</v>
      </c>
      <c r="B391" s="137"/>
      <c r="C391" s="137"/>
      <c r="D391" s="137"/>
      <c r="E391" s="145" t="s">
        <v>216</v>
      </c>
      <c r="F391" s="259"/>
    </row>
    <row r="392" spans="1:6" ht="21" customHeight="1" x14ac:dyDescent="0.25">
      <c r="A392" s="235" t="s">
        <v>176</v>
      </c>
      <c r="B392" s="137"/>
      <c r="C392" s="137"/>
      <c r="D392" s="137"/>
      <c r="E392" s="145" t="s">
        <v>216</v>
      </c>
      <c r="F392" s="259"/>
    </row>
    <row r="393" spans="1:6" ht="13.5" customHeight="1" x14ac:dyDescent="0.25">
      <c r="A393" s="236" t="s">
        <v>178</v>
      </c>
      <c r="B393" s="137"/>
      <c r="C393" s="137"/>
      <c r="D393" s="137"/>
      <c r="E393" s="145" t="s">
        <v>216</v>
      </c>
      <c r="F393" s="117"/>
    </row>
    <row r="394" spans="1:6" x14ac:dyDescent="0.25">
      <c r="A394" s="112" t="s">
        <v>179</v>
      </c>
      <c r="B394" s="137"/>
      <c r="C394" s="137"/>
      <c r="D394" s="137"/>
      <c r="E394" s="145" t="s">
        <v>216</v>
      </c>
      <c r="F394" s="117"/>
    </row>
    <row r="395" spans="1:6" x14ac:dyDescent="0.25">
      <c r="A395" s="112" t="s">
        <v>149</v>
      </c>
      <c r="B395" s="129"/>
      <c r="C395" s="137"/>
      <c r="D395" s="137"/>
      <c r="E395" s="145" t="s">
        <v>216</v>
      </c>
      <c r="F395" s="117"/>
    </row>
    <row r="396" spans="1:6" ht="13.5" customHeight="1" x14ac:dyDescent="0.25">
      <c r="A396" s="112" t="s">
        <v>180</v>
      </c>
      <c r="B396" s="129"/>
      <c r="C396" s="137"/>
      <c r="D396" s="137"/>
      <c r="E396" s="145" t="s">
        <v>216</v>
      </c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/>
      <c r="E398" s="145" t="s">
        <v>216</v>
      </c>
      <c r="F398" s="85"/>
    </row>
    <row r="399" spans="1:6" x14ac:dyDescent="0.25">
      <c r="A399" s="236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282"/>
      <c r="C400" s="283"/>
      <c r="D400" s="283"/>
      <c r="E400" s="284"/>
      <c r="F400" s="8">
        <f>SUM(B388:D390,B394:D397)</f>
        <v>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0</v>
      </c>
    </row>
    <row r="402" spans="1:6" x14ac:dyDescent="0.25">
      <c r="A402" s="265" t="s">
        <v>196</v>
      </c>
      <c r="B402" s="34"/>
      <c r="C402" s="34"/>
      <c r="D402" s="34"/>
      <c r="E402" s="34"/>
      <c r="F402" s="54" t="e">
        <f>F400/(COUNT(B388:D390,B394:D397)*2)</f>
        <v>#DIV/0!</v>
      </c>
    </row>
    <row r="403" spans="1:6" x14ac:dyDescent="0.25">
      <c r="A403" s="265" t="s">
        <v>197</v>
      </c>
      <c r="B403" s="34"/>
      <c r="C403" s="34"/>
      <c r="D403" s="34"/>
      <c r="E403" s="34"/>
      <c r="F403" s="54" t="e">
        <f>F401/(COUNT(B387:D387,B391:D393,B398:D399)*2)</f>
        <v>#DIV/0!</v>
      </c>
    </row>
    <row r="404" spans="1:6" ht="16.5" x14ac:dyDescent="0.3">
      <c r="A404" s="124"/>
      <c r="B404" s="287"/>
      <c r="C404" s="288"/>
      <c r="D404" s="288"/>
      <c r="E404" s="289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79"/>
      <c r="C406" s="280"/>
      <c r="D406" s="280"/>
      <c r="E406" s="280"/>
      <c r="F406" s="110" t="e">
        <f>SUM(F400,F379,F365,F343)/(COUNT(B394:E397,B388:E390, B378:E378, B374:E374, B362:E364, B359:E359, B352:E354, B340:E342, B334:E336)*2)</f>
        <v>#DIV/0!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 t="e">
        <f>SUM( F401,F380, F366, F344)/(COUNT(B398:E399,B391:E393,B387:E387,B375:E377,B360:E361,B355:E358,B337:E339,B332:E333)*2)</f>
        <v>#DIV/0!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</v>
      </c>
    </row>
    <row r="409" spans="1:6" x14ac:dyDescent="0.25">
      <c r="A409" s="60" t="s">
        <v>205</v>
      </c>
      <c r="B409" s="162"/>
      <c r="C409" s="162"/>
      <c r="D409" s="162"/>
      <c r="E409" s="162"/>
      <c r="F409" s="111" t="e">
        <f>F407-F408</f>
        <v>#DIV/0!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43.5" customHeight="1" x14ac:dyDescent="0.3">
      <c r="A418" s="112" t="s">
        <v>54</v>
      </c>
      <c r="B418" s="39"/>
      <c r="C418" s="39"/>
      <c r="D418" s="39"/>
      <c r="E418" s="39" t="s">
        <v>216</v>
      </c>
      <c r="F418" s="257"/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0</v>
      </c>
    </row>
    <row r="420" spans="1:6" x14ac:dyDescent="0.25">
      <c r="A420" s="265" t="s">
        <v>196</v>
      </c>
      <c r="B420" s="34"/>
      <c r="C420" s="34"/>
      <c r="D420" s="34"/>
      <c r="E420" s="34"/>
      <c r="F420" s="26" t="e">
        <f>F419/(COUNT(B417:E418)*2)</f>
        <v>#DIV/0!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/>
      <c r="D426" s="39"/>
      <c r="E426" s="39" t="s">
        <v>216</v>
      </c>
      <c r="F426" s="246"/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0</v>
      </c>
    </row>
    <row r="429" spans="1:6" x14ac:dyDescent="0.25">
      <c r="A429" s="265" t="s">
        <v>225</v>
      </c>
      <c r="B429" s="34"/>
      <c r="C429" s="34"/>
      <c r="D429" s="34"/>
      <c r="E429" s="34"/>
      <c r="F429" s="26" t="e">
        <f>F428/(COUNT(B426:E427)*2)</f>
        <v>#DIV/0!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79"/>
      <c r="C431" s="280"/>
      <c r="D431" s="280"/>
      <c r="E431" s="280"/>
      <c r="F431" s="110" t="e">
        <f>SUM(F419)/(COUNT( B417:E418)*2)</f>
        <v>#DIV/0!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 t="e">
        <f>SUM( F428)/(COUNT(B426:E427)*2)</f>
        <v>#DIV/0!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 t="e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#DIV/0!</v>
      </c>
    </row>
    <row r="435" spans="1:6" x14ac:dyDescent="0.25">
      <c r="A435" s="64" t="s">
        <v>207</v>
      </c>
      <c r="B435" s="199"/>
      <c r="C435" s="166"/>
      <c r="D435" s="166"/>
      <c r="E435" s="166"/>
      <c r="F435" s="82" t="e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#DIV/0!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</v>
      </c>
    </row>
    <row r="437" spans="1:6" x14ac:dyDescent="0.25">
      <c r="A437" s="64" t="s">
        <v>207</v>
      </c>
      <c r="B437" s="200"/>
      <c r="C437" s="167"/>
      <c r="D437" s="167"/>
      <c r="E437" s="167"/>
      <c r="F437" s="82" t="e">
        <f>F435-F436</f>
        <v>#DIV/0!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0" t="s">
        <v>94</v>
      </c>
      <c r="F439" s="291"/>
    </row>
    <row r="440" spans="1:6" x14ac:dyDescent="0.25">
      <c r="A440" s="292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2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2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5" t="s">
        <v>101</v>
      </c>
      <c r="B445" s="286"/>
      <c r="C445" s="286"/>
      <c r="D445" s="286"/>
      <c r="E445" s="286"/>
      <c r="F445" s="286"/>
    </row>
    <row r="447" spans="1:6" ht="15" x14ac:dyDescent="0.25">
      <c r="A447" s="303" t="s">
        <v>102</v>
      </c>
      <c r="B447" s="304"/>
      <c r="C447" s="304"/>
      <c r="D447" s="304"/>
      <c r="E447" s="304"/>
      <c r="F447" s="305"/>
    </row>
    <row r="448" spans="1:6" ht="17.25" x14ac:dyDescent="0.25">
      <c r="A448" s="306" t="s">
        <v>103</v>
      </c>
      <c r="B448" s="307"/>
      <c r="C448" s="307"/>
      <c r="D448" s="307"/>
      <c r="E448" s="307"/>
      <c r="F448" s="308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3" t="s">
        <v>104</v>
      </c>
      <c r="B450" s="304"/>
      <c r="C450" s="304"/>
      <c r="D450" s="304"/>
      <c r="E450" s="304"/>
      <c r="F450" s="305"/>
    </row>
    <row r="451" spans="1:6" ht="17.25" x14ac:dyDescent="0.25">
      <c r="A451" s="306" t="s">
        <v>8</v>
      </c>
      <c r="B451" s="307"/>
      <c r="C451" s="307"/>
      <c r="D451" s="307"/>
      <c r="E451" s="307"/>
      <c r="F451" s="308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297" t="s">
        <v>105</v>
      </c>
      <c r="B453" s="298"/>
      <c r="C453" s="298"/>
      <c r="D453" s="298"/>
      <c r="E453" s="298"/>
      <c r="F453" s="299"/>
    </row>
    <row r="454" spans="1:6" ht="17.25" x14ac:dyDescent="0.25">
      <c r="A454" s="300" t="s">
        <v>7</v>
      </c>
      <c r="B454" s="301"/>
      <c r="C454" s="301"/>
      <c r="D454" s="301"/>
      <c r="E454" s="301"/>
      <c r="F454" s="302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3" t="s">
        <v>106</v>
      </c>
      <c r="B456" s="294"/>
      <c r="C456" s="294"/>
      <c r="D456" s="294"/>
      <c r="E456" s="294"/>
      <c r="F456" s="295"/>
    </row>
    <row r="457" spans="1:6" ht="17.25" customHeight="1" x14ac:dyDescent="0.25">
      <c r="A457" s="296" t="s">
        <v>190</v>
      </c>
      <c r="B457" s="294"/>
      <c r="C457" s="294"/>
      <c r="D457" s="294"/>
      <c r="E457" s="294"/>
      <c r="F457" s="295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297" t="s">
        <v>107</v>
      </c>
      <c r="B459" s="298"/>
      <c r="C459" s="298"/>
      <c r="D459" s="298"/>
      <c r="E459" s="298"/>
      <c r="F459" s="299"/>
    </row>
    <row r="460" spans="1:6" ht="17.25" x14ac:dyDescent="0.25">
      <c r="A460" s="300" t="s">
        <v>6</v>
      </c>
      <c r="B460" s="301"/>
      <c r="C460" s="301"/>
      <c r="D460" s="301"/>
      <c r="E460" s="301"/>
      <c r="F460" s="302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mergeCells count="50">
    <mergeCell ref="B16:F16"/>
    <mergeCell ref="A8:G8"/>
    <mergeCell ref="A10:G10"/>
    <mergeCell ref="A11:G11"/>
    <mergeCell ref="B14:E14"/>
    <mergeCell ref="B15:E15"/>
    <mergeCell ref="F285:F286"/>
    <mergeCell ref="A19:G19"/>
    <mergeCell ref="F83:F85"/>
    <mergeCell ref="F86:F88"/>
    <mergeCell ref="F100:F102"/>
    <mergeCell ref="F143:F145"/>
    <mergeCell ref="F160:F162"/>
    <mergeCell ref="B192:E192"/>
    <mergeCell ref="F201:F204"/>
    <mergeCell ref="F251:F252"/>
    <mergeCell ref="B257:E257"/>
    <mergeCell ref="B274:E274"/>
    <mergeCell ref="F358:F360"/>
    <mergeCell ref="B289:E289"/>
    <mergeCell ref="B292:E292"/>
    <mergeCell ref="F297:F298"/>
    <mergeCell ref="B299:E299"/>
    <mergeCell ref="B309:E309"/>
    <mergeCell ref="F312:F313"/>
    <mergeCell ref="A319:E319"/>
    <mergeCell ref="B322:E322"/>
    <mergeCell ref="F339:F340"/>
    <mergeCell ref="B343:E343"/>
    <mergeCell ref="F352:F353"/>
    <mergeCell ref="A448:F448"/>
    <mergeCell ref="F362:F364"/>
    <mergeCell ref="B365:E365"/>
    <mergeCell ref="B379:E379"/>
    <mergeCell ref="B400:E400"/>
    <mergeCell ref="B404:E404"/>
    <mergeCell ref="B406:E406"/>
    <mergeCell ref="B431:E431"/>
    <mergeCell ref="E439:F439"/>
    <mergeCell ref="A440:A442"/>
    <mergeCell ref="A445:F445"/>
    <mergeCell ref="A447:F447"/>
    <mergeCell ref="A459:F459"/>
    <mergeCell ref="A460:F460"/>
    <mergeCell ref="A450:F450"/>
    <mergeCell ref="A451:F451"/>
    <mergeCell ref="A453:F453"/>
    <mergeCell ref="A454:F454"/>
    <mergeCell ref="A456:F456"/>
    <mergeCell ref="A457:F457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G511"/>
  <sheetViews>
    <sheetView view="pageBreakPreview" topLeftCell="A16" zoomScale="90" zoomScaleNormal="100" zoomScaleSheetLayoutView="90" workbookViewId="0">
      <selection activeCell="A5" sqref="A5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2" t="s">
        <v>221</v>
      </c>
      <c r="B10" s="312"/>
      <c r="C10" s="312"/>
      <c r="D10" s="312"/>
      <c r="E10" s="312"/>
      <c r="F10" s="312"/>
      <c r="G10" s="312"/>
    </row>
    <row r="11" spans="1:7" ht="18" x14ac:dyDescent="0.25">
      <c r="A11" s="313"/>
      <c r="B11" s="314"/>
      <c r="C11" s="314"/>
      <c r="D11" s="314"/>
      <c r="E11" s="314"/>
      <c r="F11" s="314"/>
      <c r="G11" s="314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/>
      <c r="C13" s="153"/>
      <c r="D13" s="153"/>
      <c r="E13" s="153"/>
      <c r="F13" s="1"/>
    </row>
    <row r="14" spans="1:7" ht="15" x14ac:dyDescent="0.25">
      <c r="A14" s="114" t="s">
        <v>22</v>
      </c>
      <c r="B14" s="315"/>
      <c r="C14" s="315"/>
      <c r="D14" s="315"/>
      <c r="E14" s="315"/>
      <c r="F14" s="1"/>
    </row>
    <row r="15" spans="1:7" ht="15" x14ac:dyDescent="0.25">
      <c r="A15" s="114" t="s">
        <v>5</v>
      </c>
      <c r="B15" s="315"/>
      <c r="C15" s="315"/>
      <c r="D15" s="315"/>
      <c r="E15" s="315"/>
      <c r="F15" s="1"/>
    </row>
    <row r="16" spans="1:7" ht="15" x14ac:dyDescent="0.25">
      <c r="A16" s="114" t="s">
        <v>229</v>
      </c>
      <c r="B16" s="316"/>
      <c r="C16" s="316"/>
      <c r="D16" s="316"/>
      <c r="E16" s="316"/>
      <c r="F16" s="316"/>
    </row>
    <row r="17" spans="1:7" ht="15" x14ac:dyDescent="0.25">
      <c r="A17" s="114" t="s">
        <v>23</v>
      </c>
      <c r="B17" s="115"/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17" t="s">
        <v>188</v>
      </c>
      <c r="B19" s="318"/>
      <c r="C19" s="318"/>
      <c r="D19" s="318"/>
      <c r="E19" s="318"/>
      <c r="F19" s="318"/>
      <c r="G19" s="318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 t="e">
        <f>F169</f>
        <v>#DIV/0!</v>
      </c>
      <c r="G21" s="224" t="e">
        <f>100%-F21</f>
        <v>#DIV/0!</v>
      </c>
    </row>
    <row r="22" spans="1:7" x14ac:dyDescent="0.25">
      <c r="B22" s="151"/>
      <c r="C22" s="151"/>
      <c r="D22" s="151"/>
      <c r="E22" s="151"/>
      <c r="F22" s="225" t="e">
        <f>F232</f>
        <v>#DIV/0!</v>
      </c>
      <c r="G22" s="225" t="e">
        <f>100%-F22</f>
        <v>#DIV/0!</v>
      </c>
    </row>
    <row r="23" spans="1:7" x14ac:dyDescent="0.25">
      <c r="B23" s="151"/>
      <c r="C23" s="151"/>
      <c r="F23" s="226" t="e">
        <f>F302</f>
        <v>#DIV/0!</v>
      </c>
      <c r="G23" s="227" t="e">
        <f>100%-F23</f>
        <v>#DIV/0!</v>
      </c>
    </row>
    <row r="24" spans="1:7" x14ac:dyDescent="0.25">
      <c r="A24" s="93" t="e">
        <f>F437</f>
        <v>#DIV/0!</v>
      </c>
      <c r="B24" s="172" t="e">
        <f>100%-A24</f>
        <v>#DIV/0!</v>
      </c>
      <c r="C24" s="151"/>
      <c r="F24" s="225" t="e">
        <f>F322</f>
        <v>#DIV/0!</v>
      </c>
      <c r="G24" s="225" t="e">
        <f>100%-F24</f>
        <v>#DIV/0!</v>
      </c>
    </row>
    <row r="25" spans="1:7" x14ac:dyDescent="0.25">
      <c r="A25" s="220" t="e">
        <f>F434</f>
        <v>#DIV/0!</v>
      </c>
      <c r="B25" s="221" t="e">
        <f>100%-F434</f>
        <v>#DIV/0!</v>
      </c>
      <c r="C25" s="151"/>
      <c r="F25" s="225" t="e">
        <f>F406</f>
        <v>#DIV/0!</v>
      </c>
      <c r="G25" s="225" t="e">
        <f>100%-F25</f>
        <v>#DIV/0!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 t="e">
        <f>F172</f>
        <v>#DIV/0!</v>
      </c>
      <c r="G29" s="172" t="e">
        <f>100%-F29</f>
        <v>#DIV/0!</v>
      </c>
    </row>
    <row r="30" spans="1:7" x14ac:dyDescent="0.25">
      <c r="B30" s="151"/>
      <c r="C30" s="155"/>
      <c r="D30" s="155"/>
      <c r="E30" s="155"/>
      <c r="F30" s="172" t="e">
        <f>F235</f>
        <v>#DIV/0!</v>
      </c>
      <c r="G30" s="172" t="e">
        <f>100%-F30</f>
        <v>#DIV/0!</v>
      </c>
    </row>
    <row r="31" spans="1:7" x14ac:dyDescent="0.25">
      <c r="B31" s="151"/>
      <c r="C31" s="155"/>
      <c r="D31" s="155"/>
      <c r="E31" s="155"/>
      <c r="F31" s="172" t="e">
        <f>F305</f>
        <v>#DIV/0!</v>
      </c>
      <c r="G31" s="173" t="e">
        <f>100%-F31</f>
        <v>#DIV/0!</v>
      </c>
    </row>
    <row r="32" spans="1:7" x14ac:dyDescent="0.25">
      <c r="B32" s="151"/>
      <c r="C32" s="155"/>
      <c r="D32" s="155"/>
      <c r="E32" s="155"/>
      <c r="F32" s="180" t="e">
        <f>F325</f>
        <v>#DIV/0!</v>
      </c>
      <c r="G32" s="174" t="e">
        <f>100%-F32</f>
        <v>#DIV/0!</v>
      </c>
    </row>
    <row r="33" spans="2:7" x14ac:dyDescent="0.25">
      <c r="B33" s="157"/>
      <c r="C33" s="156"/>
      <c r="D33" s="156"/>
      <c r="E33" s="156"/>
      <c r="F33" s="181" t="e">
        <f>F409</f>
        <v>#DIV/0!</v>
      </c>
      <c r="G33" s="174" t="e">
        <f>100%-F33</f>
        <v>#DIV/0!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F431</f>
        <v>#DIV/0!</v>
      </c>
      <c r="E56" s="244" t="e">
        <f>100%-D56</f>
        <v>#DIV/0!</v>
      </c>
      <c r="F56" s="243"/>
    </row>
    <row r="57" spans="1:6" x14ac:dyDescent="0.25">
      <c r="D57" s="244" t="e">
        <f>F432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/>
      <c r="D74" s="39"/>
      <c r="E74" s="145" t="s">
        <v>253</v>
      </c>
      <c r="F74" s="88"/>
    </row>
    <row r="75" spans="1:6" ht="29.25" customHeight="1" x14ac:dyDescent="0.3">
      <c r="A75" s="112" t="s">
        <v>143</v>
      </c>
      <c r="B75" s="39"/>
      <c r="C75" s="39"/>
      <c r="D75" s="39"/>
      <c r="E75" s="145" t="s">
        <v>253</v>
      </c>
      <c r="F75" s="84"/>
    </row>
    <row r="76" spans="1:6" ht="16.5" x14ac:dyDescent="0.3">
      <c r="A76" s="112" t="s">
        <v>26</v>
      </c>
      <c r="B76" s="39"/>
      <c r="C76" s="39"/>
      <c r="D76" s="39"/>
      <c r="E76" s="145" t="s">
        <v>253</v>
      </c>
      <c r="F76" s="258"/>
    </row>
    <row r="77" spans="1:6" ht="16.5" x14ac:dyDescent="0.3">
      <c r="A77" s="112" t="s">
        <v>27</v>
      </c>
      <c r="B77" s="39"/>
      <c r="C77" s="39"/>
      <c r="D77" s="39"/>
      <c r="E77" s="145" t="s">
        <v>253</v>
      </c>
      <c r="F77" s="84"/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0</v>
      </c>
    </row>
    <row r="79" spans="1:6" x14ac:dyDescent="0.25">
      <c r="A79" s="265" t="s">
        <v>196</v>
      </c>
      <c r="B79" s="34"/>
      <c r="C79" s="34"/>
      <c r="D79" s="34"/>
      <c r="E79" s="34"/>
      <c r="F79" s="25" t="e">
        <f>F78/(COUNT(B74:E77)*2)</f>
        <v>#DIV/0!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18" customHeight="1" x14ac:dyDescent="0.3">
      <c r="A83" s="112" t="s">
        <v>28</v>
      </c>
      <c r="B83" s="39"/>
      <c r="C83" s="39"/>
      <c r="D83" s="39"/>
      <c r="E83" s="39" t="s">
        <v>216</v>
      </c>
      <c r="F83" s="309"/>
    </row>
    <row r="84" spans="1:7" ht="17.25" customHeight="1" x14ac:dyDescent="0.3">
      <c r="A84" s="235" t="s">
        <v>29</v>
      </c>
      <c r="B84" s="39"/>
      <c r="C84" s="39"/>
      <c r="D84" s="39"/>
      <c r="E84" s="39" t="s">
        <v>216</v>
      </c>
      <c r="F84" s="311"/>
    </row>
    <row r="85" spans="1:7" ht="16.5" x14ac:dyDescent="0.3">
      <c r="A85" s="236" t="s">
        <v>30</v>
      </c>
      <c r="B85" s="39"/>
      <c r="C85" s="39"/>
      <c r="D85" s="39"/>
      <c r="E85" s="39" t="s">
        <v>216</v>
      </c>
      <c r="F85" s="310"/>
    </row>
    <row r="86" spans="1:7" ht="16.5" customHeight="1" x14ac:dyDescent="0.3">
      <c r="A86" s="235" t="s">
        <v>140</v>
      </c>
      <c r="B86" s="39"/>
      <c r="C86" s="39"/>
      <c r="D86" s="39"/>
      <c r="E86" s="39" t="s">
        <v>216</v>
      </c>
      <c r="F86" s="309"/>
    </row>
    <row r="87" spans="1:7" ht="16.5" x14ac:dyDescent="0.3">
      <c r="A87" s="235" t="s">
        <v>139</v>
      </c>
      <c r="B87" s="39"/>
      <c r="C87" s="39"/>
      <c r="D87" s="39"/>
      <c r="E87" s="39" t="s">
        <v>216</v>
      </c>
      <c r="F87" s="311"/>
    </row>
    <row r="88" spans="1:7" ht="16.5" x14ac:dyDescent="0.3">
      <c r="A88" s="235" t="s">
        <v>31</v>
      </c>
      <c r="B88" s="39"/>
      <c r="C88" s="190"/>
      <c r="D88" s="39"/>
      <c r="E88" s="39" t="s">
        <v>216</v>
      </c>
      <c r="F88" s="310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0</v>
      </c>
    </row>
    <row r="91" spans="1:7" x14ac:dyDescent="0.25">
      <c r="A91" s="265" t="s">
        <v>196</v>
      </c>
      <c r="B91" s="34"/>
      <c r="C91" s="34"/>
      <c r="D91" s="34"/>
      <c r="E91" s="34"/>
      <c r="F91" s="26" t="e">
        <f>F89/(COUNT(B83:E83)*2)</f>
        <v>#DIV/0!</v>
      </c>
    </row>
    <row r="92" spans="1:7" x14ac:dyDescent="0.25">
      <c r="A92" s="206" t="s">
        <v>197</v>
      </c>
      <c r="B92" s="207"/>
      <c r="C92" s="207"/>
      <c r="D92" s="207"/>
      <c r="E92" s="207"/>
      <c r="F92" s="208" t="e">
        <f>F90/(COUNT(B84:E84,B85:E85,B86:E86,B87:E87,B88:E88)*2)</f>
        <v>#DIV/0!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/>
      <c r="E99" s="39" t="s">
        <v>216</v>
      </c>
      <c r="F99" s="245"/>
    </row>
    <row r="100" spans="1:7" ht="16.5" customHeight="1" x14ac:dyDescent="0.3">
      <c r="A100" s="112" t="s">
        <v>34</v>
      </c>
      <c r="B100" s="39"/>
      <c r="C100" s="39"/>
      <c r="D100" s="39"/>
      <c r="E100" s="39" t="s">
        <v>216</v>
      </c>
      <c r="F100" s="322"/>
    </row>
    <row r="101" spans="1:7" ht="16.5" customHeight="1" x14ac:dyDescent="0.3">
      <c r="A101" s="236" t="s">
        <v>35</v>
      </c>
      <c r="B101" s="177"/>
      <c r="C101" s="39"/>
      <c r="D101" s="177"/>
      <c r="E101" s="177" t="s">
        <v>216</v>
      </c>
      <c r="F101" s="323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324"/>
    </row>
    <row r="103" spans="1:7" ht="16.5" x14ac:dyDescent="0.3">
      <c r="A103" s="235" t="s">
        <v>36</v>
      </c>
      <c r="B103" s="39"/>
      <c r="C103" s="39"/>
      <c r="D103" s="39"/>
      <c r="E103" s="39" t="s">
        <v>216</v>
      </c>
      <c r="F103" s="87"/>
      <c r="G103" s="147" t="s">
        <v>189</v>
      </c>
    </row>
    <row r="104" spans="1:7" ht="16.5" x14ac:dyDescent="0.3">
      <c r="A104" s="235" t="s">
        <v>37</v>
      </c>
      <c r="B104" s="39"/>
      <c r="C104" s="39"/>
      <c r="D104" s="39"/>
      <c r="E104" s="39" t="s">
        <v>216</v>
      </c>
      <c r="F104" s="87"/>
    </row>
    <row r="105" spans="1:7" ht="16.5" x14ac:dyDescent="0.3">
      <c r="A105" s="235" t="s">
        <v>38</v>
      </c>
      <c r="B105" s="39"/>
      <c r="C105" s="39"/>
      <c r="D105" s="39"/>
      <c r="E105" s="39" t="s">
        <v>216</v>
      </c>
      <c r="F105" s="87"/>
    </row>
    <row r="106" spans="1:7" ht="16.5" customHeight="1" x14ac:dyDescent="0.3">
      <c r="A106" s="112" t="s">
        <v>39</v>
      </c>
      <c r="B106" s="39"/>
      <c r="C106" s="39"/>
      <c r="D106" s="39"/>
      <c r="E106" s="39" t="s">
        <v>216</v>
      </c>
      <c r="F106" s="87"/>
    </row>
    <row r="107" spans="1:7" ht="16.5" x14ac:dyDescent="0.3">
      <c r="A107" s="112" t="s">
        <v>40</v>
      </c>
      <c r="B107" s="39"/>
      <c r="C107" s="39"/>
      <c r="D107" s="39"/>
      <c r="E107" s="39" t="s">
        <v>216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0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0</v>
      </c>
    </row>
    <row r="110" spans="1:7" x14ac:dyDescent="0.25">
      <c r="A110" s="27" t="s">
        <v>196</v>
      </c>
      <c r="B110" s="34"/>
      <c r="C110" s="34"/>
      <c r="D110" s="34"/>
      <c r="E110" s="34"/>
      <c r="F110" s="26" t="e">
        <f>F108/(COUNT(B100:E100,B102:E102,B106:E106,B107:E107     )*2)</f>
        <v>#DIV/0!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 t="e">
        <f>F109/(COUNT(B98:E98,B99:E99,B101:E101,B103:E103,B104:E104,B105:E105)*2)</f>
        <v>#DIV/0!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/>
      <c r="E117" s="39" t="s">
        <v>216</v>
      </c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0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 t="e">
        <f>F119/(COUNT(B116:E116,B117:E117,B118:E118)*2)</f>
        <v>#DIV/0!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/>
      <c r="E143" s="39" t="s">
        <v>216</v>
      </c>
      <c r="F143" s="326"/>
    </row>
    <row r="144" spans="1:6" ht="16.5" x14ac:dyDescent="0.3">
      <c r="A144" s="235" t="s">
        <v>55</v>
      </c>
      <c r="B144" s="39"/>
      <c r="C144" s="39"/>
      <c r="D144" s="39"/>
      <c r="E144" s="39" t="s">
        <v>216</v>
      </c>
      <c r="F144" s="327"/>
    </row>
    <row r="145" spans="1:6" x14ac:dyDescent="0.25">
      <c r="A145" s="3" t="s">
        <v>195</v>
      </c>
      <c r="B145" s="260"/>
      <c r="C145" s="260"/>
      <c r="D145" s="260"/>
      <c r="E145" s="260"/>
      <c r="F145" s="328"/>
    </row>
    <row r="146" spans="1:6" x14ac:dyDescent="0.25">
      <c r="A146" s="265" t="s">
        <v>197</v>
      </c>
      <c r="B146" s="34"/>
      <c r="C146" s="34"/>
      <c r="D146" s="34"/>
      <c r="E146" s="34"/>
      <c r="F146" s="26" t="e">
        <f>F145/(COUNT(B143:E144)*2)</f>
        <v>#DIV/0!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/>
      <c r="E160" s="39" t="s">
        <v>216</v>
      </c>
      <c r="F160" s="320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325"/>
    </row>
    <row r="162" spans="1:6" ht="16.5" x14ac:dyDescent="0.3">
      <c r="A162" s="112" t="s">
        <v>43</v>
      </c>
      <c r="B162" s="39"/>
      <c r="C162" s="39"/>
      <c r="D162" s="39"/>
      <c r="E162" s="40" t="s">
        <v>216</v>
      </c>
      <c r="F162" s="321"/>
    </row>
    <row r="163" spans="1:6" ht="16.5" x14ac:dyDescent="0.3">
      <c r="A163" s="112" t="s">
        <v>44</v>
      </c>
      <c r="B163" s="39"/>
      <c r="C163" s="39"/>
      <c r="D163" s="39"/>
      <c r="E163" s="40" t="s">
        <v>216</v>
      </c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0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0</v>
      </c>
    </row>
    <row r="166" spans="1:6" x14ac:dyDescent="0.25">
      <c r="A166" s="265" t="s">
        <v>196</v>
      </c>
      <c r="B166" s="34"/>
      <c r="C166" s="34"/>
      <c r="D166" s="34"/>
      <c r="E166" s="34"/>
      <c r="F166" s="54" t="e">
        <f>F164/(COUNT(B161:E163)*2)</f>
        <v>#DIV/0!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 t="e">
        <f>SUM(F164,F127,F108,F89,F78)/(COUNT(B74:E77,B83:E83,B100:E100,B102:E102,B106:E107,B126:E126,B161:E163)*2)</f>
        <v>#DIV/0!</v>
      </c>
    </row>
    <row r="170" spans="1:6" x14ac:dyDescent="0.25">
      <c r="A170" s="59" t="s">
        <v>201</v>
      </c>
      <c r="B170" s="263"/>
      <c r="C170" s="193"/>
      <c r="D170" s="218"/>
      <c r="E170" s="264"/>
      <c r="F170" s="109" t="e">
        <f>SUM(F165,F154,F145,F128,F119,F109,F90)/(COUNT(B84:E88,B103:E105,B101:E101,B98:E99,B116:E118,B125:E125,B143:E144,B150:E153,B160:E160)*2)</f>
        <v>#DIV/0!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 t="e">
        <f>F170-F171</f>
        <v>#DIV/0!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89"/>
    </row>
    <row r="182" spans="1:6" ht="16.5" x14ac:dyDescent="0.3">
      <c r="A182" s="236" t="s">
        <v>64</v>
      </c>
      <c r="B182" s="39"/>
      <c r="C182" s="39"/>
      <c r="D182" s="39"/>
      <c r="E182" s="39" t="s">
        <v>216</v>
      </c>
      <c r="F182" s="89"/>
    </row>
    <row r="183" spans="1:6" ht="16.5" x14ac:dyDescent="0.3">
      <c r="A183" s="235" t="s">
        <v>65</v>
      </c>
      <c r="B183" s="39"/>
      <c r="C183" s="39"/>
      <c r="D183" s="39"/>
      <c r="E183" s="39" t="s">
        <v>216</v>
      </c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/>
      <c r="E186" s="39" t="s">
        <v>216</v>
      </c>
      <c r="F186" s="89"/>
    </row>
    <row r="187" spans="1:6" ht="16.5" x14ac:dyDescent="0.3">
      <c r="A187" s="242" t="s">
        <v>70</v>
      </c>
      <c r="B187" s="39"/>
      <c r="C187" s="39"/>
      <c r="D187" s="39"/>
      <c r="E187" s="39" t="s">
        <v>216</v>
      </c>
      <c r="F187" s="89"/>
    </row>
    <row r="188" spans="1:6" ht="16.5" x14ac:dyDescent="0.3">
      <c r="A188" s="235" t="s">
        <v>120</v>
      </c>
      <c r="B188" s="39"/>
      <c r="C188" s="39"/>
      <c r="D188" s="39"/>
      <c r="E188" s="39" t="s">
        <v>216</v>
      </c>
      <c r="F188" s="85"/>
    </row>
    <row r="189" spans="1:6" ht="16.5" x14ac:dyDescent="0.3">
      <c r="A189" s="235" t="s">
        <v>131</v>
      </c>
      <c r="B189" s="39"/>
      <c r="C189" s="39"/>
      <c r="D189" s="39"/>
      <c r="E189" s="176" t="s">
        <v>216</v>
      </c>
      <c r="F189" s="85"/>
    </row>
    <row r="190" spans="1:6" ht="16.5" x14ac:dyDescent="0.3">
      <c r="A190" s="112" t="s">
        <v>132</v>
      </c>
      <c r="B190" s="39"/>
      <c r="C190" s="39"/>
      <c r="D190" s="39"/>
      <c r="E190" s="176" t="s">
        <v>216</v>
      </c>
      <c r="F190" s="85"/>
    </row>
    <row r="191" spans="1:6" ht="16.5" x14ac:dyDescent="0.3">
      <c r="A191" s="236" t="s">
        <v>74</v>
      </c>
      <c r="B191" s="39"/>
      <c r="C191" s="39"/>
      <c r="D191" s="39"/>
      <c r="E191" s="39" t="s">
        <v>216</v>
      </c>
      <c r="F191" s="85"/>
    </row>
    <row r="192" spans="1:6" x14ac:dyDescent="0.25">
      <c r="A192" s="3" t="s">
        <v>193</v>
      </c>
      <c r="B192" s="282"/>
      <c r="C192" s="283"/>
      <c r="D192" s="283"/>
      <c r="E192" s="284"/>
      <c r="F192" s="8">
        <f>SUM(B181:D181,B190:D190)</f>
        <v>0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0</v>
      </c>
    </row>
    <row r="194" spans="1:7" x14ac:dyDescent="0.25">
      <c r="A194" s="265" t="s">
        <v>196</v>
      </c>
      <c r="B194" s="34"/>
      <c r="C194" s="34"/>
      <c r="D194" s="34"/>
      <c r="E194" s="34"/>
      <c r="F194" s="54" t="e">
        <f>F192/(COUNT(B181:E181,B190:E190)*2)</f>
        <v>#DIV/0!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 t="e">
        <f>F193/(COUNT(B182:E189,B191:E191)*2)</f>
        <v>#DIV/0!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/>
      <c r="E200" s="39" t="s">
        <v>216</v>
      </c>
      <c r="F200" s="85"/>
    </row>
    <row r="201" spans="1:7" ht="16.5" customHeight="1" x14ac:dyDescent="0.3">
      <c r="A201" s="236" t="s">
        <v>77</v>
      </c>
      <c r="B201" s="39"/>
      <c r="C201" s="39"/>
      <c r="D201" s="39"/>
      <c r="E201" s="39" t="s">
        <v>216</v>
      </c>
      <c r="F201" s="309"/>
    </row>
    <row r="202" spans="1:7" ht="16.5" customHeight="1" x14ac:dyDescent="0.3">
      <c r="A202" s="235" t="s">
        <v>80</v>
      </c>
      <c r="B202" s="39"/>
      <c r="C202" s="39"/>
      <c r="D202" s="39"/>
      <c r="E202" s="39" t="s">
        <v>216</v>
      </c>
      <c r="F202" s="311"/>
    </row>
    <row r="203" spans="1:7" ht="16.5" customHeight="1" x14ac:dyDescent="0.3">
      <c r="A203" s="236" t="s">
        <v>119</v>
      </c>
      <c r="B203" s="39"/>
      <c r="C203" s="39"/>
      <c r="D203" s="39"/>
      <c r="E203" s="39" t="s">
        <v>216</v>
      </c>
      <c r="F203" s="311"/>
    </row>
    <row r="204" spans="1:7" ht="16.5" customHeight="1" x14ac:dyDescent="0.3">
      <c r="A204" s="235" t="s">
        <v>81</v>
      </c>
      <c r="B204" s="39"/>
      <c r="C204" s="39"/>
      <c r="D204" s="39"/>
      <c r="E204" s="39" t="s">
        <v>216</v>
      </c>
      <c r="F204" s="310"/>
    </row>
    <row r="205" spans="1:7" ht="16.5" x14ac:dyDescent="0.3">
      <c r="A205" s="236" t="s">
        <v>82</v>
      </c>
      <c r="B205" s="39"/>
      <c r="C205" s="39"/>
      <c r="D205" s="39"/>
      <c r="E205" s="39" t="s">
        <v>216</v>
      </c>
      <c r="F205" s="149"/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0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 t="e">
        <f>F206/(COUNT(B200:E205)*2)</f>
        <v>#DIV/0!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/>
      <c r="E212" s="39" t="s">
        <v>216</v>
      </c>
      <c r="F212" s="146"/>
    </row>
    <row r="213" spans="1:6" ht="16.5" x14ac:dyDescent="0.3">
      <c r="A213" s="240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5" t="s">
        <v>85</v>
      </c>
      <c r="B214" s="39"/>
      <c r="C214" s="39"/>
      <c r="D214" s="39"/>
      <c r="E214" s="39" t="s">
        <v>216</v>
      </c>
      <c r="F214" s="201"/>
    </row>
    <row r="215" spans="1:6" ht="16.5" x14ac:dyDescent="0.3">
      <c r="A215" s="235" t="s">
        <v>86</v>
      </c>
      <c r="B215" s="39"/>
      <c r="C215" s="39"/>
      <c r="D215" s="39"/>
      <c r="E215" s="39" t="s">
        <v>216</v>
      </c>
      <c r="F215" s="201"/>
    </row>
    <row r="216" spans="1:6" ht="16.5" x14ac:dyDescent="0.3">
      <c r="A216" s="112" t="s">
        <v>120</v>
      </c>
      <c r="B216" s="39"/>
      <c r="C216" s="39"/>
      <c r="D216" s="39"/>
      <c r="E216" s="39" t="s">
        <v>216</v>
      </c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0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0</v>
      </c>
    </row>
    <row r="220" spans="1:6" x14ac:dyDescent="0.25">
      <c r="A220" s="265" t="s">
        <v>196</v>
      </c>
      <c r="B220" s="34"/>
      <c r="C220" s="34"/>
      <c r="D220" s="34"/>
      <c r="E220" s="34"/>
      <c r="F220" s="54" t="e">
        <f>F218/(COUNT(B216:E216)*2)</f>
        <v>#DIV/0!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 t="e">
        <f>F219/(COUNT(B212:E215,B217:E217)*2)</f>
        <v>#DIV/0!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/>
      <c r="E227" s="40" t="s">
        <v>216</v>
      </c>
      <c r="F227" s="85"/>
    </row>
    <row r="228" spans="1:6" ht="16.5" x14ac:dyDescent="0.3">
      <c r="A228" s="235" t="s">
        <v>121</v>
      </c>
      <c r="B228" s="39"/>
      <c r="C228" s="39"/>
      <c r="D228" s="39"/>
      <c r="E228" s="39" t="s">
        <v>216</v>
      </c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0</v>
      </c>
    </row>
    <row r="230" spans="1:6" x14ac:dyDescent="0.25">
      <c r="A230" s="265" t="s">
        <v>197</v>
      </c>
      <c r="B230" s="34"/>
      <c r="C230" s="34"/>
      <c r="D230" s="34"/>
      <c r="E230" s="35"/>
      <c r="F230" s="26" t="e">
        <f>F229/(COUNT(B227:E228)*2)</f>
        <v>#DIV/0!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 t="e">
        <f>SUM(F218,F192)/(COUNT(B181:E181,B190:E190,B216:E216)*2)</f>
        <v>#DIV/0!</v>
      </c>
    </row>
    <row r="233" spans="1:6" x14ac:dyDescent="0.25">
      <c r="A233" s="59" t="s">
        <v>201</v>
      </c>
      <c r="B233" s="263"/>
      <c r="C233" s="193"/>
      <c r="D233" s="218"/>
      <c r="E233" s="264"/>
      <c r="F233" s="109" t="e">
        <f>SUM(F229,F219,F206,F193)/(COUNT(B191:E191,B182:E189,B200:E205,B212:E215,B217:E217,B227:E228)*2)</f>
        <v>#DIV/0!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60" t="s">
        <v>205</v>
      </c>
      <c r="B235" s="162"/>
      <c r="C235" s="162"/>
      <c r="D235" s="162"/>
      <c r="E235" s="162"/>
      <c r="F235" s="110" t="e">
        <f>F233-F234</f>
        <v>#DIV/0!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/>
      <c r="E243" s="39" t="s">
        <v>216</v>
      </c>
      <c r="F243" s="85"/>
    </row>
    <row r="244" spans="1:6" ht="16.5" x14ac:dyDescent="0.3">
      <c r="A244" s="236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6" t="s">
        <v>91</v>
      </c>
      <c r="B245" s="39"/>
      <c r="C245" s="39"/>
      <c r="D245" s="39"/>
      <c r="E245" s="39" t="s">
        <v>216</v>
      </c>
      <c r="F245" s="85"/>
    </row>
    <row r="246" spans="1:6" ht="16.5" x14ac:dyDescent="0.3">
      <c r="A246" s="235" t="s">
        <v>65</v>
      </c>
      <c r="B246" s="39"/>
      <c r="C246" s="39"/>
      <c r="D246" s="39"/>
      <c r="E246" s="39" t="s">
        <v>216</v>
      </c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/>
      <c r="C251" s="39"/>
      <c r="D251" s="39"/>
      <c r="E251" s="39" t="s">
        <v>216</v>
      </c>
      <c r="F251" s="309"/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310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/>
      <c r="E254" s="39" t="s">
        <v>216</v>
      </c>
      <c r="F254" s="117"/>
    </row>
    <row r="255" spans="1:6" ht="16.5" x14ac:dyDescent="0.3">
      <c r="A255" s="112" t="s">
        <v>73</v>
      </c>
      <c r="B255" s="39"/>
      <c r="C255" s="39"/>
      <c r="D255" s="39"/>
      <c r="E255" s="39" t="s">
        <v>216</v>
      </c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2"/>
      <c r="C257" s="283"/>
      <c r="D257" s="283"/>
      <c r="E257" s="284"/>
      <c r="F257" s="8">
        <f>SUM(B243:D243,B252:D253,B255:D255)</f>
        <v>0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0</v>
      </c>
    </row>
    <row r="259" spans="1:6" x14ac:dyDescent="0.25">
      <c r="A259" s="265" t="s">
        <v>196</v>
      </c>
      <c r="B259" s="34"/>
      <c r="C259" s="34"/>
      <c r="D259" s="34"/>
      <c r="E259" s="34"/>
      <c r="F259" s="54" t="e">
        <f>F257/(COUNT(B243:E243,B252:E253,B255:E255)*2)</f>
        <v>#DIV/0!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 t="e">
        <f>F258/(COUNT(B244:E251,B254:E254,B256:E256)*2)</f>
        <v>#DIV/0!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/>
      <c r="E273" s="39" t="s">
        <v>216</v>
      </c>
      <c r="F273" s="85"/>
    </row>
    <row r="274" spans="1:6" x14ac:dyDescent="0.25">
      <c r="A274" s="3" t="s">
        <v>193</v>
      </c>
      <c r="B274" s="282"/>
      <c r="C274" s="283"/>
      <c r="D274" s="283"/>
      <c r="E274" s="284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0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 t="e">
        <f>F275/(COUNT(B265:E267,B270:E273)*2)</f>
        <v>#DIV/0!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/>
      <c r="E282" s="39" t="s">
        <v>216</v>
      </c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320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21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2"/>
      <c r="C289" s="283"/>
      <c r="D289" s="283"/>
      <c r="E289" s="284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0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9"/>
      <c r="C292" s="319"/>
      <c r="D292" s="319"/>
      <c r="E292" s="319"/>
      <c r="F292" s="210" t="e">
        <f>F290/(COUNT(B282:E285,B287:E288)*2)</f>
        <v>#DIV/0!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/>
      <c r="E297" s="39" t="s">
        <v>216</v>
      </c>
      <c r="F297" s="320"/>
    </row>
    <row r="298" spans="1:6" ht="16.5" x14ac:dyDescent="0.3">
      <c r="A298" s="235" t="s">
        <v>121</v>
      </c>
      <c r="B298" s="39"/>
      <c r="C298" s="39"/>
      <c r="D298" s="39"/>
      <c r="E298" s="39" t="s">
        <v>216</v>
      </c>
      <c r="F298" s="321"/>
    </row>
    <row r="299" spans="1:6" x14ac:dyDescent="0.25">
      <c r="A299" s="3" t="s">
        <v>195</v>
      </c>
      <c r="B299" s="282"/>
      <c r="C299" s="283"/>
      <c r="D299" s="283"/>
      <c r="E299" s="284"/>
      <c r="F299" s="8">
        <f>SUM(B297:D298)</f>
        <v>0</v>
      </c>
    </row>
    <row r="300" spans="1:6" x14ac:dyDescent="0.25">
      <c r="A300" s="265" t="s">
        <v>197</v>
      </c>
      <c r="B300" s="34"/>
      <c r="C300" s="34"/>
      <c r="D300" s="34"/>
      <c r="E300" s="34"/>
      <c r="F300" s="54" t="e">
        <f>F299/(COUNT(B297:E298)*2)</f>
        <v>#DIV/0!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 t="e">
        <f>SUM(F289,F274,F257)/(COUNT(B286:E286,B268:E269,B255:E255,B252:E253,B243:E243)*2)</f>
        <v>#DIV/0!</v>
      </c>
    </row>
    <row r="303" spans="1:6" x14ac:dyDescent="0.25">
      <c r="A303" s="59" t="s">
        <v>201</v>
      </c>
      <c r="B303" s="263"/>
      <c r="C303" s="193"/>
      <c r="D303" s="218"/>
      <c r="E303" s="264"/>
      <c r="F303" s="109" t="e">
        <f>SUM(F299,F290,F275,F258)/(COUNT(B297:E298,B287:E288,B282:E285,B270:E273,B265:E267,B256:E256,B254:E254,B244:E251)*2)</f>
        <v>#DIV/0!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</v>
      </c>
    </row>
    <row r="305" spans="1:6" x14ac:dyDescent="0.25">
      <c r="A305" s="60" t="s">
        <v>205</v>
      </c>
      <c r="B305" s="162"/>
      <c r="C305" s="162"/>
      <c r="D305" s="162"/>
      <c r="E305" s="162"/>
      <c r="F305" s="111" t="e">
        <f>F303-F304</f>
        <v>#DIV/0!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274" t="s">
        <v>1</v>
      </c>
      <c r="C309" s="275"/>
      <c r="D309" s="275"/>
      <c r="E309" s="276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/>
      <c r="E312" s="39" t="s">
        <v>216</v>
      </c>
      <c r="F312" s="309"/>
    </row>
    <row r="313" spans="1:6" ht="16.5" x14ac:dyDescent="0.3">
      <c r="A313" s="112" t="s">
        <v>47</v>
      </c>
      <c r="B313" s="39"/>
      <c r="C313" s="39"/>
      <c r="D313" s="39"/>
      <c r="E313" s="39" t="s">
        <v>216</v>
      </c>
      <c r="F313" s="310"/>
    </row>
    <row r="314" spans="1:6" ht="16.5" x14ac:dyDescent="0.3">
      <c r="A314" s="112" t="s">
        <v>125</v>
      </c>
      <c r="B314" s="39"/>
      <c r="C314" s="39"/>
      <c r="D314" s="39"/>
      <c r="E314" s="39" t="s">
        <v>216</v>
      </c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0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0</v>
      </c>
    </row>
    <row r="319" spans="1:6" x14ac:dyDescent="0.25">
      <c r="A319" s="277" t="s">
        <v>196</v>
      </c>
      <c r="B319" s="278"/>
      <c r="C319" s="278"/>
      <c r="D319" s="278"/>
      <c r="E319" s="278"/>
      <c r="F319" s="26" t="e">
        <f>F317/(COUNT(B313:E314)*2)</f>
        <v>#DIV/0!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 t="e">
        <f>F318/(COUNT(B311:E312,B315:E316)*2)</f>
        <v>#DIV/0!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79"/>
      <c r="C322" s="280"/>
      <c r="D322" s="280"/>
      <c r="E322" s="281"/>
      <c r="F322" s="110" t="e">
        <f>SUM(F317)/(COUNT(B313:E314)*2)</f>
        <v>#DIV/0!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 t="e">
        <f>SUM(F318)/(COUNT(B311:E312,B315:E316)*2)</f>
        <v>#DIV/0!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 t="e">
        <f>F323-F324</f>
        <v>#DIV/0!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/>
      <c r="E332" s="128" t="s">
        <v>216</v>
      </c>
      <c r="F332" s="116"/>
    </row>
    <row r="333" spans="1:6" x14ac:dyDescent="0.25">
      <c r="A333" s="235" t="s">
        <v>186</v>
      </c>
      <c r="B333" s="129"/>
      <c r="C333" s="137"/>
      <c r="D333" s="137"/>
      <c r="E333" s="128" t="s">
        <v>216</v>
      </c>
      <c r="F333" s="116"/>
    </row>
    <row r="334" spans="1:6" x14ac:dyDescent="0.25">
      <c r="A334" s="112" t="s">
        <v>154</v>
      </c>
      <c r="B334" s="137"/>
      <c r="C334" s="137"/>
      <c r="D334" s="137"/>
      <c r="E334" s="128" t="s">
        <v>216</v>
      </c>
      <c r="F334" s="116"/>
    </row>
    <row r="335" spans="1:6" x14ac:dyDescent="0.25">
      <c r="A335" s="112" t="s">
        <v>155</v>
      </c>
      <c r="B335" s="129"/>
      <c r="C335" s="137"/>
      <c r="D335" s="137"/>
      <c r="E335" s="128" t="s">
        <v>216</v>
      </c>
      <c r="F335" s="116"/>
    </row>
    <row r="336" spans="1:6" x14ac:dyDescent="0.25">
      <c r="A336" s="112" t="s">
        <v>156</v>
      </c>
      <c r="B336" s="129"/>
      <c r="C336" s="137"/>
      <c r="D336" s="137"/>
      <c r="E336" s="128" t="s">
        <v>216</v>
      </c>
      <c r="F336" s="89"/>
    </row>
    <row r="337" spans="1:6" x14ac:dyDescent="0.25">
      <c r="A337" s="235" t="s">
        <v>184</v>
      </c>
      <c r="B337" s="129"/>
      <c r="C337" s="137"/>
      <c r="D337" s="137"/>
      <c r="E337" s="128" t="s">
        <v>216</v>
      </c>
      <c r="F337" s="117"/>
    </row>
    <row r="338" spans="1:6" x14ac:dyDescent="0.25">
      <c r="A338" s="235" t="s">
        <v>145</v>
      </c>
      <c r="B338" s="129"/>
      <c r="C338" s="137"/>
      <c r="D338" s="137"/>
      <c r="E338" s="128" t="s">
        <v>216</v>
      </c>
      <c r="F338" s="117"/>
    </row>
    <row r="339" spans="1:6" ht="24" customHeight="1" x14ac:dyDescent="0.25">
      <c r="A339" s="240" t="s">
        <v>146</v>
      </c>
      <c r="B339" s="137"/>
      <c r="C339" s="137"/>
      <c r="D339" s="137"/>
      <c r="E339" s="128" t="s">
        <v>216</v>
      </c>
      <c r="F339" s="309"/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310"/>
    </row>
    <row r="341" spans="1:6" ht="16.5" x14ac:dyDescent="0.3">
      <c r="A341" s="124" t="s">
        <v>147</v>
      </c>
      <c r="B341" s="39"/>
      <c r="C341" s="137"/>
      <c r="D341" s="145"/>
      <c r="E341" s="128" t="s">
        <v>216</v>
      </c>
      <c r="F341" s="85"/>
    </row>
    <row r="342" spans="1:6" ht="16.5" x14ac:dyDescent="0.3">
      <c r="A342" s="130" t="s">
        <v>148</v>
      </c>
      <c r="B342" s="39"/>
      <c r="C342" s="137"/>
      <c r="D342" s="39"/>
      <c r="E342" s="128" t="s">
        <v>216</v>
      </c>
      <c r="F342" s="85"/>
    </row>
    <row r="343" spans="1:6" x14ac:dyDescent="0.25">
      <c r="A343" s="3" t="s">
        <v>193</v>
      </c>
      <c r="B343" s="282"/>
      <c r="C343" s="283"/>
      <c r="D343" s="283"/>
      <c r="E343" s="284"/>
      <c r="F343" s="8">
        <f>SUM(B334:D336,B340:D342)</f>
        <v>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 t="e">
        <f>F343/(COUNT(B334:E336,B340:E342)*2)</f>
        <v>#DIV/0!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 t="e">
        <f>F344/(COUNT(B332:E333,B337:E338)*2)</f>
        <v>#DIV/0!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/>
      <c r="E352" s="145" t="s">
        <v>216</v>
      </c>
      <c r="F352" s="309"/>
    </row>
    <row r="353" spans="1:6" x14ac:dyDescent="0.25">
      <c r="A353" s="112" t="s">
        <v>159</v>
      </c>
      <c r="B353" s="129"/>
      <c r="C353" s="137"/>
      <c r="D353" s="137"/>
      <c r="E353" s="145" t="s">
        <v>216</v>
      </c>
      <c r="F353" s="310"/>
    </row>
    <row r="354" spans="1:6" x14ac:dyDescent="0.25">
      <c r="A354" s="112" t="s">
        <v>160</v>
      </c>
      <c r="B354" s="129"/>
      <c r="C354" s="137"/>
      <c r="D354" s="137"/>
      <c r="E354" s="145" t="s">
        <v>216</v>
      </c>
      <c r="F354" s="85"/>
    </row>
    <row r="355" spans="1:6" x14ac:dyDescent="0.25">
      <c r="A355" s="235" t="s">
        <v>187</v>
      </c>
      <c r="B355" s="129"/>
      <c r="C355" s="137"/>
      <c r="D355" s="137"/>
      <c r="E355" s="145" t="s">
        <v>216</v>
      </c>
      <c r="F355" s="85"/>
    </row>
    <row r="356" spans="1:6" ht="13.5" customHeight="1" x14ac:dyDescent="0.25">
      <c r="A356" s="235" t="s">
        <v>145</v>
      </c>
      <c r="B356" s="129"/>
      <c r="C356" s="137"/>
      <c r="D356" s="137"/>
      <c r="E356" s="145" t="s">
        <v>216</v>
      </c>
      <c r="F356" s="150"/>
    </row>
    <row r="357" spans="1:6" ht="14.25" customHeight="1" x14ac:dyDescent="0.25">
      <c r="A357" s="240" t="s">
        <v>161</v>
      </c>
      <c r="B357" s="137"/>
      <c r="C357" s="137"/>
      <c r="D357" s="137"/>
      <c r="E357" s="145" t="s">
        <v>216</v>
      </c>
      <c r="F357" s="85"/>
    </row>
    <row r="358" spans="1:6" ht="15" customHeight="1" x14ac:dyDescent="0.3">
      <c r="A358" s="236" t="s">
        <v>162</v>
      </c>
      <c r="B358" s="39"/>
      <c r="C358" s="137"/>
      <c r="D358" s="39"/>
      <c r="E358" s="39" t="s">
        <v>216</v>
      </c>
      <c r="F358" s="309"/>
    </row>
    <row r="359" spans="1:6" ht="16.5" customHeight="1" x14ac:dyDescent="0.3">
      <c r="A359" s="112" t="s">
        <v>164</v>
      </c>
      <c r="B359" s="39"/>
      <c r="C359" s="137"/>
      <c r="D359" s="39"/>
      <c r="E359" s="39" t="s">
        <v>216</v>
      </c>
      <c r="F359" s="311"/>
    </row>
    <row r="360" spans="1:6" ht="16.5" x14ac:dyDescent="0.3">
      <c r="A360" s="235" t="s">
        <v>182</v>
      </c>
      <c r="B360" s="39"/>
      <c r="C360" s="137"/>
      <c r="D360" s="39"/>
      <c r="E360" s="39" t="s">
        <v>216</v>
      </c>
      <c r="F360" s="310"/>
    </row>
    <row r="361" spans="1:6" ht="16.5" x14ac:dyDescent="0.3">
      <c r="A361" s="235" t="s">
        <v>185</v>
      </c>
      <c r="B361" s="176"/>
      <c r="C361" s="137"/>
      <c r="D361" s="39"/>
      <c r="E361" s="39" t="s">
        <v>216</v>
      </c>
      <c r="F361" s="85"/>
    </row>
    <row r="362" spans="1:6" ht="23.25" customHeight="1" x14ac:dyDescent="0.3">
      <c r="A362" s="124" t="s">
        <v>165</v>
      </c>
      <c r="B362" s="39"/>
      <c r="C362" s="137"/>
      <c r="D362" s="39"/>
      <c r="E362" s="39" t="s">
        <v>216</v>
      </c>
      <c r="F362" s="309"/>
    </row>
    <row r="363" spans="1:6" ht="16.5" x14ac:dyDescent="0.3">
      <c r="A363" s="131" t="s">
        <v>171</v>
      </c>
      <c r="B363" s="39"/>
      <c r="C363" s="137"/>
      <c r="D363" s="39"/>
      <c r="E363" s="39" t="s">
        <v>216</v>
      </c>
      <c r="F363" s="311"/>
    </row>
    <row r="364" spans="1:6" ht="16.5" x14ac:dyDescent="0.3">
      <c r="A364" s="130" t="s">
        <v>148</v>
      </c>
      <c r="B364" s="39"/>
      <c r="C364" s="137"/>
      <c r="D364" s="39"/>
      <c r="E364" s="39" t="s">
        <v>216</v>
      </c>
      <c r="F364" s="310"/>
    </row>
    <row r="365" spans="1:6" x14ac:dyDescent="0.25">
      <c r="A365" s="3" t="s">
        <v>193</v>
      </c>
      <c r="B365" s="282"/>
      <c r="C365" s="283"/>
      <c r="D365" s="283"/>
      <c r="E365" s="284"/>
      <c r="F365" s="8">
        <f>SUM(B352:D354,B359:D359,B362:D364)</f>
        <v>0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0</v>
      </c>
    </row>
    <row r="367" spans="1:6" x14ac:dyDescent="0.25">
      <c r="A367" s="265" t="s">
        <v>196</v>
      </c>
      <c r="B367" s="34"/>
      <c r="C367" s="34"/>
      <c r="D367" s="34"/>
      <c r="E367" s="34"/>
      <c r="F367" s="54" t="e">
        <f>F365/(COUNT(B352:E354,B359:E359,B362:E364)*2)</f>
        <v>#DIV/0!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 t="e">
        <f>F366/(COUNT(B355:E358,B360:E361)*2)</f>
        <v>#DIV/0!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5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6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6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282"/>
      <c r="C379" s="283"/>
      <c r="D379" s="283"/>
      <c r="E379" s="284"/>
      <c r="F379" s="8">
        <f>SUM(B374:D374,B378:D378)</f>
        <v>0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0</v>
      </c>
    </row>
    <row r="381" spans="1:6" x14ac:dyDescent="0.25">
      <c r="A381" s="265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/>
      <c r="E387" s="145" t="s">
        <v>216</v>
      </c>
      <c r="F387" s="117"/>
    </row>
    <row r="388" spans="1:6" x14ac:dyDescent="0.25">
      <c r="A388" s="112" t="s">
        <v>173</v>
      </c>
      <c r="B388" s="137"/>
      <c r="C388" s="137"/>
      <c r="D388" s="137"/>
      <c r="E388" s="145" t="s">
        <v>216</v>
      </c>
      <c r="F388" s="117"/>
    </row>
    <row r="389" spans="1:6" x14ac:dyDescent="0.25">
      <c r="A389" s="112" t="s">
        <v>174</v>
      </c>
      <c r="B389" s="129"/>
      <c r="C389" s="137"/>
      <c r="D389" s="137"/>
      <c r="E389" s="145" t="s">
        <v>216</v>
      </c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9"/>
    </row>
    <row r="391" spans="1:6" ht="18" customHeight="1" x14ac:dyDescent="0.25">
      <c r="A391" s="236" t="s">
        <v>151</v>
      </c>
      <c r="B391" s="137"/>
      <c r="C391" s="137"/>
      <c r="D391" s="137"/>
      <c r="E391" s="145" t="s">
        <v>216</v>
      </c>
      <c r="F391" s="259"/>
    </row>
    <row r="392" spans="1:6" ht="21" customHeight="1" x14ac:dyDescent="0.25">
      <c r="A392" s="235" t="s">
        <v>176</v>
      </c>
      <c r="B392" s="137"/>
      <c r="C392" s="137"/>
      <c r="D392" s="137"/>
      <c r="E392" s="145" t="s">
        <v>216</v>
      </c>
      <c r="F392" s="259"/>
    </row>
    <row r="393" spans="1:6" ht="13.5" customHeight="1" x14ac:dyDescent="0.25">
      <c r="A393" s="236" t="s">
        <v>178</v>
      </c>
      <c r="B393" s="137"/>
      <c r="C393" s="137"/>
      <c r="D393" s="137"/>
      <c r="E393" s="145" t="s">
        <v>216</v>
      </c>
      <c r="F393" s="117"/>
    </row>
    <row r="394" spans="1:6" x14ac:dyDescent="0.25">
      <c r="A394" s="112" t="s">
        <v>179</v>
      </c>
      <c r="B394" s="137"/>
      <c r="C394" s="137"/>
      <c r="D394" s="137"/>
      <c r="E394" s="145" t="s">
        <v>216</v>
      </c>
      <c r="F394" s="117"/>
    </row>
    <row r="395" spans="1:6" x14ac:dyDescent="0.25">
      <c r="A395" s="112" t="s">
        <v>149</v>
      </c>
      <c r="B395" s="129"/>
      <c r="C395" s="137"/>
      <c r="D395" s="137"/>
      <c r="E395" s="145" t="s">
        <v>216</v>
      </c>
      <c r="F395" s="117"/>
    </row>
    <row r="396" spans="1:6" ht="13.5" customHeight="1" x14ac:dyDescent="0.25">
      <c r="A396" s="112" t="s">
        <v>180</v>
      </c>
      <c r="B396" s="129"/>
      <c r="C396" s="137"/>
      <c r="D396" s="137"/>
      <c r="E396" s="145" t="s">
        <v>216</v>
      </c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/>
      <c r="E398" s="145" t="s">
        <v>216</v>
      </c>
      <c r="F398" s="85"/>
    </row>
    <row r="399" spans="1:6" x14ac:dyDescent="0.25">
      <c r="A399" s="236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282"/>
      <c r="C400" s="283"/>
      <c r="D400" s="283"/>
      <c r="E400" s="284"/>
      <c r="F400" s="8">
        <f>SUM(B388:D390,B394:D397)</f>
        <v>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0</v>
      </c>
    </row>
    <row r="402" spans="1:6" x14ac:dyDescent="0.25">
      <c r="A402" s="265" t="s">
        <v>196</v>
      </c>
      <c r="B402" s="34"/>
      <c r="C402" s="34"/>
      <c r="D402" s="34"/>
      <c r="E402" s="34"/>
      <c r="F402" s="54" t="e">
        <f>F400/(COUNT(B388:D390,B394:D397)*2)</f>
        <v>#DIV/0!</v>
      </c>
    </row>
    <row r="403" spans="1:6" x14ac:dyDescent="0.25">
      <c r="A403" s="265" t="s">
        <v>197</v>
      </c>
      <c r="B403" s="34"/>
      <c r="C403" s="34"/>
      <c r="D403" s="34"/>
      <c r="E403" s="34"/>
      <c r="F403" s="54" t="e">
        <f>F401/(COUNT(B387:D387,B391:D393,B398:D399)*2)</f>
        <v>#DIV/0!</v>
      </c>
    </row>
    <row r="404" spans="1:6" ht="16.5" x14ac:dyDescent="0.3">
      <c r="A404" s="124"/>
      <c r="B404" s="287"/>
      <c r="C404" s="288"/>
      <c r="D404" s="288"/>
      <c r="E404" s="289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79"/>
      <c r="C406" s="280"/>
      <c r="D406" s="280"/>
      <c r="E406" s="280"/>
      <c r="F406" s="110" t="e">
        <f>SUM(F400,F379,F365,F343)/(COUNT(B394:E397,B388:E390, B378:E378, B374:E374, B362:E364, B359:E359, B352:E354, B340:E342, B334:E336)*2)</f>
        <v>#DIV/0!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 t="e">
        <f>SUM( F401,F380, F366, F344)/(COUNT(B398:E399,B391:E393,B387:E387,B375:E377,B360:E361,B355:E358,B337:E339,B332:E333)*2)</f>
        <v>#DIV/0!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</v>
      </c>
    </row>
    <row r="409" spans="1:6" x14ac:dyDescent="0.25">
      <c r="A409" s="60" t="s">
        <v>205</v>
      </c>
      <c r="B409" s="162"/>
      <c r="C409" s="162"/>
      <c r="D409" s="162"/>
      <c r="E409" s="162"/>
      <c r="F409" s="111" t="e">
        <f>F407-F408</f>
        <v>#DIV/0!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43.5" customHeight="1" x14ac:dyDescent="0.3">
      <c r="A418" s="112" t="s">
        <v>54</v>
      </c>
      <c r="B418" s="39"/>
      <c r="C418" s="39"/>
      <c r="D418" s="39"/>
      <c r="E418" s="39" t="s">
        <v>216</v>
      </c>
      <c r="F418" s="257"/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0</v>
      </c>
    </row>
    <row r="420" spans="1:6" x14ac:dyDescent="0.25">
      <c r="A420" s="265" t="s">
        <v>196</v>
      </c>
      <c r="B420" s="34"/>
      <c r="C420" s="34"/>
      <c r="D420" s="34"/>
      <c r="E420" s="34"/>
      <c r="F420" s="26" t="e">
        <f>F419/(COUNT(B417:E418)*2)</f>
        <v>#DIV/0!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/>
      <c r="D426" s="39"/>
      <c r="E426" s="39" t="s">
        <v>216</v>
      </c>
      <c r="F426" s="246"/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0</v>
      </c>
    </row>
    <row r="429" spans="1:6" x14ac:dyDescent="0.25">
      <c r="A429" s="265" t="s">
        <v>225</v>
      </c>
      <c r="B429" s="34"/>
      <c r="C429" s="34"/>
      <c r="D429" s="34"/>
      <c r="E429" s="34"/>
      <c r="F429" s="26" t="e">
        <f>F428/(COUNT(B426:E427)*2)</f>
        <v>#DIV/0!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79"/>
      <c r="C431" s="280"/>
      <c r="D431" s="280"/>
      <c r="E431" s="280"/>
      <c r="F431" s="110" t="e">
        <f>SUM(F419)/(COUNT( B417:E418)*2)</f>
        <v>#DIV/0!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 t="e">
        <f>SUM( F428)/(COUNT(B426:E427)*2)</f>
        <v>#DIV/0!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 t="e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#DIV/0!</v>
      </c>
    </row>
    <row r="435" spans="1:6" x14ac:dyDescent="0.25">
      <c r="A435" s="64" t="s">
        <v>207</v>
      </c>
      <c r="B435" s="199"/>
      <c r="C435" s="166"/>
      <c r="D435" s="166"/>
      <c r="E435" s="166"/>
      <c r="F435" s="82" t="e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#DIV/0!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</v>
      </c>
    </row>
    <row r="437" spans="1:6" x14ac:dyDescent="0.25">
      <c r="A437" s="64" t="s">
        <v>207</v>
      </c>
      <c r="B437" s="200"/>
      <c r="C437" s="167"/>
      <c r="D437" s="167"/>
      <c r="E437" s="167"/>
      <c r="F437" s="82" t="e">
        <f>F435-F436</f>
        <v>#DIV/0!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0" t="s">
        <v>94</v>
      </c>
      <c r="F439" s="291"/>
    </row>
    <row r="440" spans="1:6" x14ac:dyDescent="0.25">
      <c r="A440" s="292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2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2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5" t="s">
        <v>101</v>
      </c>
      <c r="B445" s="286"/>
      <c r="C445" s="286"/>
      <c r="D445" s="286"/>
      <c r="E445" s="286"/>
      <c r="F445" s="286"/>
    </row>
    <row r="447" spans="1:6" ht="15" x14ac:dyDescent="0.25">
      <c r="A447" s="303" t="s">
        <v>102</v>
      </c>
      <c r="B447" s="304"/>
      <c r="C447" s="304"/>
      <c r="D447" s="304"/>
      <c r="E447" s="304"/>
      <c r="F447" s="305"/>
    </row>
    <row r="448" spans="1:6" ht="17.25" x14ac:dyDescent="0.25">
      <c r="A448" s="306" t="s">
        <v>103</v>
      </c>
      <c r="B448" s="307"/>
      <c r="C448" s="307"/>
      <c r="D448" s="307"/>
      <c r="E448" s="307"/>
      <c r="F448" s="308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3" t="s">
        <v>104</v>
      </c>
      <c r="B450" s="304"/>
      <c r="C450" s="304"/>
      <c r="D450" s="304"/>
      <c r="E450" s="304"/>
      <c r="F450" s="305"/>
    </row>
    <row r="451" spans="1:6" ht="17.25" x14ac:dyDescent="0.25">
      <c r="A451" s="306" t="s">
        <v>8</v>
      </c>
      <c r="B451" s="307"/>
      <c r="C451" s="307"/>
      <c r="D451" s="307"/>
      <c r="E451" s="307"/>
      <c r="F451" s="308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297" t="s">
        <v>105</v>
      </c>
      <c r="B453" s="298"/>
      <c r="C453" s="298"/>
      <c r="D453" s="298"/>
      <c r="E453" s="298"/>
      <c r="F453" s="299"/>
    </row>
    <row r="454" spans="1:6" ht="17.25" x14ac:dyDescent="0.25">
      <c r="A454" s="300" t="s">
        <v>7</v>
      </c>
      <c r="B454" s="301"/>
      <c r="C454" s="301"/>
      <c r="D454" s="301"/>
      <c r="E454" s="301"/>
      <c r="F454" s="302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3" t="s">
        <v>106</v>
      </c>
      <c r="B456" s="294"/>
      <c r="C456" s="294"/>
      <c r="D456" s="294"/>
      <c r="E456" s="294"/>
      <c r="F456" s="295"/>
    </row>
    <row r="457" spans="1:6" ht="17.25" customHeight="1" x14ac:dyDescent="0.25">
      <c r="A457" s="296" t="s">
        <v>190</v>
      </c>
      <c r="B457" s="294"/>
      <c r="C457" s="294"/>
      <c r="D457" s="294"/>
      <c r="E457" s="294"/>
      <c r="F457" s="295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297" t="s">
        <v>107</v>
      </c>
      <c r="B459" s="298"/>
      <c r="C459" s="298"/>
      <c r="D459" s="298"/>
      <c r="E459" s="298"/>
      <c r="F459" s="299"/>
    </row>
    <row r="460" spans="1:6" ht="17.25" x14ac:dyDescent="0.25">
      <c r="A460" s="300" t="s">
        <v>6</v>
      </c>
      <c r="B460" s="301"/>
      <c r="C460" s="301"/>
      <c r="D460" s="301"/>
      <c r="E460" s="301"/>
      <c r="F460" s="302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mergeCells count="50">
    <mergeCell ref="B16:F16"/>
    <mergeCell ref="A8:G8"/>
    <mergeCell ref="A10:G10"/>
    <mergeCell ref="A11:G11"/>
    <mergeCell ref="B14:E14"/>
    <mergeCell ref="B15:E15"/>
    <mergeCell ref="F285:F286"/>
    <mergeCell ref="A19:G19"/>
    <mergeCell ref="F83:F85"/>
    <mergeCell ref="F86:F88"/>
    <mergeCell ref="F100:F102"/>
    <mergeCell ref="F143:F145"/>
    <mergeCell ref="F160:F162"/>
    <mergeCell ref="B192:E192"/>
    <mergeCell ref="F201:F204"/>
    <mergeCell ref="F251:F252"/>
    <mergeCell ref="B257:E257"/>
    <mergeCell ref="B274:E274"/>
    <mergeCell ref="F358:F360"/>
    <mergeCell ref="B289:E289"/>
    <mergeCell ref="B292:E292"/>
    <mergeCell ref="F297:F298"/>
    <mergeCell ref="B299:E299"/>
    <mergeCell ref="B309:E309"/>
    <mergeCell ref="F312:F313"/>
    <mergeCell ref="A319:E319"/>
    <mergeCell ref="B322:E322"/>
    <mergeCell ref="F339:F340"/>
    <mergeCell ref="B343:E343"/>
    <mergeCell ref="F352:F353"/>
    <mergeCell ref="A448:F448"/>
    <mergeCell ref="F362:F364"/>
    <mergeCell ref="B365:E365"/>
    <mergeCell ref="B379:E379"/>
    <mergeCell ref="B400:E400"/>
    <mergeCell ref="B404:E404"/>
    <mergeCell ref="B406:E406"/>
    <mergeCell ref="B431:E431"/>
    <mergeCell ref="E439:F439"/>
    <mergeCell ref="A440:A442"/>
    <mergeCell ref="A445:F445"/>
    <mergeCell ref="A447:F447"/>
    <mergeCell ref="A459:F459"/>
    <mergeCell ref="A460:F460"/>
    <mergeCell ref="A450:F450"/>
    <mergeCell ref="A451:F451"/>
    <mergeCell ref="A453:F453"/>
    <mergeCell ref="A454:F454"/>
    <mergeCell ref="A456:F456"/>
    <mergeCell ref="A457:F457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Page de garde</vt:lpstr>
      <vt:lpstr>Mars</vt:lpstr>
      <vt:lpstr>Mai</vt:lpstr>
      <vt:lpstr>Juillet</vt:lpstr>
      <vt:lpstr>Septembre</vt:lpstr>
      <vt:lpstr>Novembre</vt:lpstr>
      <vt:lpstr>Juillet!Zone_d_impression</vt:lpstr>
      <vt:lpstr>Mai!Zone_d_impression</vt:lpstr>
      <vt:lpstr>Mars!Zone_d_impression</vt:lpstr>
      <vt:lpstr>Novembre!Zone_d_impression</vt:lpstr>
      <vt:lpstr>'Page de garde'!Zone_d_impression</vt:lpstr>
      <vt:lpstr>Septembre!Zone_d_impression</vt:lpstr>
    </vt:vector>
  </TitlesOfParts>
  <Manager>MJ</Manager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AUDIT</dc:title>
  <dc:subject>AUDIT</dc:subject>
  <dc:creator>Dr Moez JRIDI</dc:creator>
  <cp:keywords>Audit Hôtel Hygiène HACCP</cp:keywords>
  <cp:lastModifiedBy>MH-QLC</cp:lastModifiedBy>
  <cp:lastPrinted>2017-12-11T14:43:33Z</cp:lastPrinted>
  <dcterms:created xsi:type="dcterms:W3CDTF">2004-08-23T10:10:27Z</dcterms:created>
  <dcterms:modified xsi:type="dcterms:W3CDTF">2018-04-19T16:17:08Z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185811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</Properties>
</file>