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&amp;C Tunis déc 2018\"/>
    </mc:Choice>
  </mc:AlternateContent>
  <bookViews>
    <workbookView xWindow="0" yWindow="0" windowWidth="20460" windowHeight="7680" tabRatio="916" activeTab="2"/>
  </bookViews>
  <sheets>
    <sheet name="Page de garde" sheetId="29" r:id="rId1"/>
    <sheet name="A1 Exploitation" sheetId="38" r:id="rId2"/>
    <sheet name="A1 Technique" sheetId="39" r:id="rId3"/>
    <sheet name="A2 Exploitation" sheetId="40" r:id="rId4"/>
    <sheet name="A2 Technique" sheetId="41" r:id="rId5"/>
    <sheet name="A3 Exploitation" sheetId="42" r:id="rId6"/>
    <sheet name="A3 Technique" sheetId="43" r:id="rId7"/>
    <sheet name="A4 Exploitation" sheetId="44" r:id="rId8"/>
    <sheet name="A4 Technique" sheetId="45" r:id="rId9"/>
    <sheet name="A5 Exploitation" sheetId="46" r:id="rId10"/>
    <sheet name="A5 Technique" sheetId="47" r:id="rId11"/>
    <sheet name="A6 Exploitation" sheetId="48" r:id="rId12"/>
    <sheet name="A6 Technique" sheetId="49" r:id="rId13"/>
  </sheets>
  <externalReferences>
    <externalReference r:id="rId14"/>
  </externalReferences>
  <definedNames>
    <definedName name="_xlnm._FilterDatabase" localSheetId="1" hidden="1">'A1 Exploitation'!$A$56:$F$71</definedName>
    <definedName name="_xlnm._FilterDatabase" localSheetId="3" hidden="1">'A2 Exploitation'!$A$56:$F$71</definedName>
    <definedName name="_xlnm._FilterDatabase" localSheetId="5" hidden="1">'A3 Exploitation'!$A$56:$F$71</definedName>
    <definedName name="_xlnm._FilterDatabase" localSheetId="7" hidden="1">'A4 Exploitation'!$A$56:$F$71</definedName>
    <definedName name="_xlnm._FilterDatabase" localSheetId="9" hidden="1">'A5 Exploitation'!$A$56:$F$71</definedName>
    <definedName name="_xlnm._FilterDatabase" localSheetId="11" hidden="1">'A6 Exploitation'!$A$56:$F$71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48" i="29" l="1"/>
  <c r="B147" i="29"/>
  <c r="B146" i="29"/>
  <c r="B145" i="29"/>
  <c r="B144" i="29"/>
  <c r="B139" i="29"/>
  <c r="B138" i="29"/>
  <c r="B137" i="29"/>
  <c r="B136" i="29"/>
  <c r="B135" i="29"/>
  <c r="B130" i="29"/>
  <c r="B129" i="29"/>
  <c r="B128" i="29"/>
  <c r="B127" i="29"/>
  <c r="B126" i="29"/>
  <c r="B120" i="29"/>
  <c r="B119" i="29"/>
  <c r="B118" i="29"/>
  <c r="B117" i="29"/>
  <c r="B116" i="29"/>
  <c r="B111" i="29"/>
  <c r="B110" i="29"/>
  <c r="B109" i="29"/>
  <c r="B108" i="29"/>
  <c r="B107" i="29"/>
  <c r="B102" i="29"/>
  <c r="B101" i="29"/>
  <c r="B100" i="29"/>
  <c r="B99" i="29"/>
  <c r="B98" i="29"/>
  <c r="B93" i="29"/>
  <c r="B92" i="29"/>
  <c r="B91" i="29"/>
  <c r="B90" i="29"/>
  <c r="B89" i="29"/>
  <c r="B84" i="29"/>
  <c r="B83" i="29"/>
  <c r="B82" i="29"/>
  <c r="B81" i="29"/>
  <c r="B80" i="29"/>
  <c r="B75" i="29"/>
  <c r="B74" i="29"/>
  <c r="B73" i="29"/>
  <c r="B72" i="29"/>
  <c r="B71" i="29"/>
  <c r="B66" i="29"/>
  <c r="B65" i="29"/>
  <c r="B64" i="29"/>
  <c r="B63" i="29"/>
  <c r="B62" i="29"/>
  <c r="J60" i="29"/>
  <c r="B57" i="29"/>
  <c r="B56" i="29"/>
  <c r="B55" i="29"/>
  <c r="B54" i="29"/>
  <c r="B53" i="29"/>
  <c r="B48" i="29"/>
  <c r="B47" i="29"/>
  <c r="B46" i="29"/>
  <c r="B45" i="29"/>
  <c r="B44" i="29"/>
  <c r="B43" i="29"/>
  <c r="B39" i="29"/>
  <c r="B38" i="29"/>
  <c r="B37" i="29"/>
  <c r="B36" i="29"/>
  <c r="B35" i="29"/>
  <c r="B29" i="29"/>
  <c r="B28" i="29"/>
  <c r="B27" i="29"/>
  <c r="B26" i="29"/>
  <c r="B25" i="29"/>
  <c r="F137" i="49"/>
  <c r="E137" i="49"/>
  <c r="F362" i="48"/>
  <c r="E362" i="48"/>
  <c r="F351" i="48"/>
  <c r="E351" i="48"/>
  <c r="F330" i="48"/>
  <c r="E330" i="48"/>
  <c r="F316" i="48"/>
  <c r="E316" i="48"/>
  <c r="F291" i="48"/>
  <c r="E291" i="48"/>
  <c r="F276" i="48"/>
  <c r="E276" i="48"/>
  <c r="F237" i="48"/>
  <c r="E237" i="48"/>
  <c r="F180" i="48"/>
  <c r="D180" i="48" s="1"/>
  <c r="B180" i="48" s="1"/>
  <c r="D181" i="48" s="1"/>
  <c r="E180" i="48"/>
  <c r="F145" i="48"/>
  <c r="D145" i="48" s="1"/>
  <c r="B145" i="48" s="1"/>
  <c r="D146" i="48" s="1"/>
  <c r="E145" i="48"/>
  <c r="F102" i="48"/>
  <c r="E102" i="48"/>
  <c r="F49" i="48"/>
  <c r="E49" i="48"/>
  <c r="D137" i="49"/>
  <c r="C131" i="49"/>
  <c r="D134" i="49" s="1"/>
  <c r="D126" i="49"/>
  <c r="D127" i="49" s="1"/>
  <c r="D117" i="49"/>
  <c r="D118" i="49" s="1"/>
  <c r="C106" i="49"/>
  <c r="D109" i="49" s="1"/>
  <c r="D110" i="49" s="1"/>
  <c r="C98" i="49"/>
  <c r="C97" i="49"/>
  <c r="C96" i="49"/>
  <c r="D102" i="49" s="1"/>
  <c r="D103" i="49" s="1"/>
  <c r="C86" i="49"/>
  <c r="C85" i="49"/>
  <c r="D90" i="49" s="1"/>
  <c r="D91" i="49" s="1"/>
  <c r="C79" i="49"/>
  <c r="C73" i="49"/>
  <c r="D74" i="49" s="1"/>
  <c r="D75" i="49" s="1"/>
  <c r="C70" i="49"/>
  <c r="C69" i="49"/>
  <c r="D62" i="49"/>
  <c r="D63" i="49" s="1"/>
  <c r="C60" i="49"/>
  <c r="C59" i="49"/>
  <c r="C55" i="49"/>
  <c r="C50" i="49"/>
  <c r="D51" i="49" s="1"/>
  <c r="D52" i="49" s="1"/>
  <c r="D42" i="49"/>
  <c r="D43" i="49" s="1"/>
  <c r="C37" i="49"/>
  <c r="C26" i="49"/>
  <c r="D33" i="49" s="1"/>
  <c r="D34" i="49" s="1"/>
  <c r="D22" i="49"/>
  <c r="D23" i="49" s="1"/>
  <c r="B10" i="49"/>
  <c r="B9" i="49"/>
  <c r="B8" i="49"/>
  <c r="C361" i="48"/>
  <c r="A356" i="48"/>
  <c r="C349" i="48"/>
  <c r="C347" i="48"/>
  <c r="A335" i="48"/>
  <c r="A324" i="48"/>
  <c r="D316" i="48"/>
  <c r="B316" i="48" s="1"/>
  <c r="D317" i="48" s="1"/>
  <c r="D310" i="48"/>
  <c r="D311" i="48" s="1"/>
  <c r="C307" i="48"/>
  <c r="A299" i="48"/>
  <c r="A284" i="48"/>
  <c r="D276" i="48"/>
  <c r="B276" i="48" s="1"/>
  <c r="D277" i="48" s="1"/>
  <c r="D278" i="48" s="1"/>
  <c r="C267" i="48"/>
  <c r="C264" i="48"/>
  <c r="C263" i="48"/>
  <c r="C259" i="48"/>
  <c r="C253" i="48"/>
  <c r="D255" i="48" s="1"/>
  <c r="A245" i="48"/>
  <c r="C236" i="48"/>
  <c r="C227" i="48"/>
  <c r="C226" i="48"/>
  <c r="D221" i="48"/>
  <c r="D222" i="48" s="1"/>
  <c r="C220" i="48"/>
  <c r="C217" i="48"/>
  <c r="D212" i="48"/>
  <c r="D213" i="48" s="1"/>
  <c r="C210" i="48"/>
  <c r="C205" i="48"/>
  <c r="D200" i="48"/>
  <c r="D201" i="48" s="1"/>
  <c r="C199" i="48"/>
  <c r="C196" i="48"/>
  <c r="A188" i="48"/>
  <c r="C173" i="48"/>
  <c r="C170" i="48"/>
  <c r="C163" i="48"/>
  <c r="D165" i="48" s="1"/>
  <c r="D166" i="48" s="1"/>
  <c r="C161" i="48"/>
  <c r="C160" i="48"/>
  <c r="A153" i="48"/>
  <c r="C138" i="48"/>
  <c r="C134" i="48"/>
  <c r="C132" i="48"/>
  <c r="C129" i="48"/>
  <c r="C120" i="48"/>
  <c r="D122" i="48" s="1"/>
  <c r="D123" i="48" s="1"/>
  <c r="A110" i="48"/>
  <c r="C91" i="48"/>
  <c r="C85" i="48"/>
  <c r="C82" i="48"/>
  <c r="D70" i="48"/>
  <c r="D71" i="48" s="1"/>
  <c r="C67" i="48"/>
  <c r="C65" i="48"/>
  <c r="A57" i="48"/>
  <c r="C48" i="48"/>
  <c r="C40" i="48"/>
  <c r="C36" i="48"/>
  <c r="D31" i="48"/>
  <c r="D32" i="48" s="1"/>
  <c r="A20" i="48"/>
  <c r="A8" i="48"/>
  <c r="E49" i="46"/>
  <c r="F49" i="46"/>
  <c r="E102" i="46"/>
  <c r="F102" i="46"/>
  <c r="E145" i="46"/>
  <c r="D145" i="46" s="1"/>
  <c r="B145" i="46" s="1"/>
  <c r="D146" i="46" s="1"/>
  <c r="F145" i="46"/>
  <c r="E180" i="46"/>
  <c r="F180" i="46"/>
  <c r="E237" i="46"/>
  <c r="F237" i="46"/>
  <c r="E276" i="46"/>
  <c r="F276" i="46"/>
  <c r="E291" i="46"/>
  <c r="F291" i="46"/>
  <c r="E316" i="46"/>
  <c r="D316" i="46" s="1"/>
  <c r="B316" i="46" s="1"/>
  <c r="D317" i="46" s="1"/>
  <c r="F316" i="46"/>
  <c r="E330" i="46"/>
  <c r="F330" i="46"/>
  <c r="E351" i="46"/>
  <c r="F351" i="46"/>
  <c r="E362" i="46"/>
  <c r="F362" i="46"/>
  <c r="F137" i="47"/>
  <c r="E137" i="47"/>
  <c r="C131" i="47"/>
  <c r="D134" i="47" s="1"/>
  <c r="D126" i="47"/>
  <c r="D127" i="47" s="1"/>
  <c r="D117" i="47"/>
  <c r="D118" i="47" s="1"/>
  <c r="C106" i="47"/>
  <c r="D109" i="47" s="1"/>
  <c r="D110" i="47" s="1"/>
  <c r="C98" i="47"/>
  <c r="C97" i="47"/>
  <c r="C96" i="47"/>
  <c r="D102" i="47" s="1"/>
  <c r="D103" i="47" s="1"/>
  <c r="C86" i="47"/>
  <c r="C85" i="47"/>
  <c r="D90" i="47" s="1"/>
  <c r="D91" i="47" s="1"/>
  <c r="C79" i="47"/>
  <c r="C73" i="47"/>
  <c r="D74" i="47" s="1"/>
  <c r="D75" i="47" s="1"/>
  <c r="C70" i="47"/>
  <c r="C69" i="47"/>
  <c r="D62" i="47"/>
  <c r="D63" i="47" s="1"/>
  <c r="C60" i="47"/>
  <c r="C59" i="47"/>
  <c r="C55" i="47"/>
  <c r="C50" i="47"/>
  <c r="D51" i="47" s="1"/>
  <c r="D52" i="47" s="1"/>
  <c r="D42" i="47"/>
  <c r="D43" i="47" s="1"/>
  <c r="C37" i="47"/>
  <c r="C26" i="47"/>
  <c r="D33" i="47" s="1"/>
  <c r="D34" i="47" s="1"/>
  <c r="D22" i="47"/>
  <c r="D23" i="47" s="1"/>
  <c r="B10" i="47"/>
  <c r="B9" i="47"/>
  <c r="B8" i="47"/>
  <c r="C361" i="46"/>
  <c r="A356" i="46"/>
  <c r="C349" i="46"/>
  <c r="C347" i="46"/>
  <c r="A335" i="46"/>
  <c r="A324" i="46"/>
  <c r="C307" i="46"/>
  <c r="D310" i="46" s="1"/>
  <c r="D311" i="46" s="1"/>
  <c r="A299" i="46"/>
  <c r="D291" i="46"/>
  <c r="B291" i="46" s="1"/>
  <c r="D292" i="46" s="1"/>
  <c r="A284" i="46"/>
  <c r="C267" i="46"/>
  <c r="C264" i="46"/>
  <c r="C263" i="46"/>
  <c r="C259" i="46"/>
  <c r="C253" i="46"/>
  <c r="D255" i="46" s="1"/>
  <c r="A245" i="46"/>
  <c r="C236" i="46"/>
  <c r="C227" i="46"/>
  <c r="C226" i="46"/>
  <c r="C220" i="46"/>
  <c r="C217" i="46"/>
  <c r="D221" i="46" s="1"/>
  <c r="D222" i="46" s="1"/>
  <c r="C210" i="46"/>
  <c r="C205" i="46"/>
  <c r="D212" i="46" s="1"/>
  <c r="D213" i="46" s="1"/>
  <c r="C199" i="46"/>
  <c r="C196" i="46"/>
  <c r="D200" i="46" s="1"/>
  <c r="D201" i="46" s="1"/>
  <c r="A188" i="46"/>
  <c r="C173" i="46"/>
  <c r="C170" i="46"/>
  <c r="D165" i="46"/>
  <c r="D166" i="46" s="1"/>
  <c r="C163" i="46"/>
  <c r="C161" i="46"/>
  <c r="C160" i="46"/>
  <c r="A153" i="46"/>
  <c r="C138" i="46"/>
  <c r="C134" i="46"/>
  <c r="C132" i="46"/>
  <c r="C129" i="46"/>
  <c r="C120" i="46"/>
  <c r="D122" i="46" s="1"/>
  <c r="D123" i="46" s="1"/>
  <c r="A110" i="46"/>
  <c r="C91" i="46"/>
  <c r="C85" i="46"/>
  <c r="C82" i="46"/>
  <c r="C67" i="46"/>
  <c r="C65" i="46"/>
  <c r="D70" i="46" s="1"/>
  <c r="D71" i="46" s="1"/>
  <c r="A57" i="46"/>
  <c r="C48" i="46"/>
  <c r="C40" i="46"/>
  <c r="C36" i="46"/>
  <c r="D32" i="46"/>
  <c r="D31" i="46"/>
  <c r="A20" i="46"/>
  <c r="A8" i="46"/>
  <c r="E362" i="44"/>
  <c r="F362" i="44"/>
  <c r="E351" i="44"/>
  <c r="F351" i="44"/>
  <c r="F330" i="44"/>
  <c r="E330" i="44"/>
  <c r="F316" i="44"/>
  <c r="E316" i="44"/>
  <c r="D316" i="44" s="1"/>
  <c r="B316" i="44" s="1"/>
  <c r="D317" i="44" s="1"/>
  <c r="E291" i="44"/>
  <c r="D291" i="44" s="1"/>
  <c r="B291" i="44" s="1"/>
  <c r="D292" i="44" s="1"/>
  <c r="F291" i="44"/>
  <c r="E276" i="44"/>
  <c r="F276" i="44"/>
  <c r="E237" i="44"/>
  <c r="F237" i="44"/>
  <c r="E180" i="44"/>
  <c r="D180" i="44" s="1"/>
  <c r="B180" i="44" s="1"/>
  <c r="D181" i="44" s="1"/>
  <c r="F180" i="44"/>
  <c r="E145" i="44"/>
  <c r="D145" i="44" s="1"/>
  <c r="B145" i="44" s="1"/>
  <c r="D146" i="44" s="1"/>
  <c r="F145" i="44"/>
  <c r="F102" i="44"/>
  <c r="E102" i="44"/>
  <c r="F49" i="44"/>
  <c r="E49" i="44"/>
  <c r="F137" i="45"/>
  <c r="E137" i="45"/>
  <c r="C131" i="45"/>
  <c r="D134" i="45" s="1"/>
  <c r="D126" i="45"/>
  <c r="D127" i="45" s="1"/>
  <c r="D117" i="45"/>
  <c r="D118" i="45" s="1"/>
  <c r="C106" i="45"/>
  <c r="D109" i="45" s="1"/>
  <c r="D110" i="45" s="1"/>
  <c r="C98" i="45"/>
  <c r="C97" i="45"/>
  <c r="C96" i="45"/>
  <c r="D102" i="45" s="1"/>
  <c r="D103" i="45" s="1"/>
  <c r="C86" i="45"/>
  <c r="C85" i="45"/>
  <c r="D90" i="45" s="1"/>
  <c r="D91" i="45" s="1"/>
  <c r="C79" i="45"/>
  <c r="C73" i="45"/>
  <c r="D74" i="45" s="1"/>
  <c r="D75" i="45" s="1"/>
  <c r="C70" i="45"/>
  <c r="C69" i="45"/>
  <c r="D62" i="45"/>
  <c r="D63" i="45" s="1"/>
  <c r="C60" i="45"/>
  <c r="C59" i="45"/>
  <c r="C55" i="45"/>
  <c r="C50" i="45"/>
  <c r="D51" i="45" s="1"/>
  <c r="D52" i="45" s="1"/>
  <c r="D42" i="45"/>
  <c r="D43" i="45" s="1"/>
  <c r="C37" i="45"/>
  <c r="C26" i="45"/>
  <c r="D33" i="45" s="1"/>
  <c r="D34" i="45" s="1"/>
  <c r="D22" i="45"/>
  <c r="D23" i="45" s="1"/>
  <c r="B10" i="45"/>
  <c r="B9" i="45"/>
  <c r="B8" i="45"/>
  <c r="D362" i="44"/>
  <c r="B362" i="44" s="1"/>
  <c r="C361" i="44"/>
  <c r="A356" i="44"/>
  <c r="D351" i="44"/>
  <c r="B351" i="44" s="1"/>
  <c r="C349" i="44"/>
  <c r="C347" i="44"/>
  <c r="A335" i="44"/>
  <c r="A324" i="44"/>
  <c r="D311" i="44"/>
  <c r="D310" i="44"/>
  <c r="C307" i="44"/>
  <c r="A299" i="44"/>
  <c r="A284" i="44"/>
  <c r="C267" i="44"/>
  <c r="C264" i="44"/>
  <c r="C263" i="44"/>
  <c r="C259" i="44"/>
  <c r="C253" i="44"/>
  <c r="D255" i="44" s="1"/>
  <c r="A245" i="44"/>
  <c r="C236" i="44"/>
  <c r="C227" i="44"/>
  <c r="C226" i="44"/>
  <c r="C220" i="44"/>
  <c r="C217" i="44"/>
  <c r="D221" i="44" s="1"/>
  <c r="D222" i="44" s="1"/>
  <c r="C210" i="44"/>
  <c r="C205" i="44"/>
  <c r="D212" i="44" s="1"/>
  <c r="D213" i="44" s="1"/>
  <c r="C199" i="44"/>
  <c r="C196" i="44"/>
  <c r="D200" i="44" s="1"/>
  <c r="D201" i="44" s="1"/>
  <c r="A188" i="44"/>
  <c r="C173" i="44"/>
  <c r="C170" i="44"/>
  <c r="D165" i="44"/>
  <c r="D166" i="44" s="1"/>
  <c r="C163" i="44"/>
  <c r="C161" i="44"/>
  <c r="C160" i="44"/>
  <c r="A153" i="44"/>
  <c r="C138" i="44"/>
  <c r="C134" i="44"/>
  <c r="C132" i="44"/>
  <c r="C129" i="44"/>
  <c r="C120" i="44"/>
  <c r="D122" i="44" s="1"/>
  <c r="D123" i="44" s="1"/>
  <c r="A110" i="44"/>
  <c r="C91" i="44"/>
  <c r="C85" i="44"/>
  <c r="C82" i="44"/>
  <c r="C67" i="44"/>
  <c r="C65" i="44"/>
  <c r="D70" i="44" s="1"/>
  <c r="D71" i="44" s="1"/>
  <c r="A57" i="44"/>
  <c r="C48" i="44"/>
  <c r="C40" i="44"/>
  <c r="C36" i="44"/>
  <c r="D32" i="44"/>
  <c r="D31" i="44"/>
  <c r="A20" i="44"/>
  <c r="A8" i="44"/>
  <c r="F49" i="42"/>
  <c r="E49" i="42"/>
  <c r="F102" i="42"/>
  <c r="E102" i="42"/>
  <c r="F145" i="42"/>
  <c r="E145" i="42"/>
  <c r="F180" i="42"/>
  <c r="E180" i="42"/>
  <c r="F237" i="42"/>
  <c r="E237" i="42"/>
  <c r="F276" i="42"/>
  <c r="E276" i="42"/>
  <c r="F291" i="42"/>
  <c r="E291" i="42"/>
  <c r="F316" i="42"/>
  <c r="E316" i="42"/>
  <c r="F330" i="42"/>
  <c r="E330" i="42"/>
  <c r="F351" i="42"/>
  <c r="E351" i="42"/>
  <c r="F362" i="42"/>
  <c r="E362" i="42"/>
  <c r="F137" i="43"/>
  <c r="E137" i="43"/>
  <c r="C131" i="43"/>
  <c r="D134" i="43" s="1"/>
  <c r="D126" i="43"/>
  <c r="D127" i="43" s="1"/>
  <c r="D117" i="43"/>
  <c r="D118" i="43" s="1"/>
  <c r="C106" i="43"/>
  <c r="D109" i="43" s="1"/>
  <c r="D110" i="43" s="1"/>
  <c r="C98" i="43"/>
  <c r="C97" i="43"/>
  <c r="C96" i="43"/>
  <c r="D102" i="43" s="1"/>
  <c r="D103" i="43" s="1"/>
  <c r="C86" i="43"/>
  <c r="C85" i="43"/>
  <c r="D90" i="43" s="1"/>
  <c r="D91" i="43" s="1"/>
  <c r="C79" i="43"/>
  <c r="C73" i="43"/>
  <c r="D74" i="43" s="1"/>
  <c r="D75" i="43" s="1"/>
  <c r="C70" i="43"/>
  <c r="C69" i="43"/>
  <c r="D62" i="43"/>
  <c r="D63" i="43" s="1"/>
  <c r="C60" i="43"/>
  <c r="C59" i="43"/>
  <c r="C55" i="43"/>
  <c r="C50" i="43"/>
  <c r="D51" i="43" s="1"/>
  <c r="D52" i="43" s="1"/>
  <c r="D42" i="43"/>
  <c r="D43" i="43" s="1"/>
  <c r="C37" i="43"/>
  <c r="C26" i="43"/>
  <c r="D33" i="43" s="1"/>
  <c r="D34" i="43" s="1"/>
  <c r="D22" i="43"/>
  <c r="D23" i="43" s="1"/>
  <c r="B10" i="43"/>
  <c r="B9" i="43"/>
  <c r="B8" i="43"/>
  <c r="C361" i="42"/>
  <c r="A356" i="42"/>
  <c r="C349" i="42"/>
  <c r="C347" i="42"/>
  <c r="A335" i="42"/>
  <c r="A324" i="42"/>
  <c r="C307" i="42"/>
  <c r="D310" i="42" s="1"/>
  <c r="D311" i="42" s="1"/>
  <c r="A299" i="42"/>
  <c r="A284" i="42"/>
  <c r="C267" i="42"/>
  <c r="C264" i="42"/>
  <c r="C263" i="42"/>
  <c r="C259" i="42"/>
  <c r="C253" i="42"/>
  <c r="D255" i="42" s="1"/>
  <c r="A245" i="42"/>
  <c r="C236" i="42"/>
  <c r="C227" i="42"/>
  <c r="C226" i="42"/>
  <c r="C220" i="42"/>
  <c r="C217" i="42"/>
  <c r="D221" i="42" s="1"/>
  <c r="D222" i="42" s="1"/>
  <c r="C210" i="42"/>
  <c r="C205" i="42"/>
  <c r="D212" i="42" s="1"/>
  <c r="D213" i="42" s="1"/>
  <c r="C199" i="42"/>
  <c r="C196" i="42"/>
  <c r="D200" i="42" s="1"/>
  <c r="D201" i="42" s="1"/>
  <c r="A188" i="42"/>
  <c r="C173" i="42"/>
  <c r="C170" i="42"/>
  <c r="D165" i="42"/>
  <c r="D166" i="42" s="1"/>
  <c r="C163" i="42"/>
  <c r="C161" i="42"/>
  <c r="C160" i="42"/>
  <c r="A153" i="42"/>
  <c r="C138" i="42"/>
  <c r="C134" i="42"/>
  <c r="C132" i="42"/>
  <c r="C129" i="42"/>
  <c r="C120" i="42"/>
  <c r="D122" i="42" s="1"/>
  <c r="D123" i="42" s="1"/>
  <c r="A110" i="42"/>
  <c r="C91" i="42"/>
  <c r="C85" i="42"/>
  <c r="C82" i="42"/>
  <c r="C67" i="42"/>
  <c r="C65" i="42"/>
  <c r="D70" i="42" s="1"/>
  <c r="D71" i="42" s="1"/>
  <c r="A57" i="42"/>
  <c r="C48" i="42"/>
  <c r="C40" i="42"/>
  <c r="C36" i="42"/>
  <c r="D32" i="42"/>
  <c r="D31" i="42"/>
  <c r="A20" i="42"/>
  <c r="A8" i="42"/>
  <c r="E137" i="41"/>
  <c r="F137" i="41"/>
  <c r="D366" i="40"/>
  <c r="D362" i="40"/>
  <c r="F362" i="40"/>
  <c r="E362" i="40"/>
  <c r="F351" i="40"/>
  <c r="E351" i="40"/>
  <c r="F330" i="40"/>
  <c r="E330" i="40"/>
  <c r="F316" i="40"/>
  <c r="E316" i="40"/>
  <c r="F291" i="40"/>
  <c r="E291" i="40"/>
  <c r="F276" i="40"/>
  <c r="E276" i="40"/>
  <c r="F237" i="40"/>
  <c r="E237" i="40"/>
  <c r="F180" i="40"/>
  <c r="E180" i="40"/>
  <c r="F145" i="40"/>
  <c r="E145" i="40"/>
  <c r="F102" i="40"/>
  <c r="E102" i="40"/>
  <c r="F49" i="40"/>
  <c r="E49" i="40"/>
  <c r="C131" i="41"/>
  <c r="D134" i="41" s="1"/>
  <c r="D126" i="41"/>
  <c r="D127" i="41" s="1"/>
  <c r="D117" i="41"/>
  <c r="D118" i="41" s="1"/>
  <c r="C106" i="41"/>
  <c r="D109" i="41" s="1"/>
  <c r="D110" i="41" s="1"/>
  <c r="C98" i="41"/>
  <c r="C97" i="41"/>
  <c r="C96" i="41"/>
  <c r="D102" i="41" s="1"/>
  <c r="D103" i="41" s="1"/>
  <c r="C86" i="41"/>
  <c r="C85" i="41"/>
  <c r="D90" i="41" s="1"/>
  <c r="D91" i="41" s="1"/>
  <c r="C79" i="41"/>
  <c r="C73" i="41"/>
  <c r="D74" i="41" s="1"/>
  <c r="D75" i="41" s="1"/>
  <c r="C70" i="41"/>
  <c r="C69" i="41"/>
  <c r="D62" i="41"/>
  <c r="D63" i="41" s="1"/>
  <c r="C60" i="41"/>
  <c r="C59" i="41"/>
  <c r="C55" i="41"/>
  <c r="C50" i="41"/>
  <c r="D51" i="41" s="1"/>
  <c r="D52" i="41" s="1"/>
  <c r="D42" i="41"/>
  <c r="D43" i="41" s="1"/>
  <c r="C37" i="41"/>
  <c r="C26" i="41"/>
  <c r="D33" i="41" s="1"/>
  <c r="D34" i="41" s="1"/>
  <c r="D22" i="41"/>
  <c r="D23" i="41" s="1"/>
  <c r="B10" i="41"/>
  <c r="B9" i="41"/>
  <c r="B8" i="41"/>
  <c r="C361" i="40"/>
  <c r="A356" i="40"/>
  <c r="C349" i="40"/>
  <c r="C347" i="40"/>
  <c r="A335" i="40"/>
  <c r="A324" i="40"/>
  <c r="C307" i="40"/>
  <c r="D310" i="40" s="1"/>
  <c r="D311" i="40" s="1"/>
  <c r="A299" i="40"/>
  <c r="A284" i="40"/>
  <c r="C267" i="40"/>
  <c r="C264" i="40"/>
  <c r="C263" i="40"/>
  <c r="C259" i="40"/>
  <c r="D255" i="40"/>
  <c r="D256" i="40" s="1"/>
  <c r="C253" i="40"/>
  <c r="A245" i="40"/>
  <c r="C236" i="40"/>
  <c r="C227" i="40"/>
  <c r="C226" i="40"/>
  <c r="C220" i="40"/>
  <c r="C217" i="40"/>
  <c r="D221" i="40" s="1"/>
  <c r="D222" i="40" s="1"/>
  <c r="C210" i="40"/>
  <c r="C205" i="40"/>
  <c r="D212" i="40" s="1"/>
  <c r="D213" i="40" s="1"/>
  <c r="C199" i="40"/>
  <c r="C196" i="40"/>
  <c r="D200" i="40" s="1"/>
  <c r="D201" i="40" s="1"/>
  <c r="A188" i="40"/>
  <c r="C173" i="40"/>
  <c r="C170" i="40"/>
  <c r="D165" i="40"/>
  <c r="D166" i="40" s="1"/>
  <c r="C163" i="40"/>
  <c r="C161" i="40"/>
  <c r="C160" i="40"/>
  <c r="A153" i="40"/>
  <c r="C138" i="40"/>
  <c r="C134" i="40"/>
  <c r="C132" i="40"/>
  <c r="C129" i="40"/>
  <c r="D122" i="40"/>
  <c r="D123" i="40" s="1"/>
  <c r="C120" i="40"/>
  <c r="A110" i="40"/>
  <c r="C91" i="40"/>
  <c r="C85" i="40"/>
  <c r="C82" i="40"/>
  <c r="C67" i="40"/>
  <c r="C65" i="40"/>
  <c r="D70" i="40" s="1"/>
  <c r="D71" i="40" s="1"/>
  <c r="A57" i="40"/>
  <c r="C48" i="40"/>
  <c r="C40" i="40"/>
  <c r="C36" i="40"/>
  <c r="D32" i="40"/>
  <c r="D31" i="40"/>
  <c r="A20" i="40"/>
  <c r="A8" i="40"/>
  <c r="B10" i="39"/>
  <c r="B9" i="39"/>
  <c r="B8" i="39"/>
  <c r="D292" i="38"/>
  <c r="D293" i="38" s="1"/>
  <c r="C236" i="38"/>
  <c r="C227" i="38"/>
  <c r="C226" i="38"/>
  <c r="C220" i="38"/>
  <c r="C217" i="38"/>
  <c r="C210" i="38"/>
  <c r="C205" i="38"/>
  <c r="C199" i="38"/>
  <c r="C196" i="38"/>
  <c r="D366" i="38"/>
  <c r="C361" i="38"/>
  <c r="C349" i="38"/>
  <c r="C347" i="38"/>
  <c r="C307" i="38"/>
  <c r="C267" i="38"/>
  <c r="C264" i="38"/>
  <c r="C263" i="38"/>
  <c r="C259" i="38"/>
  <c r="C253" i="38"/>
  <c r="C173" i="38"/>
  <c r="C170" i="38"/>
  <c r="C163" i="38"/>
  <c r="C161" i="38"/>
  <c r="C160" i="38"/>
  <c r="C138" i="38"/>
  <c r="C134" i="38"/>
  <c r="C132" i="38"/>
  <c r="C129" i="38"/>
  <c r="C120" i="38"/>
  <c r="D122" i="38" s="1"/>
  <c r="D123" i="38" s="1"/>
  <c r="C91" i="38"/>
  <c r="C85" i="38"/>
  <c r="C82" i="38"/>
  <c r="C67" i="38"/>
  <c r="C65" i="38"/>
  <c r="C48" i="38"/>
  <c r="C40" i="38"/>
  <c r="C36" i="38"/>
  <c r="F137" i="39"/>
  <c r="E137" i="39"/>
  <c r="D126" i="39"/>
  <c r="D127" i="39" s="1"/>
  <c r="D117" i="39"/>
  <c r="D118" i="39" s="1"/>
  <c r="D22" i="39"/>
  <c r="D23" i="39" s="1"/>
  <c r="D295" i="38" l="1"/>
  <c r="D362" i="48"/>
  <c r="B362" i="48" s="1"/>
  <c r="D363" i="48" s="1"/>
  <c r="D364" i="48" s="1"/>
  <c r="D351" i="48"/>
  <c r="B351" i="48" s="1"/>
  <c r="D352" i="48" s="1"/>
  <c r="D353" i="48" s="1"/>
  <c r="D330" i="48"/>
  <c r="B330" i="48" s="1"/>
  <c r="D331" i="48" s="1"/>
  <c r="D332" i="48" s="1"/>
  <c r="D291" i="48"/>
  <c r="B291" i="48" s="1"/>
  <c r="D292" i="48" s="1"/>
  <c r="D295" i="48" s="1"/>
  <c r="D296" i="48" s="1"/>
  <c r="D237" i="48"/>
  <c r="B237" i="48" s="1"/>
  <c r="D238" i="48" s="1"/>
  <c r="D102" i="48"/>
  <c r="B102" i="48" s="1"/>
  <c r="D103" i="48" s="1"/>
  <c r="D49" i="48"/>
  <c r="B49" i="48" s="1"/>
  <c r="D50" i="48" s="1"/>
  <c r="D138" i="49"/>
  <c r="D139" i="49" s="1"/>
  <c r="B11" i="49" s="1"/>
  <c r="D135" i="49"/>
  <c r="D280" i="48"/>
  <c r="D281" i="48" s="1"/>
  <c r="D256" i="48"/>
  <c r="D318" i="48"/>
  <c r="D320" i="48"/>
  <c r="D321" i="48" s="1"/>
  <c r="D366" i="48"/>
  <c r="D106" i="48"/>
  <c r="D107" i="48" s="1"/>
  <c r="D104" i="48"/>
  <c r="D149" i="48"/>
  <c r="D150" i="48" s="1"/>
  <c r="D147" i="48"/>
  <c r="D184" i="48"/>
  <c r="D185" i="48" s="1"/>
  <c r="D182" i="48"/>
  <c r="D49" i="46"/>
  <c r="B49" i="46" s="1"/>
  <c r="D50" i="46" s="1"/>
  <c r="D51" i="46" s="1"/>
  <c r="D102" i="46"/>
  <c r="B102" i="46" s="1"/>
  <c r="D103" i="46" s="1"/>
  <c r="D104" i="46" s="1"/>
  <c r="D180" i="46"/>
  <c r="B180" i="46" s="1"/>
  <c r="D181" i="46" s="1"/>
  <c r="D182" i="46" s="1"/>
  <c r="D237" i="46"/>
  <c r="B237" i="46" s="1"/>
  <c r="D238" i="46" s="1"/>
  <c r="D276" i="46"/>
  <c r="B276" i="46" s="1"/>
  <c r="D277" i="46" s="1"/>
  <c r="D278" i="46" s="1"/>
  <c r="D330" i="46"/>
  <c r="B330" i="46" s="1"/>
  <c r="D331" i="46" s="1"/>
  <c r="D332" i="46" s="1"/>
  <c r="D351" i="46"/>
  <c r="B351" i="46" s="1"/>
  <c r="D352" i="46" s="1"/>
  <c r="D353" i="46" s="1"/>
  <c r="D362" i="46"/>
  <c r="B362" i="46" s="1"/>
  <c r="D363" i="46"/>
  <c r="D137" i="47"/>
  <c r="D138" i="47"/>
  <c r="D139" i="47" s="1"/>
  <c r="B11" i="47" s="1"/>
  <c r="D135" i="47"/>
  <c r="D53" i="46"/>
  <c r="D54" i="46" s="1"/>
  <c r="D147" i="46"/>
  <c r="D149" i="46"/>
  <c r="D150" i="46" s="1"/>
  <c r="D364" i="46"/>
  <c r="D241" i="46"/>
  <c r="D242" i="46" s="1"/>
  <c r="D239" i="46"/>
  <c r="D295" i="46"/>
  <c r="D296" i="46" s="1"/>
  <c r="D293" i="46"/>
  <c r="D320" i="46"/>
  <c r="D321" i="46" s="1"/>
  <c r="D318" i="46"/>
  <c r="D256" i="46"/>
  <c r="D366" i="46"/>
  <c r="D363" i="44"/>
  <c r="D330" i="44"/>
  <c r="B330" i="44" s="1"/>
  <c r="D331" i="44" s="1"/>
  <c r="D332" i="44" s="1"/>
  <c r="D276" i="44"/>
  <c r="B276" i="44" s="1"/>
  <c r="D277" i="44" s="1"/>
  <c r="D278" i="44" s="1"/>
  <c r="D237" i="44"/>
  <c r="B237" i="44" s="1"/>
  <c r="D238" i="44" s="1"/>
  <c r="D239" i="44" s="1"/>
  <c r="D102" i="44"/>
  <c r="B102" i="44" s="1"/>
  <c r="D103" i="44" s="1"/>
  <c r="D49" i="44"/>
  <c r="B49" i="44" s="1"/>
  <c r="D50" i="44" s="1"/>
  <c r="D53" i="44" s="1"/>
  <c r="D54" i="44" s="1"/>
  <c r="D137" i="45"/>
  <c r="D138" i="45"/>
  <c r="D139" i="45" s="1"/>
  <c r="B11" i="45" s="1"/>
  <c r="D135" i="45"/>
  <c r="D320" i="44"/>
  <c r="D321" i="44" s="1"/>
  <c r="D318" i="44"/>
  <c r="D364" i="44"/>
  <c r="D184" i="44"/>
  <c r="D185" i="44" s="1"/>
  <c r="D182" i="44"/>
  <c r="D149" i="44"/>
  <c r="D150" i="44" s="1"/>
  <c r="D147" i="44"/>
  <c r="D295" i="44"/>
  <c r="D296" i="44" s="1"/>
  <c r="D293" i="44"/>
  <c r="D352" i="44"/>
  <c r="D353" i="44" s="1"/>
  <c r="D106" i="44"/>
  <c r="D107" i="44" s="1"/>
  <c r="D104" i="44"/>
  <c r="D256" i="44"/>
  <c r="D241" i="44"/>
  <c r="D242" i="44" s="1"/>
  <c r="D366" i="44"/>
  <c r="D49" i="42"/>
  <c r="B49" i="42" s="1"/>
  <c r="D50" i="42" s="1"/>
  <c r="D53" i="42" s="1"/>
  <c r="D54" i="42" s="1"/>
  <c r="D102" i="42"/>
  <c r="B102" i="42" s="1"/>
  <c r="D103" i="42" s="1"/>
  <c r="D106" i="42" s="1"/>
  <c r="D107" i="42" s="1"/>
  <c r="D145" i="42"/>
  <c r="B145" i="42" s="1"/>
  <c r="D146" i="42" s="1"/>
  <c r="D149" i="42" s="1"/>
  <c r="D150" i="42" s="1"/>
  <c r="D180" i="42"/>
  <c r="B180" i="42" s="1"/>
  <c r="D181" i="42" s="1"/>
  <c r="D184" i="42" s="1"/>
  <c r="D185" i="42" s="1"/>
  <c r="D237" i="42"/>
  <c r="B237" i="42" s="1"/>
  <c r="D238" i="42" s="1"/>
  <c r="D276" i="42"/>
  <c r="B276" i="42" s="1"/>
  <c r="D277" i="42" s="1"/>
  <c r="D278" i="42" s="1"/>
  <c r="D291" i="42"/>
  <c r="B291" i="42" s="1"/>
  <c r="D292" i="42" s="1"/>
  <c r="D295" i="42" s="1"/>
  <c r="D296" i="42" s="1"/>
  <c r="D316" i="42"/>
  <c r="B316" i="42" s="1"/>
  <c r="D317" i="42" s="1"/>
  <c r="D320" i="42" s="1"/>
  <c r="D321" i="42" s="1"/>
  <c r="D330" i="42"/>
  <c r="B330" i="42" s="1"/>
  <c r="D331" i="42" s="1"/>
  <c r="D332" i="42" s="1"/>
  <c r="D351" i="42"/>
  <c r="B351" i="42" s="1"/>
  <c r="D352" i="42" s="1"/>
  <c r="D353" i="42" s="1"/>
  <c r="D362" i="42"/>
  <c r="B362" i="42" s="1"/>
  <c r="D363" i="42" s="1"/>
  <c r="D364" i="42" s="1"/>
  <c r="D137" i="43"/>
  <c r="D138" i="43"/>
  <c r="D139" i="43" s="1"/>
  <c r="B11" i="43" s="1"/>
  <c r="D135" i="43"/>
  <c r="D241" i="42"/>
  <c r="D242" i="42" s="1"/>
  <c r="D239" i="42"/>
  <c r="D256" i="42"/>
  <c r="D182" i="42"/>
  <c r="D137" i="41"/>
  <c r="B362" i="40"/>
  <c r="D363" i="40" s="1"/>
  <c r="D364" i="40" s="1"/>
  <c r="D351" i="40"/>
  <c r="B351" i="40" s="1"/>
  <c r="D352" i="40" s="1"/>
  <c r="D353" i="40" s="1"/>
  <c r="D330" i="40"/>
  <c r="B330" i="40" s="1"/>
  <c r="D331" i="40" s="1"/>
  <c r="D332" i="40" s="1"/>
  <c r="D316" i="40"/>
  <c r="B316" i="40" s="1"/>
  <c r="D317" i="40" s="1"/>
  <c r="D318" i="40" s="1"/>
  <c r="D291" i="40"/>
  <c r="B291" i="40" s="1"/>
  <c r="D292" i="40" s="1"/>
  <c r="D295" i="40" s="1"/>
  <c r="D296" i="40" s="1"/>
  <c r="D276" i="40"/>
  <c r="B276" i="40" s="1"/>
  <c r="D277" i="40" s="1"/>
  <c r="D278" i="40" s="1"/>
  <c r="D237" i="40"/>
  <c r="B237" i="40" s="1"/>
  <c r="D238" i="40" s="1"/>
  <c r="D239" i="40" s="1"/>
  <c r="D180" i="40"/>
  <c r="B180" i="40" s="1"/>
  <c r="D181" i="40" s="1"/>
  <c r="D184" i="40" s="1"/>
  <c r="D185" i="40" s="1"/>
  <c r="D145" i="40"/>
  <c r="B145" i="40" s="1"/>
  <c r="D146" i="40" s="1"/>
  <c r="D149" i="40" s="1"/>
  <c r="D150" i="40" s="1"/>
  <c r="D102" i="40"/>
  <c r="B102" i="40" s="1"/>
  <c r="D103" i="40" s="1"/>
  <c r="D104" i="40" s="1"/>
  <c r="D49" i="40"/>
  <c r="B49" i="40" s="1"/>
  <c r="D50" i="40" s="1"/>
  <c r="D53" i="40" s="1"/>
  <c r="D54" i="40" s="1"/>
  <c r="D138" i="41"/>
  <c r="D139" i="41" s="1"/>
  <c r="B11" i="41" s="1"/>
  <c r="D135" i="41"/>
  <c r="D238" i="38"/>
  <c r="D239" i="38" s="1"/>
  <c r="D146" i="38"/>
  <c r="D147" i="38" s="1"/>
  <c r="D137" i="39"/>
  <c r="D293" i="48" l="1"/>
  <c r="D241" i="48"/>
  <c r="D242" i="48" s="1"/>
  <c r="D239" i="48"/>
  <c r="D53" i="48"/>
  <c r="D54" i="48" s="1"/>
  <c r="D51" i="48"/>
  <c r="D367" i="48"/>
  <c r="D368" i="48" s="1"/>
  <c r="B12" i="48" s="1"/>
  <c r="D106" i="46"/>
  <c r="D107" i="46" s="1"/>
  <c r="D184" i="46"/>
  <c r="D185" i="46" s="1"/>
  <c r="D280" i="46"/>
  <c r="D281" i="46" s="1"/>
  <c r="D367" i="46"/>
  <c r="D368" i="46" s="1"/>
  <c r="B12" i="46" s="1"/>
  <c r="D280" i="44"/>
  <c r="D281" i="44" s="1"/>
  <c r="D51" i="44"/>
  <c r="D367" i="44"/>
  <c r="D368" i="44" s="1"/>
  <c r="B12" i="44" s="1"/>
  <c r="D51" i="42"/>
  <c r="D104" i="42"/>
  <c r="D147" i="42"/>
  <c r="D366" i="42"/>
  <c r="D280" i="42"/>
  <c r="D281" i="42" s="1"/>
  <c r="D293" i="42"/>
  <c r="D318" i="42"/>
  <c r="D367" i="42"/>
  <c r="D368" i="42" s="1"/>
  <c r="B12" i="42" s="1"/>
  <c r="D320" i="40"/>
  <c r="D321" i="40" s="1"/>
  <c r="D293" i="40"/>
  <c r="D280" i="40"/>
  <c r="D281" i="40" s="1"/>
  <c r="D241" i="40"/>
  <c r="D242" i="40" s="1"/>
  <c r="D182" i="40"/>
  <c r="D147" i="40"/>
  <c r="D106" i="40"/>
  <c r="D107" i="40" s="1"/>
  <c r="D51" i="40"/>
  <c r="D367" i="40" l="1"/>
  <c r="D368" i="40" s="1"/>
  <c r="B12" i="40" s="1"/>
  <c r="D363" i="38" l="1"/>
  <c r="D364" i="38" s="1"/>
  <c r="D352" i="38"/>
  <c r="D353" i="38" s="1"/>
  <c r="B134" i="29" s="1"/>
  <c r="D331" i="38"/>
  <c r="D332" i="38" s="1"/>
  <c r="B125" i="29" s="1"/>
  <c r="D317" i="38"/>
  <c r="D318" i="38" s="1"/>
  <c r="D310" i="38"/>
  <c r="D311" i="38" s="1"/>
  <c r="A284" i="38"/>
  <c r="D277" i="38"/>
  <c r="D278" i="38" s="1"/>
  <c r="D255" i="38"/>
  <c r="D256" i="38" s="1"/>
  <c r="D221" i="38"/>
  <c r="D212" i="38"/>
  <c r="D213" i="38" s="1"/>
  <c r="D200" i="38"/>
  <c r="D201" i="38" s="1"/>
  <c r="D181" i="38"/>
  <c r="D182" i="38" s="1"/>
  <c r="D165" i="38"/>
  <c r="D166" i="38" s="1"/>
  <c r="D149" i="38"/>
  <c r="D150" i="38" s="1"/>
  <c r="B70" i="29" s="1"/>
  <c r="D103" i="38"/>
  <c r="D222" i="38" l="1"/>
  <c r="D241" i="38"/>
  <c r="D242" i="38" s="1"/>
  <c r="B88" i="29" s="1"/>
  <c r="D280" i="38"/>
  <c r="D281" i="38" s="1"/>
  <c r="B97" i="29" s="1"/>
  <c r="D296" i="38"/>
  <c r="B106" i="29" s="1"/>
  <c r="D320" i="38"/>
  <c r="D321" i="38" s="1"/>
  <c r="B115" i="29" s="1"/>
  <c r="D184" i="38"/>
  <c r="D185" i="38" s="1"/>
  <c r="B79" i="29" s="1"/>
  <c r="D104" i="38"/>
  <c r="D70" i="38"/>
  <c r="D71" i="38" s="1"/>
  <c r="D50" i="38"/>
  <c r="D31" i="38"/>
  <c r="D32" i="38" s="1"/>
  <c r="D53" i="38" l="1"/>
  <c r="D54" i="38" s="1"/>
  <c r="B52" i="29" s="1"/>
  <c r="D106" i="38"/>
  <c r="D107" i="38" s="1"/>
  <c r="B61" i="29" s="1"/>
  <c r="D51" i="38"/>
  <c r="C131" i="39"/>
  <c r="D134" i="39" s="1"/>
  <c r="C106" i="39"/>
  <c r="D109" i="39" s="1"/>
  <c r="D110" i="39" s="1"/>
  <c r="C98" i="39"/>
  <c r="C97" i="39"/>
  <c r="C96" i="39"/>
  <c r="C86" i="39"/>
  <c r="C85" i="39"/>
  <c r="C79" i="39"/>
  <c r="C73" i="39"/>
  <c r="C70" i="39"/>
  <c r="C69" i="39"/>
  <c r="C60" i="39"/>
  <c r="C59" i="39"/>
  <c r="C55" i="39"/>
  <c r="C50" i="39"/>
  <c r="D51" i="39" s="1"/>
  <c r="D52" i="39" s="1"/>
  <c r="C37" i="39"/>
  <c r="D42" i="39" s="1"/>
  <c r="D43" i="39" s="1"/>
  <c r="C26" i="39"/>
  <c r="D33" i="39" s="1"/>
  <c r="D34" i="39" s="1"/>
  <c r="A356" i="38"/>
  <c r="A335" i="38"/>
  <c r="A324" i="38"/>
  <c r="A299" i="38"/>
  <c r="A245" i="38"/>
  <c r="A188" i="38"/>
  <c r="A153" i="38"/>
  <c r="A110" i="38"/>
  <c r="A57" i="38"/>
  <c r="A20" i="38"/>
  <c r="A8" i="38"/>
  <c r="D62" i="39" l="1"/>
  <c r="D63" i="39" s="1"/>
  <c r="D102" i="39"/>
  <c r="D103" i="39" s="1"/>
  <c r="D74" i="39"/>
  <c r="D75" i="39" s="1"/>
  <c r="D90" i="39"/>
  <c r="D91" i="39" s="1"/>
  <c r="D135" i="39"/>
  <c r="D367" i="38"/>
  <c r="D368" i="38" s="1"/>
  <c r="B12" i="38" l="1"/>
  <c r="B34" i="29"/>
  <c r="D138" i="39"/>
  <c r="D139" i="39" s="1"/>
  <c r="B11" i="39" l="1"/>
  <c r="B143" i="29"/>
  <c r="B24" i="29"/>
  <c r="J142" i="29"/>
  <c r="J133" i="29"/>
  <c r="J124" i="29"/>
  <c r="J114" i="29"/>
  <c r="J105" i="29"/>
  <c r="J96" i="29"/>
  <c r="J87" i="29"/>
  <c r="J78" i="29"/>
  <c r="J69" i="29"/>
  <c r="J51" i="29"/>
  <c r="J42" i="29"/>
  <c r="J33" i="29"/>
  <c r="J23" i="29"/>
</calcChain>
</file>

<file path=xl/sharedStrings.xml><?xml version="1.0" encoding="utf-8"?>
<sst xmlns="http://schemas.openxmlformats.org/spreadsheetml/2006/main" count="3493" uniqueCount="369">
  <si>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</si>
  <si>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</si>
  <si>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</si>
  <si>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</si>
  <si>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</si>
  <si>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</si>
  <si>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</si>
  <si>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</si>
  <si>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</si>
  <si>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</si>
  <si>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</si>
  <si>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</si>
  <si>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</si>
  <si>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</si>
  <si>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</si>
  <si>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</si>
  <si>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</si>
  <si>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</si>
  <si>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</si>
  <si>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</si>
  <si>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</si>
  <si>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</si>
  <si>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</si>
  <si>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</si>
  <si>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</si>
  <si>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Produits casse / retour consignés balisés et isolés.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</si>
  <si>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</si>
  <si>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</si>
  <si>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</si>
  <si>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</si>
  <si>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</si>
  <si>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</si>
  <si>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</si>
  <si>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</si>
  <si>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</si>
  <si>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</si>
  <si>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</si>
  <si>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</si>
  <si>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</si>
  <si>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</si>
  <si>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</si>
  <si>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</si>
  <si>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</si>
  <si>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</si>
  <si>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</si>
  <si>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</si>
  <si>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</si>
  <si>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Respect des DLC des produits préemballés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</si>
  <si>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</si>
  <si>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</si>
  <si>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</si>
  <si>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</si>
  <si>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Absence de risque de contamination chimique/physique</t>
  </si>
  <si>
    <t>POISSONNERIE</t>
  </si>
  <si>
    <t>TRAITEMENT ET EXPOSITION</t>
  </si>
  <si>
    <t>Score partiel Poissonnerie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</si>
  <si>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</si>
  <si>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</si>
  <si>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</si>
  <si>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</si>
  <si>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</si>
  <si>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</si>
  <si>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</si>
  <si>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</si>
  <si>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</si>
  <si>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</si>
  <si>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</si>
  <si>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</si>
  <si>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</si>
  <si>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</si>
  <si>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</si>
  <si>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</si>
  <si>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</si>
  <si>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</si>
  <si>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</si>
  <si>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</si>
  <si>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</si>
  <si>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</si>
  <si>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</si>
  <si>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</si>
  <si>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</si>
  <si>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</si>
  <si>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</si>
  <si>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</si>
  <si>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</si>
  <si>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</si>
  <si>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</si>
  <si>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</si>
  <si>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</si>
  <si>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Températures affichée et mesurée de stockage au froid</t>
  </si>
  <si>
    <t>Respect du FEFO et rotation des stocks</t>
  </si>
  <si>
    <t>Aspect global, étiquetage et identification des produits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</si>
  <si>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</si>
  <si>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</si>
  <si>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</si>
  <si>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</si>
  <si>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</si>
  <si>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Conformité des produits frais (Fraîcheur, taille, poids…)</t>
  </si>
  <si>
    <t>Revêtement des locaux</t>
  </si>
  <si>
    <t>Regards d'égouts protégés</t>
  </si>
  <si>
    <t>Etat des murs et plafonds</t>
  </si>
  <si>
    <t>Hygiène vestimentaire et comportementale</t>
  </si>
  <si>
    <t>PREVENTION CONTRE LES NUISIBLES</t>
  </si>
  <si>
    <t>Conformité de la conservation des repas</t>
  </si>
  <si>
    <t xml:space="preserve">Meubles conformes et fonctionnels </t>
  </si>
  <si>
    <t>Evaporateurs propres</t>
  </si>
  <si>
    <t>Présence, conformité et vérification du thermomètre</t>
  </si>
  <si>
    <t>Condition générale de stockage au sec et au froid</t>
  </si>
  <si>
    <t>Entretien des chambres froides (matériel et revêtements) , portières et étagères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</si>
  <si>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</si>
  <si>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</si>
  <si>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</si>
  <si>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</si>
  <si>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conformité des équipements/outils satisfaisants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</si>
  <si>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</si>
  <si>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</si>
  <si>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</si>
  <si>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</si>
  <si>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</si>
  <si>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</si>
  <si>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</si>
  <si>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</si>
  <si>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</si>
  <si>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Poissonnerie</t>
  </si>
  <si>
    <t>Note Fruits et légumes</t>
  </si>
  <si>
    <t>Note PGC</t>
  </si>
  <si>
    <t>Note Olives, épices et condiments</t>
  </si>
  <si>
    <t>Note globale</t>
  </si>
  <si>
    <t xml:space="preserve">Eclairage   suffisant et protégé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</si>
  <si>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</si>
  <si>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</si>
  <si>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</si>
  <si>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</si>
  <si>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</si>
  <si>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</si>
  <si>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Poubelles à pédale à ouverture non manuelle</t>
  </si>
  <si>
    <t>Températures affichées et mesurées au niveaux des meubles (+-)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</si>
  <si>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</si>
  <si>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</si>
  <si>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</si>
  <si>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</si>
  <si>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Etat des meubles d'exposition</t>
  </si>
  <si>
    <t>Températures de stockage adaptées</t>
  </si>
  <si>
    <t>Températures affichées au niveau des meubles conformes</t>
  </si>
  <si>
    <t>Emplacement et fonctionnement de la presse des cartons</t>
  </si>
  <si>
    <t>Note global exploitation</t>
  </si>
  <si>
    <t>Présence, conformité et vérification du thermomètre à sonde</t>
  </si>
  <si>
    <t>Propreté et conformité du matériel de service (louche…): une pelle par produit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</si>
  <si>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</si>
  <si>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</si>
  <si>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</si>
  <si>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</si>
  <si>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</si>
  <si>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>Portes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</si>
  <si>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</si>
  <si>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</si>
  <si>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</si>
  <si>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</si>
  <si>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</si>
  <si>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</si>
  <si>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</si>
  <si>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</si>
  <si>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>Protection du quai de réception  (étanchéité…)</t>
  </si>
  <si>
    <t>Etat et entretien du local</t>
  </si>
  <si>
    <t>Etat des vestiaires et des sanitaires: état général, aération</t>
  </si>
  <si>
    <t>Etat des meubles froids</t>
  </si>
  <si>
    <t>Etat des éléments d'exposition</t>
  </si>
  <si>
    <t>Etat des étagères de stockage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</si>
  <si>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</si>
  <si>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</si>
  <si>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</si>
  <si>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</si>
  <si>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</si>
  <si>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</si>
  <si>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</si>
  <si>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</si>
  <si>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</si>
  <si>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</si>
  <si>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</si>
  <si>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</si>
  <si>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</si>
  <si>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</si>
  <si>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</si>
  <si>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</si>
  <si>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</si>
  <si>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</si>
  <si>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</si>
  <si>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</si>
  <si>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</si>
  <si>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</si>
  <si>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</si>
  <si>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</si>
  <si>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</si>
  <si>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</si>
  <si>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</si>
  <si>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</si>
  <si>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</si>
  <si>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</si>
  <si>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</si>
  <si>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</si>
  <si>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</si>
  <si>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</si>
  <si>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</si>
  <si>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</si>
  <si>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</si>
  <si>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</si>
  <si>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Note-Poissonnerie</t>
  </si>
  <si>
    <t>Note-Fleg</t>
  </si>
  <si>
    <t>Note-PGC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</si>
  <si>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</si>
  <si>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</si>
  <si>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</si>
  <si>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</si>
  <si>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</si>
  <si>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</si>
  <si>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</si>
  <si>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</si>
  <si>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</si>
  <si>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</si>
  <si>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</si>
  <si>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</si>
  <si>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</si>
  <si>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</si>
  <si>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</si>
  <si>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</si>
  <si>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</si>
  <si>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</si>
  <si>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>Application  de la  procédure  Retrait/ Rappel</t>
  </si>
  <si>
    <t>Absence  de la contamination croisée</t>
  </si>
  <si>
    <t>AUTOCONTROLES</t>
  </si>
  <si>
    <t>Présence  de la procédure de nettoyage et enregistrement des autocontrôles</t>
  </si>
  <si>
    <t>Propreté et utilisation des poubelles</t>
  </si>
  <si>
    <t>Enregistrement des contrôles des méthodes de travail</t>
  </si>
  <si>
    <t>Présence des bulletins d'analyes et plans d'action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</si>
  <si>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</si>
  <si>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</si>
  <si>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</si>
  <si>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</si>
  <si>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</si>
  <si>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</si>
  <si>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</si>
  <si>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</si>
  <si>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 et de papier</t>
  </si>
  <si>
    <t>Présence de savon liquide et de papier essuie-mains dans les sanitaires</t>
  </si>
  <si>
    <t>Séparation des flux des produits et des déchets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</si>
  <si>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</si>
  <si>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</si>
  <si>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</si>
  <si>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 xml:space="preserve">Etat et revêtement des locaux de la reserve </t>
  </si>
  <si>
    <t>PLS/Boucherie</t>
  </si>
  <si>
    <r>
      <t>LINEAIRES VIENNOISERIE PRE</t>
    </r>
    <r>
      <rPr>
        <b/>
        <sz val="11"/>
        <rFont val="Comic Sans MS"/>
        <family val="4"/>
      </rPr>
      <t xml:space="preserve">MBALLEES </t>
    </r>
  </si>
  <si>
    <t>Respect des Dates Limites de retrait ( PLS)</t>
  </si>
  <si>
    <t>Respect des Dates Limites de retrait ( Boucherie)</t>
  </si>
  <si>
    <t xml:space="preserve">Température conforme </t>
  </si>
  <si>
    <t>Propreté de la balance et proximité</t>
  </si>
  <si>
    <t>Protection de la zone extérieure (cours de reception)</t>
  </si>
  <si>
    <t>Présence du dernier rapport d'audit externe et du plan d'action correspondant</t>
  </si>
  <si>
    <t xml:space="preserve">Absence d'étiquette piquée dans le produit </t>
  </si>
  <si>
    <t xml:space="preserve">Absence de décoration en contact avec le produit </t>
  </si>
  <si>
    <t xml:space="preserve">Propreté des tables d'exposition </t>
  </si>
  <si>
    <t xml:space="preserve">Absence de rupture de la chaîne du froid pouvant constituer un risque sanitaire en partant de la MP jusqu'au PF </t>
  </si>
  <si>
    <t xml:space="preserve">Enregistrement des autocontrôles de températures  </t>
  </si>
  <si>
    <t xml:space="preserve">Conservation des autocontrôles et documents pendant 2 ans </t>
  </si>
  <si>
    <t>les produits de la IV ème gamme sont exposés à °C</t>
  </si>
  <si>
    <t xml:space="preserve">Archivage des autocontrôles pour les 6 derniers mois </t>
  </si>
  <si>
    <t>Présence du dernier rapport et du plan d'action correspondant</t>
  </si>
  <si>
    <t xml:space="preserve">Archivage des autocontrôles et documents pour 6 mois </t>
  </si>
  <si>
    <t>Casiers conformes avec double compartiment</t>
  </si>
  <si>
    <t xml:space="preserve">Poubelle conforme </t>
  </si>
  <si>
    <t>Poubelle conforme ( non débordée et protégée)</t>
  </si>
  <si>
    <t xml:space="preserve">Présence de classement de interventions de lutte contre les nuisibles </t>
  </si>
  <si>
    <t xml:space="preserve">Connaissance de la procédure et existence d'un classeur retrait </t>
  </si>
  <si>
    <t xml:space="preserve">Enregistrements des paramètres de contrôle à la réception  (températures,  Présence des documents sanitaires, AMC, ... </t>
  </si>
  <si>
    <t xml:space="preserve"> Conservation des autocontrôles pour les 6 derniers mois</t>
  </si>
  <si>
    <t>Disponibilité et bon fonctionnement du thermomètre à sonde (avec son matériel de désinfection) et du thermomètre Infra-Rouge</t>
  </si>
  <si>
    <t>Présence de la vérification  mensuelle du thermomètre</t>
  </si>
  <si>
    <t xml:space="preserve">Portes  fonctionnels </t>
  </si>
  <si>
    <t xml:space="preserve">Score partiel PLS/Boucherie </t>
  </si>
  <si>
    <t xml:space="preserve">Note PLS/Boucherie </t>
  </si>
  <si>
    <t xml:space="preserve">Entretien du camion </t>
  </si>
  <si>
    <t xml:space="preserve">Chargement conforme des produits dans le camion </t>
  </si>
  <si>
    <t xml:space="preserve">Etat de fonctionnement du thermometre Afficheur / Température conforme </t>
  </si>
  <si>
    <t>ENGINS DE LIVRAISON CLIENT</t>
  </si>
  <si>
    <t>Score partiel Engins de transport</t>
  </si>
  <si>
    <t>Note Engins de transport</t>
  </si>
  <si>
    <t>Proreté du camion</t>
  </si>
  <si>
    <t xml:space="preserve">Refus  de la marchandise hors critères de réception </t>
  </si>
  <si>
    <t xml:space="preserve">Absence d'attente hors froid </t>
  </si>
  <si>
    <t>Propreté et  rangement de la zone de réception</t>
  </si>
  <si>
    <t xml:space="preserve">Etat des meubles froids et neutres (caches, …)  </t>
  </si>
  <si>
    <t>MP ET FABRIQUE DE GLACE</t>
  </si>
  <si>
    <t>Pole et équipements propres et rangés</t>
  </si>
  <si>
    <t>Présentation satisfaisante: Poissons entiers / mollusques</t>
  </si>
  <si>
    <t xml:space="preserve">Présentation satisfaisante: Coquillages vivants </t>
  </si>
  <si>
    <t>Présentation satisfaisante: Crustacés vivants</t>
  </si>
  <si>
    <t>Hygiène corporelle et des mains ( protection des plaies)</t>
  </si>
  <si>
    <t xml:space="preserve">Présence de la dernière version du référentiel Qualité </t>
  </si>
  <si>
    <t xml:space="preserve">Archivage des autocontrôles et documents pour 2 ans </t>
  </si>
  <si>
    <t xml:space="preserve">Rangement  palette </t>
  </si>
  <si>
    <t>LINEAIRES GLACES ET PRODUITS SURGELES</t>
  </si>
  <si>
    <t xml:space="preserve">OLIVES EPICES ET CONDIMENTS ( ce rayon est audité avec le pole fleg) </t>
  </si>
  <si>
    <t xml:space="preserve">a supprimer stand </t>
  </si>
  <si>
    <t>LINEAIRES BOUCHERIE</t>
  </si>
  <si>
    <t>Absece de givre dans les meubles et les chambres froides</t>
  </si>
  <si>
    <t>Etat du système d'éclairage au niveau du stand et des pôles</t>
  </si>
  <si>
    <t>Etat et entretien des chambres froides de stockage ( poles)</t>
  </si>
  <si>
    <t>Température dans le pôle, conforme</t>
  </si>
  <si>
    <t>Etat et revêtement des locaux de service (stand..)</t>
  </si>
  <si>
    <t>BOUCHERIE ET VOLAILLERIE/ PLS</t>
  </si>
  <si>
    <t>Note-PLS/Boucherie</t>
  </si>
  <si>
    <t>Note-Olives Epices
et condiments</t>
  </si>
  <si>
    <t>Note-Engins de livraison client</t>
  </si>
  <si>
    <t>Note-Conceptions et equipements relatifs a l'hygiène personnelle</t>
  </si>
  <si>
    <t>SCORE EQUIPEMENTS RELATIFS A L'HYGIENE PERSONNELLE</t>
  </si>
  <si>
    <t>NOTE EQUIPEMENTS RELATIFS A L'HYGIENE PERSONNELLE</t>
  </si>
  <si>
    <t>Note-Prevention contre les nuisibles</t>
  </si>
  <si>
    <t>Note-Management de la qualité</t>
  </si>
  <si>
    <t>Cash Carry Tunis</t>
  </si>
  <si>
    <t>Mme Meriam CHOUCHENE</t>
  </si>
  <si>
    <t>Directeur magasin &amp; chefs de pôles</t>
  </si>
  <si>
    <t>Présence de rouille sur les étagères des présentoirs PLS et FLEG.</t>
  </si>
  <si>
    <t>Absence de local déchets.
Les bennes à ordure sont dépourvues de protection.</t>
  </si>
  <si>
    <t>Aménager un local déchets adapté.
Protéger les bennes à ordures.</t>
  </si>
  <si>
    <t>Les caisses des légumes 'SODEA' sont sales.
Présence de salissures sur les étagères.</t>
  </si>
  <si>
    <t>Assurer la nettoyage profond de l'évaporateur.</t>
  </si>
  <si>
    <t>Manque de protection sur les bouches d'aération donnant sur les rayons d'exposition.</t>
  </si>
  <si>
    <t>La jointure autour de la fabrique de glace est abimée.
La pelle à glace est démunie de manche.</t>
  </si>
  <si>
    <t>Remplacer la jointure de la fabrique de glace.
Fixer la manche de la pelle à glace.</t>
  </si>
  <si>
    <t>Détérioration des étagères du présentoir des condiments.</t>
  </si>
  <si>
    <t>Entreposage des caisses de laitues sur une palette en bois. Prévoir des palettes en matériau nettoyable pour cet effet.</t>
  </si>
  <si>
    <t>Présence de piqûres de moisissures sur le revêtement mural.</t>
  </si>
  <si>
    <t>Présence de givre dans le meuble surgelés des produits de la mer.</t>
  </si>
  <si>
    <t>GTC en panne.</t>
  </si>
  <si>
    <t>Crevassement du revêtement du sol à plusieurs niveaux.</t>
  </si>
  <si>
    <t>Présence de toiles d'araignées au plafond de la réserve.</t>
  </si>
  <si>
    <t>Présence de trace de fuite au plafond (zone boisson alcoolisée) et écaillement de la peinture murale.</t>
  </si>
  <si>
    <t>Entreposage des produits de droguerie dans la réserve PGC.</t>
  </si>
  <si>
    <t>Le couvercle du regard de la zone d’entreposage des cageots est abimé;</t>
  </si>
  <si>
    <t xml:space="preserve">Le contrôle à la réception des produits de la mer à partir de l'entrepôt ne fait pas objet d'enregistrement.  </t>
  </si>
  <si>
    <t>Prévoir les dispositifs de nettoyage dans la zone de réception et la zone de lavage des palettes.</t>
  </si>
  <si>
    <t xml:space="preserve">Absence de dispositif d'eau sous pression dans la zone de nettoyage des palettes.
Absence de source d'eau dans la zone de réception. </t>
  </si>
  <si>
    <t>La vérification du thermomètre n'a pas été réalisée.
Absence de désinfectant pour le thermomètre.</t>
  </si>
  <si>
    <t>Les autocontrôles de nettoyage ne sont pas réalisés.</t>
  </si>
  <si>
    <t>Absence d'eau chaude aux sanitaires hommes.</t>
  </si>
  <si>
    <t>Le dispositif de séchage des mains est abimé aux sanitaires hommes.</t>
  </si>
  <si>
    <t>Les casiers des sanitaires hommes sont rouillés.</t>
  </si>
  <si>
    <t>Présence de rouille sur les étagères du conservateur des repas.</t>
  </si>
  <si>
    <t>Absence du plan de positionnement des appâts.</t>
  </si>
  <si>
    <t>GTC en panne</t>
  </si>
  <si>
    <t>La vérification du thermomètre ne fait pas objet d'enregistrement.</t>
  </si>
  <si>
    <t>Rupture de stock en produits de nettoyage et désinfection.</t>
  </si>
  <si>
    <t>Les bouches d'aération non protégées de la zone d'exposition PGC présentent une source de nuisibles.</t>
  </si>
  <si>
    <t>La température de la chambre froide est 15°C; hors la température exigée pour les produits IV 'Sole Mio' est de l'ordre de 6°C.</t>
  </si>
  <si>
    <t>Rupture de stock en produits nettoyants désinfectants.</t>
  </si>
  <si>
    <t>Crevassement du revêtement du sol</t>
  </si>
  <si>
    <t xml:space="preserve">Etat et revêtement des locaux de la réserve </t>
  </si>
  <si>
    <t>Etat et entretien des chambres froides de stockage ( pôles)</t>
  </si>
  <si>
    <t>Absence de givre dans les meubles et les chambres froides</t>
  </si>
  <si>
    <t>Taux de réalisation du plan d'action précédent</t>
  </si>
  <si>
    <t>T° d'exposition 14°C &gt; 6°C.</t>
  </si>
  <si>
    <t>Présence de rouille sur les éléments d'exposition.</t>
  </si>
  <si>
    <t>Les jointures de la porte de la zone d'exposition sont abimées.</t>
  </si>
  <si>
    <t>Enregistrements des autocontrôles de nettoyage et de désinfection</t>
  </si>
  <si>
    <t>Présence des bulletins d'analyse et plans d'action</t>
  </si>
  <si>
    <t>Propreté du camion</t>
  </si>
  <si>
    <t xml:space="preserve">Etat de fonctionnement du thermomètre Afficheur / Température conforme </t>
  </si>
  <si>
    <t>Protection de la zone extérieure (cours de réception)</t>
  </si>
  <si>
    <t>Non disponibilité de produit désinfectant 'Agrinet' vu la rupture de stock.</t>
  </si>
  <si>
    <t>Le suivi de température de la zone d'exposition varie de 14°C à 15°C pendant le mois de décembre.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</si>
</sst>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4"/>
      <name val="Comic Sans MS"/>
      <family val="4"/>
    </font>
    <font>
      <sz val="11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9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4" borderId="3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/>
    <xf numFmtId="0" fontId="15" fillId="0" borderId="0" xfId="0" applyFont="1" applyProtection="1">
      <protection locked="0"/>
    </xf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8" fillId="12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0" fontId="8" fillId="13" borderId="0" xfId="0" applyFont="1" applyFill="1"/>
    <xf numFmtId="0" fontId="9" fillId="13" borderId="1" xfId="0" applyFont="1" applyFill="1" applyBorder="1" applyAlignment="1">
      <alignment horizontal="center"/>
    </xf>
    <xf numFmtId="0" fontId="9" fillId="0" borderId="1" xfId="0" applyFont="1" applyFill="1" applyBorder="1"/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0" fontId="40" fillId="13" borderId="0" xfId="0" applyFont="1" applyFill="1" applyAlignment="1" applyProtection="1">
      <alignment horizontal="center" vertical="center"/>
      <protection locked="0"/>
    </xf>
    <xf numFmtId="0" fontId="8" fillId="13" borderId="0" xfId="0" applyFont="1" applyFill="1" applyProtection="1">
      <protection locked="0"/>
    </xf>
    <xf numFmtId="165" fontId="41" fillId="13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14" fillId="0" borderId="3" xfId="0" applyFont="1" applyFill="1" applyBorder="1" applyAlignment="1" applyProtection="1">
      <alignment wrapText="1"/>
      <protection locked="0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2" borderId="1" xfId="0" applyFont="1" applyFill="1" applyBorder="1" applyProtection="1">
      <protection locked="0"/>
    </xf>
    <xf numFmtId="0" fontId="8" fillId="0" borderId="7" xfId="0" applyFont="1" applyBorder="1" applyAlignment="1" applyProtection="1">
      <alignment wrapText="1"/>
      <protection locked="0"/>
    </xf>
    <xf numFmtId="165" fontId="8" fillId="0" borderId="1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0" xfId="0" applyFont="1" applyFill="1" applyBorder="1" applyAlignment="1" applyProtection="1">
      <alignment horizontal="center" wrapText="1"/>
      <protection hidden="1"/>
    </xf>
    <xf numFmtId="165" fontId="2" fillId="2" borderId="0" xfId="0" applyNumberFormat="1" applyFont="1" applyFill="1" applyBorder="1" applyAlignment="1" applyProtection="1">
      <alignment horizontal="center" wrapText="1"/>
      <protection hidden="1"/>
    </xf>
    <xf numFmtId="0" fontId="8" fillId="8" borderId="0" xfId="0" applyFont="1" applyFill="1" applyProtection="1">
      <protection locked="0"/>
    </xf>
    <xf numFmtId="0" fontId="5" fillId="8" borderId="0" xfId="0" applyFont="1" applyFill="1" applyAlignment="1" applyProtection="1">
      <alignment wrapText="1"/>
      <protection locked="0"/>
    </xf>
    <xf numFmtId="0" fontId="8" fillId="8" borderId="0" xfId="0" applyFont="1" applyFill="1" applyAlignment="1" applyProtection="1">
      <alignment wrapText="1"/>
      <protection locked="0"/>
    </xf>
    <xf numFmtId="0" fontId="8" fillId="8" borderId="0" xfId="0" applyFont="1" applyFill="1" applyBorder="1" applyAlignment="1" applyProtection="1">
      <alignment wrapText="1"/>
      <protection locked="0"/>
    </xf>
    <xf numFmtId="0" fontId="8" fillId="2" borderId="0" xfId="0" applyFont="1" applyFill="1" applyProtection="1">
      <protection locked="0"/>
    </xf>
    <xf numFmtId="0" fontId="8" fillId="4" borderId="1" xfId="0" applyFont="1" applyFill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right" vertical="center"/>
      <protection locked="0"/>
    </xf>
    <xf numFmtId="0" fontId="43" fillId="0" borderId="0" xfId="0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/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9" fontId="5" fillId="0" borderId="1" xfId="0" applyNumberFormat="1" applyFont="1" applyFill="1" applyBorder="1" applyAlignment="1" applyProtection="1">
      <alignment vertical="center" wrapText="1"/>
      <protection hidden="1"/>
    </xf>
    <xf numFmtId="14" fontId="3" fillId="0" borderId="1" xfId="0" applyNumberFormat="1" applyFont="1" applyFill="1" applyBorder="1" applyAlignment="1" applyProtection="1">
      <alignment horizontal="left" vertical="center" wrapText="1"/>
      <protection locked="0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5" fillId="0" borderId="3" xfId="0" applyFont="1" applyFill="1" applyBorder="1" applyAlignment="1">
      <alignment vertical="center" wrapText="1"/>
    </xf>
    <xf numFmtId="0" fontId="14" fillId="0" borderId="1" xfId="0" applyFont="1" applyFill="1" applyBorder="1"/>
    <xf numFmtId="0" fontId="8" fillId="0" borderId="1" xfId="0" applyFont="1" applyFill="1" applyBorder="1"/>
    <xf numFmtId="0" fontId="14" fillId="0" borderId="1" xfId="0" applyFont="1" applyFill="1" applyBorder="1" applyAlignment="1">
      <alignment wrapText="1"/>
    </xf>
    <xf numFmtId="0" fontId="8" fillId="0" borderId="3" xfId="0" applyFont="1" applyFill="1" applyBorder="1" applyAlignment="1">
      <alignment wrapText="1"/>
    </xf>
    <xf numFmtId="0" fontId="14" fillId="0" borderId="3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Alignment="1" applyProtection="1">
      <alignment wrapText="1"/>
      <protection locked="0"/>
    </xf>
    <xf numFmtId="0" fontId="8" fillId="0" borderId="2" xfId="0" applyFont="1" applyFill="1" applyBorder="1" applyProtection="1">
      <protection locked="0"/>
    </xf>
    <xf numFmtId="0" fontId="5" fillId="0" borderId="2" xfId="0" applyFont="1" applyFill="1" applyBorder="1" applyAlignment="1" applyProtection="1">
      <alignment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hidden="1"/>
    </xf>
    <xf numFmtId="0" fontId="8" fillId="6" borderId="1" xfId="0" applyFont="1" applyFill="1" applyBorder="1" applyAlignment="1" applyProtection="1">
      <alignment wrapText="1"/>
      <protection locked="0"/>
    </xf>
    <xf numFmtId="0" fontId="3" fillId="4" borderId="3" xfId="0" applyNumberFormat="1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0" fontId="26" fillId="7" borderId="1" xfId="0" applyNumberFormat="1" applyFont="1" applyFill="1" applyBorder="1" applyAlignment="1" applyProtection="1">
      <alignment horizontal="center"/>
      <protection hidden="1"/>
    </xf>
    <xf numFmtId="0" fontId="44" fillId="0" borderId="0" xfId="0" applyFont="1" applyFill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wrapText="1"/>
      <protection locked="0"/>
    </xf>
    <xf numFmtId="0" fontId="27" fillId="14" borderId="1" xfId="0" applyFont="1" applyFill="1" applyBorder="1" applyAlignment="1">
      <alignment wrapText="1"/>
    </xf>
    <xf numFmtId="0" fontId="27" fillId="14" borderId="1" xfId="0" applyFont="1" applyFill="1" applyBorder="1" applyAlignment="1">
      <alignment vertical="center" wrapText="1"/>
    </xf>
    <xf numFmtId="0" fontId="27" fillId="14" borderId="1" xfId="0" applyFont="1" applyFill="1" applyBorder="1"/>
    <xf numFmtId="0" fontId="4" fillId="14" borderId="1" xfId="0" applyFont="1" applyFill="1" applyBorder="1" applyAlignment="1" applyProtection="1">
      <alignment vertical="center" wrapText="1"/>
      <protection hidden="1"/>
    </xf>
    <xf numFmtId="0" fontId="4" fillId="14" borderId="3" xfId="0" applyFont="1" applyFill="1" applyBorder="1" applyAlignment="1" applyProtection="1">
      <alignment vertical="center" wrapText="1"/>
      <protection hidden="1"/>
    </xf>
    <xf numFmtId="0" fontId="27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9" fillId="14" borderId="1" xfId="0" applyFont="1" applyFill="1" applyBorder="1" applyAlignment="1">
      <alignment vertical="center" wrapText="1"/>
    </xf>
    <xf numFmtId="0" fontId="9" fillId="14" borderId="1" xfId="0" applyFont="1" applyFill="1" applyBorder="1" applyAlignment="1">
      <alignment wrapText="1"/>
    </xf>
    <xf numFmtId="0" fontId="7" fillId="14" borderId="1" xfId="0" applyFont="1" applyFill="1" applyBorder="1" applyAlignment="1">
      <alignment wrapText="1"/>
    </xf>
    <xf numFmtId="0" fontId="7" fillId="14" borderId="1" xfId="0" applyFont="1" applyFill="1" applyBorder="1"/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5" fontId="8" fillId="4" borderId="3" xfId="0" applyNumberFormat="1" applyFont="1" applyFill="1" applyBorder="1" applyAlignment="1" applyProtection="1">
      <alignment horizontal="center" wrapText="1"/>
      <protection hidden="1"/>
    </xf>
    <xf numFmtId="0" fontId="8" fillId="0" borderId="3" xfId="0" applyFont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hidden="1"/>
    </xf>
    <xf numFmtId="0" fontId="4" fillId="3" borderId="6" xfId="0" applyFont="1" applyFill="1" applyBorder="1" applyAlignment="1" applyProtection="1">
      <alignment horizontal="center" vertical="center" wrapText="1"/>
      <protection hidden="1"/>
    </xf>
    <xf numFmtId="0" fontId="4" fillId="3" borderId="4" xfId="0" applyFont="1" applyFill="1" applyBorder="1" applyAlignment="1" applyProtection="1">
      <alignment horizontal="center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2AEA2F"/>
      <color rgb="FF2AEA4A"/>
      <color rgb="FFFF5050"/>
      <color rgb="FF0088EE"/>
      <color rgb="FFFFFFFF"/>
      <color rgb="FF008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451968"/>
        <c:axId val="-142452512"/>
      </c:barChart>
      <c:catAx>
        <c:axId val="-14245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452512"/>
        <c:crosses val="autoZero"/>
        <c:auto val="1"/>
        <c:lblAlgn val="ctr"/>
        <c:lblOffset val="100"/>
        <c:noMultiLvlLbl val="0"/>
      </c:catAx>
      <c:valAx>
        <c:axId val="-14245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45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garde'!$A$134:$A$139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garde'!$B$134:$B$139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garde'!$A$134:$A$139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garde'!$C$134:$C$139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850256"/>
        <c:axId val="-152848080"/>
      </c:barChart>
      <c:catAx>
        <c:axId val="-15285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48080"/>
        <c:crosses val="autoZero"/>
        <c:auto val="1"/>
        <c:lblAlgn val="ctr"/>
        <c:lblOffset val="100"/>
        <c:noMultiLvlLbl val="0"/>
      </c:catAx>
      <c:valAx>
        <c:axId val="-15284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85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garde'!$A$143:$A$148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garde'!$B$143:$B$148</c:f>
              <c:numCache>
                <c:formatCode>0.0%</c:formatCode>
                <c:ptCount val="6"/>
                <c:pt idx="0">
                  <c:v>0.7416666666666667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garde'!$A$143:$A$148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garde'!$C$143:$C$148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9882144"/>
        <c:axId val="-439881056"/>
      </c:barChart>
      <c:catAx>
        <c:axId val="-43988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9881056"/>
        <c:crosses val="autoZero"/>
        <c:auto val="1"/>
        <c:lblAlgn val="ctr"/>
        <c:lblOffset val="100"/>
        <c:noMultiLvlLbl val="0"/>
      </c:catAx>
      <c:valAx>
        <c:axId val="-43988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988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0.95512820512820518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9886496"/>
        <c:axId val="-439880512"/>
      </c:barChart>
      <c:catAx>
        <c:axId val="-43988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9880512"/>
        <c:crosses val="autoZero"/>
        <c:auto val="1"/>
        <c:lblAlgn val="ctr"/>
        <c:lblOffset val="100"/>
        <c:noMultiLvlLbl val="0"/>
      </c:catAx>
      <c:valAx>
        <c:axId val="-43988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988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0.84839743589743599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439874528"/>
        <c:axId val="-439883232"/>
        <c:extLst xmlns:c16r2="http://schemas.microsoft.com/office/drawing/2015/06/chart"/>
      </c:barChart>
      <c:catAx>
        <c:axId val="-43987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9883232"/>
        <c:crosses val="autoZero"/>
        <c:auto val="1"/>
        <c:lblAlgn val="ctr"/>
        <c:lblOffset val="100"/>
        <c:noMultiLvlLbl val="0"/>
      </c:catAx>
      <c:valAx>
        <c:axId val="-4398832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987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9875072"/>
        <c:axId val="-439875616"/>
        <c:extLst xmlns:c16r2="http://schemas.microsoft.com/office/drawing/2015/06/chart"/>
      </c:barChart>
      <c:catAx>
        <c:axId val="-43987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9875616"/>
        <c:crosses val="autoZero"/>
        <c:auto val="1"/>
        <c:lblAlgn val="ctr"/>
        <c:lblOffset val="100"/>
        <c:noMultiLvlLbl val="0"/>
      </c:catAx>
      <c:valAx>
        <c:axId val="-43987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987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449792"/>
        <c:axId val="-152307904"/>
      </c:barChart>
      <c:catAx>
        <c:axId val="-14244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307904"/>
        <c:crosses val="autoZero"/>
        <c:auto val="1"/>
        <c:lblAlgn val="ctr"/>
        <c:lblOffset val="100"/>
        <c:noMultiLvlLbl val="0"/>
      </c:catAx>
      <c:valAx>
        <c:axId val="-152307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44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0.93181818181818177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403216"/>
        <c:axId val="-152851888"/>
      </c:barChart>
      <c:catAx>
        <c:axId val="-15140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51888"/>
        <c:crosses val="autoZero"/>
        <c:auto val="1"/>
        <c:lblAlgn val="ctr"/>
        <c:lblOffset val="100"/>
        <c:noMultiLvlLbl val="0"/>
      </c:catAx>
      <c:valAx>
        <c:axId val="-152851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40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853520"/>
        <c:axId val="-152861136"/>
      </c:barChart>
      <c:catAx>
        <c:axId val="-15285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61136"/>
        <c:crosses val="autoZero"/>
        <c:auto val="1"/>
        <c:lblAlgn val="ctr"/>
        <c:lblOffset val="100"/>
        <c:noMultiLvlLbl val="0"/>
      </c:catAx>
      <c:valAx>
        <c:axId val="-152861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85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 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0.98148148148148151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846448"/>
        <c:axId val="-152854064"/>
      </c:barChart>
      <c:catAx>
        <c:axId val="-15284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54064"/>
        <c:crosses val="autoZero"/>
        <c:auto val="1"/>
        <c:lblAlgn val="ctr"/>
        <c:lblOffset val="100"/>
        <c:noMultiLvlLbl val="0"/>
      </c:catAx>
      <c:valAx>
        <c:axId val="-15285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84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856240"/>
        <c:axId val="-152857872"/>
      </c:barChart>
      <c:catAx>
        <c:axId val="-15285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57872"/>
        <c:crosses val="autoZero"/>
        <c:auto val="1"/>
        <c:lblAlgn val="ctr"/>
        <c:lblOffset val="100"/>
        <c:noMultiLvlLbl val="0"/>
      </c:catAx>
      <c:valAx>
        <c:axId val="-15285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85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TGC-Engins</a:t>
            </a:r>
            <a:r>
              <a:rPr lang="fr-FR" sz="1800" b="1" baseline="0"/>
              <a:t> de livraison client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855696"/>
        <c:axId val="-152848624"/>
      </c:barChart>
      <c:catAx>
        <c:axId val="-15285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48624"/>
        <c:crosses val="autoZero"/>
        <c:auto val="1"/>
        <c:lblAlgn val="ctr"/>
        <c:lblOffset val="100"/>
        <c:noMultiLvlLbl val="0"/>
      </c:catAx>
      <c:valAx>
        <c:axId val="-15284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85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TGC-CONCEPTIONS ET EQUIPEMENTS RELATIFS A L'HYGIENE PERSONNELLE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855152"/>
        <c:axId val="-152859504"/>
      </c:barChart>
      <c:catAx>
        <c:axId val="-15285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59504"/>
        <c:crosses val="autoZero"/>
        <c:auto val="1"/>
        <c:lblAlgn val="ctr"/>
        <c:lblOffset val="100"/>
        <c:noMultiLvlLbl val="0"/>
      </c:catAx>
      <c:valAx>
        <c:axId val="-152859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85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TGC-Prevention</a:t>
            </a:r>
            <a:r>
              <a:rPr lang="fr-FR" sz="1800" b="1" baseline="0"/>
              <a:t> contre les nuisibles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garde'!$A$125:$A$130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garde'!$B$125:$B$130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garde'!$A$125:$A$130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garde'!$C$125:$C$130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851344"/>
        <c:axId val="-152846992"/>
      </c:barChart>
      <c:catAx>
        <c:axId val="-15285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846992"/>
        <c:crosses val="autoZero"/>
        <c:auto val="1"/>
        <c:lblAlgn val="ctr"/>
        <c:lblOffset val="100"/>
        <c:noMultiLvlLbl val="0"/>
      </c:catAx>
      <c:valAx>
        <c:axId val="-15284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85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2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1.jp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4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CASH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&amp; CARRY</a:t>
          </a:r>
          <a:endParaRPr lang="fr-FR" sz="20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75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4762</xdr:rowOff>
    </xdr:from>
    <xdr:to>
      <xdr:col>9</xdr:col>
      <xdr:colOff>0</xdr:colOff>
      <xdr:row>84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93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27894</xdr:rowOff>
    </xdr:from>
    <xdr:to>
      <xdr:col>9</xdr:col>
      <xdr:colOff>0</xdr:colOff>
      <xdr:row>102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9525</xdr:colOff>
      <xdr:row>111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123</xdr:row>
      <xdr:rowOff>0</xdr:rowOff>
    </xdr:from>
    <xdr:to>
      <xdr:col>9</xdr:col>
      <xdr:colOff>0</xdr:colOff>
      <xdr:row>130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132</xdr:row>
      <xdr:rowOff>4762</xdr:rowOff>
    </xdr:from>
    <xdr:to>
      <xdr:col>9</xdr:col>
      <xdr:colOff>0</xdr:colOff>
      <xdr:row>139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141</xdr:row>
      <xdr:rowOff>4762</xdr:rowOff>
    </xdr:from>
    <xdr:to>
      <xdr:col>9</xdr:col>
      <xdr:colOff>0</xdr:colOff>
      <xdr:row>148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3</xdr:col>
      <xdr:colOff>755386</xdr:colOff>
      <xdr:row>0</xdr:row>
      <xdr:rowOff>36115</xdr:rowOff>
    </xdr:from>
    <xdr:to>
      <xdr:col>6</xdr:col>
      <xdr:colOff>9525</xdr:colOff>
      <xdr:row>6</xdr:row>
      <xdr:rowOff>51990</xdr:rowOff>
    </xdr:to>
    <xdr:pic>
      <xdr:nvPicPr>
        <xdr:cNvPr id="19" name="Image 18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450961" y="36115"/>
          <a:ext cx="154013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1%20Techniqu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 Techniqu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56"/>
  <sheetViews>
    <sheetView zoomScaleNormal="100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56"/>
    <col min="2" max="2" width="15" style="43" customWidth="1"/>
    <col min="3" max="3" width="14" style="43" customWidth="1"/>
    <col min="4" max="11" width="11.42578125" style="43"/>
    <col min="12" max="14" width="11.42578125" style="43" customWidth="1"/>
    <col min="15" max="16384" width="11.42578125" style="43"/>
  </cols>
  <sheetData>
    <row r="18" spans="1:11" ht="21" x14ac:dyDescent="0.25">
      <c r="A18" s="246" t="s">
        <v>193</v>
      </c>
      <c r="B18" s="246"/>
      <c r="C18" s="246"/>
      <c r="D18" s="247" t="s">
        <v>317</v>
      </c>
      <c r="E18" s="247"/>
      <c r="F18" s="247"/>
      <c r="G18" s="247"/>
      <c r="H18" s="247"/>
      <c r="I18" s="247"/>
      <c r="J18" s="247"/>
      <c r="K18" s="247"/>
    </row>
    <row r="20" spans="1:11" ht="16.5" x14ac:dyDescent="0.3">
      <c r="A20" s="49"/>
      <c r="B20" s="44"/>
      <c r="C20" s="44"/>
      <c r="D20" s="44"/>
      <c r="E20" s="44"/>
      <c r="F20" s="44"/>
      <c r="G20" s="44"/>
      <c r="H20" s="44"/>
      <c r="I20" s="44"/>
    </row>
    <row r="21" spans="1:11" x14ac:dyDescent="0.25">
      <c r="A21" s="248" t="s">
        <v>194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</row>
    <row r="22" spans="1:11" x14ac:dyDescent="0.25">
      <c r="A22" s="50"/>
      <c r="B22" s="45"/>
      <c r="C22" s="45"/>
      <c r="D22" s="44"/>
      <c r="E22" s="44"/>
      <c r="F22" s="44"/>
      <c r="G22" s="44"/>
      <c r="H22" s="44"/>
      <c r="I22" s="44"/>
    </row>
    <row r="23" spans="1:11" ht="42" customHeight="1" x14ac:dyDescent="0.25">
      <c r="A23" s="51" t="s">
        <v>195</v>
      </c>
      <c r="B23" s="242" t="s">
        <v>196</v>
      </c>
      <c r="C23" s="242"/>
      <c r="D23" s="44"/>
      <c r="E23" s="44"/>
      <c r="F23" s="44"/>
      <c r="G23" s="44"/>
      <c r="H23" s="44"/>
      <c r="I23" s="44"/>
      <c r="J23" s="43" t="str">
        <f>D18</f>
        <v>Cash Carry Tunis</v>
      </c>
    </row>
    <row r="24" spans="1:11" ht="33" customHeight="1" x14ac:dyDescent="0.25">
      <c r="A24" s="52" t="s">
        <v>197</v>
      </c>
      <c r="B24" s="241">
        <f>AVERAGE('A1 Exploitation'!D368,'A1 Technique'!D139)</f>
        <v>0.84839743589743599</v>
      </c>
      <c r="C24" s="241"/>
      <c r="D24" s="44"/>
      <c r="E24" s="44"/>
      <c r="F24" s="44"/>
      <c r="G24" s="44"/>
      <c r="H24" s="44"/>
      <c r="I24" s="44"/>
    </row>
    <row r="25" spans="1:11" ht="33" customHeight="1" x14ac:dyDescent="0.25">
      <c r="A25" s="51" t="s">
        <v>198</v>
      </c>
      <c r="B25" s="241">
        <f>AVERAGE('A2 Exploitation'!D368,'A2 Technique'!D139)</f>
        <v>0</v>
      </c>
      <c r="C25" s="241"/>
      <c r="D25" s="44"/>
      <c r="E25" s="44"/>
      <c r="F25" s="44"/>
      <c r="G25" s="44"/>
      <c r="H25" s="44"/>
      <c r="I25" s="44"/>
    </row>
    <row r="26" spans="1:11" ht="33" customHeight="1" x14ac:dyDescent="0.25">
      <c r="A26" s="52" t="s">
        <v>199</v>
      </c>
      <c r="B26" s="241">
        <f>AVERAGE('A3 Exploitation'!D368,'A3 Technique'!D139)</f>
        <v>0</v>
      </c>
      <c r="C26" s="241"/>
      <c r="D26" s="44"/>
      <c r="E26" s="44"/>
      <c r="F26" s="44"/>
      <c r="G26" s="44"/>
      <c r="H26" s="44"/>
      <c r="I26" s="44"/>
    </row>
    <row r="27" spans="1:11" ht="33" customHeight="1" x14ac:dyDescent="0.25">
      <c r="A27" s="52" t="s">
        <v>200</v>
      </c>
      <c r="B27" s="241">
        <f>AVERAGE('A4 Exploitation'!D368,'A4 Technique'!D139)</f>
        <v>0</v>
      </c>
      <c r="C27" s="241"/>
      <c r="D27" s="44"/>
      <c r="E27" s="44"/>
      <c r="F27" s="44"/>
      <c r="G27" s="44"/>
      <c r="H27" s="44"/>
      <c r="I27" s="44"/>
    </row>
    <row r="28" spans="1:11" ht="33" customHeight="1" x14ac:dyDescent="0.25">
      <c r="A28" s="51" t="s">
        <v>201</v>
      </c>
      <c r="B28" s="241">
        <f>AVERAGE('A5 Exploitation'!D368,'A5 Technique'!D139)</f>
        <v>0</v>
      </c>
      <c r="C28" s="241"/>
      <c r="D28" s="44"/>
      <c r="E28" s="44"/>
      <c r="F28" s="44"/>
      <c r="G28" s="44"/>
      <c r="H28" s="44"/>
      <c r="I28" s="44"/>
    </row>
    <row r="29" spans="1:11" ht="33" customHeight="1" x14ac:dyDescent="0.25">
      <c r="A29" s="51" t="s">
        <v>202</v>
      </c>
      <c r="B29" s="241">
        <f>AVERAGE('A6 Exploitation'!D368,'A6 Technique'!D139)</f>
        <v>0</v>
      </c>
      <c r="C29" s="241"/>
      <c r="D29" s="44"/>
      <c r="E29" s="44"/>
      <c r="F29" s="44"/>
      <c r="G29" s="44"/>
      <c r="H29" s="44"/>
      <c r="I29" s="44"/>
    </row>
    <row r="30" spans="1:11" x14ac:dyDescent="0.25">
      <c r="A30" s="50"/>
      <c r="B30" s="45"/>
      <c r="C30" s="45"/>
      <c r="D30" s="44"/>
      <c r="E30" s="44"/>
      <c r="F30" s="44"/>
      <c r="G30" s="44"/>
      <c r="H30" s="44"/>
      <c r="I30" s="44"/>
    </row>
    <row r="31" spans="1:11" x14ac:dyDescent="0.25">
      <c r="A31" s="50"/>
      <c r="B31" s="45"/>
      <c r="C31" s="45"/>
      <c r="D31" s="44"/>
      <c r="E31" s="44"/>
      <c r="F31" s="44"/>
      <c r="G31" s="44"/>
      <c r="H31" s="44"/>
      <c r="I31" s="44"/>
    </row>
    <row r="32" spans="1:11" x14ac:dyDescent="0.25">
      <c r="A32" s="50"/>
      <c r="B32" s="45"/>
      <c r="C32" s="45"/>
      <c r="D32" s="44"/>
      <c r="E32" s="44"/>
      <c r="F32" s="44"/>
      <c r="G32" s="44"/>
      <c r="H32" s="44"/>
      <c r="I32" s="44"/>
    </row>
    <row r="33" spans="1:10" ht="33" customHeight="1" x14ac:dyDescent="0.25">
      <c r="A33" s="51" t="s">
        <v>195</v>
      </c>
      <c r="B33" s="242" t="s">
        <v>203</v>
      </c>
      <c r="C33" s="242"/>
      <c r="D33" s="44"/>
      <c r="E33" s="44"/>
      <c r="F33" s="44"/>
      <c r="G33" s="44"/>
      <c r="H33" s="44"/>
      <c r="I33" s="44"/>
      <c r="J33" s="43" t="str">
        <f>D18</f>
        <v>Cash Carry Tunis</v>
      </c>
    </row>
    <row r="34" spans="1:10" ht="33" customHeight="1" x14ac:dyDescent="0.25">
      <c r="A34" s="52" t="s">
        <v>197</v>
      </c>
      <c r="B34" s="241">
        <f>'A1 Exploitation'!D368</f>
        <v>0.95512820512820518</v>
      </c>
      <c r="C34" s="241"/>
      <c r="D34" s="44"/>
      <c r="E34" s="44"/>
      <c r="F34" s="44"/>
      <c r="G34" s="44"/>
      <c r="H34" s="44"/>
      <c r="I34" s="44"/>
    </row>
    <row r="35" spans="1:10" ht="33" customHeight="1" x14ac:dyDescent="0.25">
      <c r="A35" s="51" t="s">
        <v>198</v>
      </c>
      <c r="B35" s="241">
        <f>'A2 Exploitation'!D368</f>
        <v>0</v>
      </c>
      <c r="C35" s="241"/>
      <c r="D35" s="44"/>
      <c r="E35" s="44"/>
      <c r="F35" s="44"/>
      <c r="G35" s="44"/>
      <c r="H35" s="44"/>
      <c r="I35" s="44"/>
    </row>
    <row r="36" spans="1:10" ht="33" customHeight="1" x14ac:dyDescent="0.25">
      <c r="A36" s="52" t="s">
        <v>199</v>
      </c>
      <c r="B36" s="241">
        <f>'A3 Exploitation'!D368</f>
        <v>0</v>
      </c>
      <c r="C36" s="241"/>
      <c r="D36" s="44"/>
      <c r="E36" s="44"/>
      <c r="F36" s="44"/>
      <c r="G36" s="44"/>
      <c r="H36" s="44"/>
      <c r="I36" s="44"/>
    </row>
    <row r="37" spans="1:10" ht="33" customHeight="1" x14ac:dyDescent="0.25">
      <c r="A37" s="52" t="s">
        <v>200</v>
      </c>
      <c r="B37" s="241">
        <f>'A4 Exploitation'!D368</f>
        <v>0</v>
      </c>
      <c r="C37" s="241"/>
      <c r="D37" s="44"/>
      <c r="E37" s="44"/>
      <c r="F37" s="44"/>
      <c r="G37" s="44"/>
      <c r="H37" s="44"/>
      <c r="I37" s="44"/>
    </row>
    <row r="38" spans="1:10" ht="33" customHeight="1" x14ac:dyDescent="0.25">
      <c r="A38" s="51" t="s">
        <v>201</v>
      </c>
      <c r="B38" s="241">
        <f>'A5 Exploitation'!D368</f>
        <v>0</v>
      </c>
      <c r="C38" s="241"/>
      <c r="D38" s="44"/>
      <c r="E38" s="44"/>
      <c r="F38" s="44"/>
      <c r="G38" s="44"/>
      <c r="H38" s="44"/>
      <c r="I38" s="44"/>
    </row>
    <row r="39" spans="1:10" ht="33" customHeight="1" x14ac:dyDescent="0.25">
      <c r="A39" s="51" t="s">
        <v>202</v>
      </c>
      <c r="B39" s="241">
        <f>'A6 Exploitation'!D368</f>
        <v>0</v>
      </c>
      <c r="C39" s="241"/>
      <c r="D39" s="44"/>
      <c r="E39" s="44"/>
      <c r="F39" s="44"/>
      <c r="G39" s="44"/>
      <c r="H39" s="44"/>
      <c r="I39" s="44"/>
    </row>
    <row r="40" spans="1:10" ht="18" x14ac:dyDescent="0.25">
      <c r="A40" s="53"/>
      <c r="B40" s="46"/>
      <c r="C40" s="46"/>
      <c r="D40" s="44"/>
      <c r="E40" s="44"/>
      <c r="F40" s="44"/>
      <c r="G40" s="44"/>
      <c r="H40" s="44"/>
      <c r="I40" s="44"/>
    </row>
    <row r="41" spans="1:10" ht="18" x14ac:dyDescent="0.25">
      <c r="A41" s="53"/>
      <c r="B41" s="46"/>
      <c r="C41" s="46"/>
      <c r="D41" s="44"/>
      <c r="E41" s="44"/>
      <c r="F41" s="44"/>
      <c r="G41" s="44"/>
      <c r="H41" s="44"/>
      <c r="I41" s="44"/>
    </row>
    <row r="42" spans="1:10" ht="45" customHeight="1" x14ac:dyDescent="0.25">
      <c r="A42" s="51" t="s">
        <v>195</v>
      </c>
      <c r="B42" s="244" t="s">
        <v>204</v>
      </c>
      <c r="C42" s="244"/>
      <c r="D42" s="44"/>
      <c r="E42" s="44"/>
      <c r="F42" s="44"/>
      <c r="G42" s="44"/>
      <c r="H42" s="44"/>
      <c r="I42" s="44"/>
      <c r="J42" s="43" t="str">
        <f>D18</f>
        <v>Cash Carry Tunis</v>
      </c>
    </row>
    <row r="43" spans="1:10" ht="33" customHeight="1" x14ac:dyDescent="0.25">
      <c r="A43" s="52" t="s">
        <v>197</v>
      </c>
      <c r="B43" s="241" t="e">
        <f>AVERAGE('A1 Exploitation'!D366, 'A1 Technique'!D137)</f>
        <v>#DIV/0!</v>
      </c>
      <c r="C43" s="241"/>
      <c r="D43" s="44"/>
      <c r="E43" s="44"/>
      <c r="F43" s="44"/>
      <c r="G43" s="44"/>
      <c r="H43" s="44"/>
      <c r="I43" s="44"/>
    </row>
    <row r="44" spans="1:10" ht="33" customHeight="1" x14ac:dyDescent="0.25">
      <c r="A44" s="51" t="s">
        <v>198</v>
      </c>
      <c r="B44" s="241" t="e">
        <f>AVERAGE('A2 Exploitation'!D366, 'A2 Technique'!D137)</f>
        <v>#DIV/0!</v>
      </c>
      <c r="C44" s="241"/>
      <c r="D44" s="44"/>
      <c r="E44" s="44"/>
      <c r="F44" s="44"/>
      <c r="G44" s="44"/>
      <c r="H44" s="44"/>
      <c r="I44" s="44"/>
    </row>
    <row r="45" spans="1:10" ht="33" customHeight="1" x14ac:dyDescent="0.25">
      <c r="A45" s="52" t="s">
        <v>199</v>
      </c>
      <c r="B45" s="241" t="e">
        <f>AVERAGE('A3 Exploitation'!D366, 'A3 Technique'!D137)</f>
        <v>#DIV/0!</v>
      </c>
      <c r="C45" s="241"/>
      <c r="D45" s="44"/>
      <c r="E45" s="44"/>
      <c r="F45" s="44"/>
      <c r="G45" s="44"/>
      <c r="H45" s="44"/>
      <c r="I45" s="44"/>
    </row>
    <row r="46" spans="1:10" ht="33" customHeight="1" x14ac:dyDescent="0.25">
      <c r="A46" s="52" t="s">
        <v>200</v>
      </c>
      <c r="B46" s="241" t="e">
        <f>AVERAGE('A4 Exploitation'!D366, 'A4 Technique'!D137)</f>
        <v>#DIV/0!</v>
      </c>
      <c r="C46" s="241"/>
      <c r="D46" s="44"/>
      <c r="E46" s="44"/>
      <c r="F46" s="44"/>
      <c r="G46" s="44"/>
      <c r="H46" s="44"/>
      <c r="I46" s="44"/>
    </row>
    <row r="47" spans="1:10" ht="33" customHeight="1" x14ac:dyDescent="0.25">
      <c r="A47" s="51" t="s">
        <v>201</v>
      </c>
      <c r="B47" s="241" t="e">
        <f>AVERAGE('A5 Exploitation'!D366, 'A5 Technique'!D137)</f>
        <v>#DIV/0!</v>
      </c>
      <c r="C47" s="241"/>
      <c r="D47" s="44"/>
      <c r="E47" s="44"/>
      <c r="F47" s="44"/>
      <c r="G47" s="44"/>
      <c r="H47" s="44"/>
      <c r="I47" s="44"/>
    </row>
    <row r="48" spans="1:10" ht="33" customHeight="1" x14ac:dyDescent="0.25">
      <c r="A48" s="51" t="s">
        <v>202</v>
      </c>
      <c r="B48" s="241" t="e">
        <f>AVERAGE('A6 Exploitation'!D366, 'A6 Technique'!D137)</f>
        <v>#DIV/0!</v>
      </c>
      <c r="C48" s="241"/>
      <c r="D48" s="44"/>
      <c r="E48" s="44"/>
      <c r="F48" s="44"/>
      <c r="G48" s="44"/>
      <c r="H48" s="44"/>
      <c r="I48" s="44"/>
    </row>
    <row r="49" spans="1:10" ht="18" x14ac:dyDescent="0.25">
      <c r="A49" s="53"/>
      <c r="B49" s="46"/>
      <c r="C49" s="46"/>
      <c r="D49" s="44"/>
      <c r="E49" s="44"/>
      <c r="F49" s="44"/>
      <c r="G49" s="44"/>
      <c r="H49" s="44"/>
      <c r="I49" s="44"/>
    </row>
    <row r="50" spans="1:10" x14ac:dyDescent="0.25">
      <c r="A50" s="50"/>
      <c r="B50" s="45"/>
      <c r="C50" s="45"/>
      <c r="D50" s="44"/>
      <c r="E50" s="44"/>
      <c r="F50" s="44"/>
      <c r="G50" s="44"/>
      <c r="H50" s="44"/>
      <c r="I50" s="44"/>
    </row>
    <row r="51" spans="1:10" ht="33" customHeight="1" x14ac:dyDescent="0.25">
      <c r="A51" s="51" t="s">
        <v>195</v>
      </c>
      <c r="B51" s="242" t="s">
        <v>205</v>
      </c>
      <c r="C51" s="242"/>
      <c r="D51" s="44"/>
      <c r="E51" s="44"/>
      <c r="F51" s="44"/>
      <c r="G51" s="44"/>
      <c r="H51" s="44"/>
      <c r="I51" s="44"/>
      <c r="J51" s="43" t="str">
        <f>D18</f>
        <v>Cash Carry Tunis</v>
      </c>
    </row>
    <row r="52" spans="1:10" ht="33" customHeight="1" x14ac:dyDescent="0.25">
      <c r="A52" s="52" t="s">
        <v>197</v>
      </c>
      <c r="B52" s="245">
        <f>'A1 Exploitation'!D54</f>
        <v>0.91666666666666663</v>
      </c>
      <c r="C52" s="245"/>
      <c r="D52" s="44"/>
      <c r="E52" s="44"/>
      <c r="F52" s="44"/>
      <c r="G52" s="44"/>
      <c r="H52" s="44"/>
      <c r="I52" s="44"/>
    </row>
    <row r="53" spans="1:10" ht="33" customHeight="1" x14ac:dyDescent="0.25">
      <c r="A53" s="51" t="s">
        <v>198</v>
      </c>
      <c r="B53" s="245">
        <f>'A2 Exploitation'!D54</f>
        <v>0</v>
      </c>
      <c r="C53" s="245"/>
      <c r="D53" s="44"/>
      <c r="E53" s="44"/>
      <c r="F53" s="44"/>
      <c r="G53" s="44"/>
      <c r="H53" s="44"/>
      <c r="I53" s="44"/>
    </row>
    <row r="54" spans="1:10" ht="33" customHeight="1" x14ac:dyDescent="0.25">
      <c r="A54" s="52" t="s">
        <v>199</v>
      </c>
      <c r="B54" s="245">
        <f>'A3 Exploitation'!D54</f>
        <v>0</v>
      </c>
      <c r="C54" s="245"/>
      <c r="D54" s="44"/>
      <c r="E54" s="44"/>
      <c r="F54" s="44"/>
      <c r="G54" s="44"/>
      <c r="H54" s="44"/>
      <c r="I54" s="44"/>
    </row>
    <row r="55" spans="1:10" ht="33" customHeight="1" x14ac:dyDescent="0.25">
      <c r="A55" s="52" t="s">
        <v>200</v>
      </c>
      <c r="B55" s="245">
        <f>'A4 Exploitation'!D54</f>
        <v>0</v>
      </c>
      <c r="C55" s="245"/>
      <c r="D55" s="44"/>
      <c r="E55" s="44"/>
      <c r="F55" s="44"/>
      <c r="G55" s="44"/>
      <c r="H55" s="44"/>
      <c r="I55" s="44"/>
    </row>
    <row r="56" spans="1:10" ht="33" customHeight="1" x14ac:dyDescent="0.25">
      <c r="A56" s="51" t="s">
        <v>201</v>
      </c>
      <c r="B56" s="245">
        <f>'A5 Exploitation'!D54</f>
        <v>0</v>
      </c>
      <c r="C56" s="245"/>
      <c r="D56" s="44"/>
      <c r="E56" s="44"/>
      <c r="F56" s="44"/>
      <c r="G56" s="44"/>
      <c r="H56" s="44"/>
      <c r="I56" s="44"/>
    </row>
    <row r="57" spans="1:10" ht="33" customHeight="1" x14ac:dyDescent="0.25">
      <c r="A57" s="51" t="s">
        <v>202</v>
      </c>
      <c r="B57" s="245">
        <f>'A6 Exploitation'!D54</f>
        <v>0</v>
      </c>
      <c r="C57" s="245"/>
      <c r="D57" s="44"/>
      <c r="E57" s="44"/>
      <c r="F57" s="44"/>
      <c r="G57" s="44"/>
      <c r="H57" s="44"/>
      <c r="I57" s="44"/>
    </row>
    <row r="58" spans="1:10" ht="18" x14ac:dyDescent="0.25">
      <c r="A58" s="54"/>
      <c r="B58" s="47"/>
      <c r="C58" s="47"/>
      <c r="D58" s="44"/>
      <c r="E58" s="44"/>
      <c r="F58" s="44"/>
      <c r="G58" s="44"/>
      <c r="H58" s="44"/>
      <c r="I58" s="44"/>
    </row>
    <row r="59" spans="1:10" ht="18" x14ac:dyDescent="0.25">
      <c r="A59" s="54"/>
      <c r="B59" s="47"/>
      <c r="C59" s="47"/>
      <c r="D59" s="44"/>
      <c r="E59" s="44"/>
      <c r="F59" s="44"/>
      <c r="G59" s="44"/>
      <c r="H59" s="44"/>
      <c r="I59" s="44"/>
    </row>
    <row r="60" spans="1:10" ht="33" customHeight="1" x14ac:dyDescent="0.25">
      <c r="A60" s="51" t="s">
        <v>195</v>
      </c>
      <c r="B60" s="242" t="s">
        <v>206</v>
      </c>
      <c r="C60" s="242"/>
      <c r="D60" s="44"/>
      <c r="E60" s="44"/>
      <c r="F60" s="44"/>
      <c r="G60" s="44"/>
      <c r="H60" s="44"/>
      <c r="I60" s="44"/>
      <c r="J60" s="43" t="str">
        <f>D18</f>
        <v>Cash Carry Tunis</v>
      </c>
    </row>
    <row r="61" spans="1:10" ht="33" customHeight="1" x14ac:dyDescent="0.25">
      <c r="A61" s="52" t="s">
        <v>197</v>
      </c>
      <c r="B61" s="241">
        <f>'A1 Exploitation'!D107</f>
        <v>0.9375</v>
      </c>
      <c r="C61" s="241"/>
      <c r="D61" s="44"/>
      <c r="E61" s="44"/>
      <c r="F61" s="44"/>
      <c r="G61" s="44"/>
      <c r="H61" s="44"/>
      <c r="I61" s="44"/>
    </row>
    <row r="62" spans="1:10" ht="33" customHeight="1" x14ac:dyDescent="0.25">
      <c r="A62" s="51" t="s">
        <v>198</v>
      </c>
      <c r="B62" s="241">
        <f>'A2 Exploitation'!D107</f>
        <v>0</v>
      </c>
      <c r="C62" s="241"/>
      <c r="D62" s="44"/>
      <c r="E62" s="44"/>
      <c r="F62" s="44"/>
      <c r="G62" s="44"/>
      <c r="H62" s="44"/>
      <c r="I62" s="44"/>
    </row>
    <row r="63" spans="1:10" ht="33" customHeight="1" x14ac:dyDescent="0.25">
      <c r="A63" s="52" t="s">
        <v>199</v>
      </c>
      <c r="B63" s="241">
        <f>'A3 Exploitation'!D107</f>
        <v>0</v>
      </c>
      <c r="C63" s="241"/>
      <c r="D63" s="44"/>
      <c r="E63" s="44"/>
      <c r="F63" s="44"/>
      <c r="G63" s="44"/>
      <c r="H63" s="44"/>
      <c r="I63" s="44"/>
    </row>
    <row r="64" spans="1:10" ht="33" customHeight="1" x14ac:dyDescent="0.25">
      <c r="A64" s="52" t="s">
        <v>200</v>
      </c>
      <c r="B64" s="241">
        <f>'A4 Exploitation'!D107</f>
        <v>0</v>
      </c>
      <c r="C64" s="241"/>
      <c r="D64" s="44"/>
      <c r="E64" s="44"/>
      <c r="F64" s="44"/>
      <c r="G64" s="44"/>
      <c r="H64" s="44"/>
      <c r="I64" s="44"/>
    </row>
    <row r="65" spans="1:10" ht="33" customHeight="1" x14ac:dyDescent="0.25">
      <c r="A65" s="51" t="s">
        <v>201</v>
      </c>
      <c r="B65" s="241">
        <f>'A5 Exploitation'!D107</f>
        <v>0</v>
      </c>
      <c r="C65" s="241"/>
      <c r="D65" s="44"/>
      <c r="E65" s="44"/>
      <c r="F65" s="44"/>
      <c r="G65" s="44"/>
      <c r="H65" s="44"/>
      <c r="I65" s="44"/>
    </row>
    <row r="66" spans="1:10" ht="33" customHeight="1" x14ac:dyDescent="0.25">
      <c r="A66" s="51" t="s">
        <v>202</v>
      </c>
      <c r="B66" s="241">
        <f>'A6 Exploitation'!D107</f>
        <v>0</v>
      </c>
      <c r="C66" s="241"/>
      <c r="D66" s="44"/>
      <c r="E66" s="44"/>
      <c r="F66" s="44"/>
      <c r="G66" s="44"/>
      <c r="H66" s="44"/>
      <c r="I66" s="44"/>
    </row>
    <row r="67" spans="1:10" ht="18" x14ac:dyDescent="0.25">
      <c r="A67" s="54"/>
      <c r="B67" s="47"/>
      <c r="C67" s="47"/>
      <c r="D67" s="44"/>
      <c r="E67" s="44"/>
      <c r="F67" s="44"/>
      <c r="G67" s="44"/>
      <c r="H67" s="44"/>
      <c r="I67" s="44"/>
    </row>
    <row r="68" spans="1:10" ht="18" x14ac:dyDescent="0.25">
      <c r="A68" s="54"/>
      <c r="B68" s="47"/>
      <c r="C68" s="47"/>
      <c r="D68" s="44"/>
      <c r="E68" s="44"/>
      <c r="F68" s="44"/>
      <c r="G68" s="44"/>
      <c r="H68" s="44"/>
      <c r="I68" s="44"/>
    </row>
    <row r="69" spans="1:10" ht="33" customHeight="1" x14ac:dyDescent="0.25">
      <c r="A69" s="51" t="s">
        <v>195</v>
      </c>
      <c r="B69" s="242" t="s">
        <v>207</v>
      </c>
      <c r="C69" s="242"/>
      <c r="D69" s="44"/>
      <c r="E69" s="44"/>
      <c r="F69" s="44"/>
      <c r="G69" s="44"/>
      <c r="H69" s="44"/>
      <c r="I69" s="44"/>
      <c r="J69" s="43" t="str">
        <f>D18</f>
        <v>Cash Carry Tunis</v>
      </c>
    </row>
    <row r="70" spans="1:10" ht="33" customHeight="1" x14ac:dyDescent="0.25">
      <c r="A70" s="52" t="s">
        <v>197</v>
      </c>
      <c r="B70" s="241">
        <f>'A1 Exploitation'!D150</f>
        <v>0.93181818181818177</v>
      </c>
      <c r="C70" s="241"/>
      <c r="D70" s="44"/>
      <c r="E70" s="44"/>
      <c r="F70" s="44"/>
      <c r="G70" s="44"/>
      <c r="H70" s="44"/>
      <c r="I70" s="44"/>
    </row>
    <row r="71" spans="1:10" ht="33" customHeight="1" x14ac:dyDescent="0.25">
      <c r="A71" s="51" t="s">
        <v>198</v>
      </c>
      <c r="B71" s="241">
        <f>'A2 Exploitation'!D150</f>
        <v>0</v>
      </c>
      <c r="C71" s="241"/>
      <c r="D71" s="44"/>
      <c r="E71" s="44"/>
      <c r="F71" s="44"/>
      <c r="G71" s="44"/>
      <c r="H71" s="44"/>
      <c r="I71" s="44"/>
    </row>
    <row r="72" spans="1:10" ht="33" customHeight="1" x14ac:dyDescent="0.25">
      <c r="A72" s="52" t="s">
        <v>199</v>
      </c>
      <c r="B72" s="241">
        <f>'A3 Exploitation'!D150</f>
        <v>0</v>
      </c>
      <c r="C72" s="241"/>
      <c r="D72" s="44"/>
      <c r="E72" s="44"/>
      <c r="F72" s="44"/>
      <c r="G72" s="44"/>
      <c r="H72" s="44"/>
      <c r="I72" s="44"/>
    </row>
    <row r="73" spans="1:10" ht="33" customHeight="1" x14ac:dyDescent="0.25">
      <c r="A73" s="52" t="s">
        <v>200</v>
      </c>
      <c r="B73" s="241">
        <f>'A4 Exploitation'!D150</f>
        <v>0</v>
      </c>
      <c r="C73" s="241"/>
      <c r="D73" s="44"/>
      <c r="E73" s="44"/>
      <c r="F73" s="44"/>
      <c r="G73" s="44"/>
      <c r="H73" s="44"/>
      <c r="I73" s="44"/>
    </row>
    <row r="74" spans="1:10" ht="33" customHeight="1" x14ac:dyDescent="0.25">
      <c r="A74" s="51" t="s">
        <v>201</v>
      </c>
      <c r="B74" s="241">
        <f>'A5 Exploitation'!D150</f>
        <v>0</v>
      </c>
      <c r="C74" s="241"/>
      <c r="D74" s="44"/>
      <c r="E74" s="44"/>
      <c r="F74" s="44"/>
      <c r="G74" s="44"/>
      <c r="H74" s="44"/>
      <c r="I74" s="44"/>
    </row>
    <row r="75" spans="1:10" ht="33" customHeight="1" x14ac:dyDescent="0.25">
      <c r="A75" s="51" t="s">
        <v>202</v>
      </c>
      <c r="B75" s="241">
        <f>'A6 Exploitation'!D150</f>
        <v>0</v>
      </c>
      <c r="C75" s="241"/>
      <c r="D75" s="44"/>
      <c r="E75" s="44"/>
      <c r="F75" s="44"/>
      <c r="G75" s="44"/>
      <c r="H75" s="44"/>
      <c r="I75" s="44"/>
    </row>
    <row r="76" spans="1:10" ht="18" x14ac:dyDescent="0.25">
      <c r="A76" s="54"/>
      <c r="B76" s="47"/>
      <c r="C76" s="47"/>
      <c r="D76" s="44"/>
      <c r="E76" s="44"/>
      <c r="F76" s="44"/>
      <c r="G76" s="44"/>
      <c r="H76" s="44"/>
      <c r="I76" s="44"/>
    </row>
    <row r="77" spans="1:10" ht="18" x14ac:dyDescent="0.25">
      <c r="A77" s="54"/>
      <c r="B77" s="47"/>
      <c r="C77" s="47"/>
      <c r="D77" s="44"/>
      <c r="E77" s="44"/>
      <c r="F77" s="44"/>
      <c r="G77" s="44"/>
      <c r="H77" s="44"/>
      <c r="I77" s="44"/>
    </row>
    <row r="78" spans="1:10" ht="33" customHeight="1" x14ac:dyDescent="0.25">
      <c r="A78" s="51" t="s">
        <v>195</v>
      </c>
      <c r="B78" s="242" t="s">
        <v>208</v>
      </c>
      <c r="C78" s="242"/>
      <c r="D78" s="44"/>
      <c r="E78" s="44"/>
      <c r="F78" s="44"/>
      <c r="G78" s="44"/>
      <c r="H78" s="44"/>
      <c r="I78" s="44"/>
      <c r="J78" s="43" t="str">
        <f>D18</f>
        <v>Cash Carry Tunis</v>
      </c>
    </row>
    <row r="79" spans="1:10" ht="33" customHeight="1" x14ac:dyDescent="0.25">
      <c r="A79" s="52" t="s">
        <v>197</v>
      </c>
      <c r="B79" s="241">
        <f>'A1 Exploitation'!D185</f>
        <v>0.94117647058823528</v>
      </c>
      <c r="C79" s="241"/>
      <c r="D79" s="44"/>
      <c r="E79" s="44"/>
      <c r="F79" s="44"/>
      <c r="G79" s="44"/>
      <c r="H79" s="44"/>
      <c r="I79" s="44"/>
    </row>
    <row r="80" spans="1:10" ht="33" customHeight="1" x14ac:dyDescent="0.25">
      <c r="A80" s="51" t="s">
        <v>198</v>
      </c>
      <c r="B80" s="241">
        <f>'A2 Exploitation'!D185</f>
        <v>0</v>
      </c>
      <c r="C80" s="241"/>
      <c r="D80" s="44"/>
      <c r="E80" s="44"/>
      <c r="F80" s="44"/>
      <c r="G80" s="44"/>
      <c r="H80" s="44"/>
      <c r="I80" s="44"/>
    </row>
    <row r="81" spans="1:10" ht="33" customHeight="1" x14ac:dyDescent="0.25">
      <c r="A81" s="52" t="s">
        <v>199</v>
      </c>
      <c r="B81" s="241">
        <f>'A3 Exploitation'!D185</f>
        <v>0</v>
      </c>
      <c r="C81" s="241"/>
      <c r="D81" s="44"/>
      <c r="E81" s="44"/>
      <c r="F81" s="44"/>
      <c r="G81" s="44"/>
      <c r="H81" s="44"/>
      <c r="I81" s="44"/>
    </row>
    <row r="82" spans="1:10" ht="33" customHeight="1" x14ac:dyDescent="0.25">
      <c r="A82" s="52" t="s">
        <v>200</v>
      </c>
      <c r="B82" s="241">
        <f>'A4 Exploitation'!D185</f>
        <v>0</v>
      </c>
      <c r="C82" s="241"/>
      <c r="D82" s="44"/>
      <c r="E82" s="44"/>
      <c r="F82" s="44"/>
      <c r="G82" s="44"/>
      <c r="H82" s="44"/>
      <c r="I82" s="44"/>
    </row>
    <row r="83" spans="1:10" ht="33" customHeight="1" x14ac:dyDescent="0.25">
      <c r="A83" s="51" t="s">
        <v>201</v>
      </c>
      <c r="B83" s="241">
        <f>'A5 Exploitation'!D185</f>
        <v>0</v>
      </c>
      <c r="C83" s="241"/>
      <c r="D83" s="44"/>
      <c r="E83" s="44"/>
      <c r="F83" s="44"/>
      <c r="G83" s="44"/>
      <c r="H83" s="44"/>
      <c r="I83" s="44"/>
    </row>
    <row r="84" spans="1:10" ht="33" customHeight="1" x14ac:dyDescent="0.25">
      <c r="A84" s="51" t="s">
        <v>202</v>
      </c>
      <c r="B84" s="241">
        <f>'A6 Exploitation'!D185</f>
        <v>0</v>
      </c>
      <c r="C84" s="241"/>
      <c r="D84" s="44"/>
      <c r="E84" s="44"/>
      <c r="F84" s="44"/>
      <c r="G84" s="44"/>
      <c r="H84" s="44"/>
      <c r="I84" s="44"/>
    </row>
    <row r="85" spans="1:10" ht="18" x14ac:dyDescent="0.25">
      <c r="A85" s="54"/>
      <c r="B85" s="47"/>
      <c r="C85" s="47"/>
      <c r="D85" s="44"/>
      <c r="E85" s="44"/>
      <c r="F85" s="44"/>
      <c r="G85" s="44"/>
      <c r="H85" s="44"/>
      <c r="I85" s="44"/>
    </row>
    <row r="86" spans="1:10" ht="18" x14ac:dyDescent="0.25">
      <c r="A86" s="54"/>
      <c r="B86" s="47"/>
      <c r="C86" s="47"/>
      <c r="D86" s="44"/>
      <c r="E86" s="44"/>
      <c r="F86" s="44"/>
      <c r="G86" s="44"/>
      <c r="H86" s="44"/>
      <c r="I86" s="44"/>
    </row>
    <row r="87" spans="1:10" ht="33" customHeight="1" x14ac:dyDescent="0.25">
      <c r="A87" s="51" t="s">
        <v>195</v>
      </c>
      <c r="B87" s="242" t="s">
        <v>309</v>
      </c>
      <c r="C87" s="242"/>
      <c r="D87" s="44"/>
      <c r="E87" s="44"/>
      <c r="F87" s="44"/>
      <c r="G87" s="44"/>
      <c r="H87" s="44"/>
      <c r="I87" s="44"/>
      <c r="J87" s="43" t="str">
        <f>D18</f>
        <v>Cash Carry Tunis</v>
      </c>
    </row>
    <row r="88" spans="1:10" ht="33" customHeight="1" x14ac:dyDescent="0.25">
      <c r="A88" s="52" t="s">
        <v>197</v>
      </c>
      <c r="B88" s="241">
        <f>'A1 Exploitation'!D242</f>
        <v>0.98148148148148151</v>
      </c>
      <c r="C88" s="241"/>
      <c r="D88" s="44"/>
      <c r="E88" s="44"/>
      <c r="F88" s="44"/>
      <c r="G88" s="44"/>
      <c r="H88" s="44"/>
      <c r="I88" s="44"/>
    </row>
    <row r="89" spans="1:10" ht="33" customHeight="1" x14ac:dyDescent="0.25">
      <c r="A89" s="51" t="s">
        <v>198</v>
      </c>
      <c r="B89" s="241">
        <f>'A2 Exploitation'!D242</f>
        <v>0</v>
      </c>
      <c r="C89" s="241"/>
      <c r="D89" s="44"/>
      <c r="E89" s="44"/>
      <c r="F89" s="44"/>
      <c r="G89" s="44"/>
      <c r="H89" s="44"/>
      <c r="I89" s="44"/>
    </row>
    <row r="90" spans="1:10" ht="33" customHeight="1" x14ac:dyDescent="0.25">
      <c r="A90" s="52" t="s">
        <v>199</v>
      </c>
      <c r="B90" s="241">
        <f>'A3 Exploitation'!D242</f>
        <v>0</v>
      </c>
      <c r="C90" s="241"/>
      <c r="D90" s="44"/>
      <c r="E90" s="44"/>
      <c r="F90" s="44"/>
      <c r="G90" s="44"/>
      <c r="H90" s="44"/>
      <c r="I90" s="44"/>
    </row>
    <row r="91" spans="1:10" ht="33" customHeight="1" x14ac:dyDescent="0.25">
      <c r="A91" s="52" t="s">
        <v>200</v>
      </c>
      <c r="B91" s="241">
        <f>'A4 Exploitation'!D242</f>
        <v>0</v>
      </c>
      <c r="C91" s="241"/>
      <c r="D91" s="44"/>
      <c r="E91" s="44"/>
      <c r="F91" s="44"/>
      <c r="G91" s="44"/>
      <c r="H91" s="44"/>
      <c r="I91" s="44"/>
    </row>
    <row r="92" spans="1:10" ht="33" customHeight="1" x14ac:dyDescent="0.25">
      <c r="A92" s="51" t="s">
        <v>201</v>
      </c>
      <c r="B92" s="241">
        <f>'A5 Exploitation'!D242</f>
        <v>0</v>
      </c>
      <c r="C92" s="241"/>
      <c r="D92" s="44"/>
      <c r="E92" s="44"/>
      <c r="F92" s="44"/>
      <c r="G92" s="44"/>
      <c r="H92" s="44"/>
      <c r="I92" s="44"/>
    </row>
    <row r="93" spans="1:10" ht="33" customHeight="1" x14ac:dyDescent="0.25">
      <c r="A93" s="51" t="s">
        <v>202</v>
      </c>
      <c r="B93" s="241">
        <f>'A6 Exploitation'!D242</f>
        <v>0</v>
      </c>
      <c r="C93" s="241"/>
      <c r="D93" s="44"/>
      <c r="E93" s="44"/>
      <c r="F93" s="44"/>
      <c r="G93" s="44"/>
      <c r="H93" s="44"/>
      <c r="I93" s="44"/>
    </row>
    <row r="94" spans="1:10" ht="18" x14ac:dyDescent="0.25">
      <c r="A94" s="54"/>
      <c r="B94" s="47"/>
      <c r="C94" s="47"/>
      <c r="D94" s="44"/>
      <c r="E94" s="44"/>
      <c r="F94" s="44"/>
      <c r="G94" s="44"/>
      <c r="H94" s="44"/>
      <c r="I94" s="44"/>
    </row>
    <row r="95" spans="1:10" ht="18" x14ac:dyDescent="0.25">
      <c r="A95" s="54"/>
      <c r="B95" s="47"/>
      <c r="C95" s="47"/>
      <c r="D95" s="44"/>
      <c r="E95" s="44"/>
      <c r="F95" s="44"/>
      <c r="G95" s="44"/>
      <c r="H95" s="44"/>
      <c r="I95" s="44"/>
    </row>
    <row r="96" spans="1:10" ht="33" customHeight="1" x14ac:dyDescent="0.25">
      <c r="A96" s="51" t="s">
        <v>195</v>
      </c>
      <c r="B96" s="242" t="s">
        <v>310</v>
      </c>
      <c r="C96" s="242"/>
      <c r="D96" s="44"/>
      <c r="E96" s="44"/>
      <c r="F96" s="44"/>
      <c r="G96" s="44"/>
      <c r="H96" s="44"/>
      <c r="I96" s="44"/>
      <c r="J96" s="43" t="str">
        <f>D18</f>
        <v>Cash Carry Tunis</v>
      </c>
    </row>
    <row r="97" spans="1:10" ht="33" customHeight="1" x14ac:dyDescent="0.25">
      <c r="A97" s="52" t="s">
        <v>197</v>
      </c>
      <c r="B97" s="241">
        <f>'A1 Exploitation'!D281</f>
        <v>1</v>
      </c>
      <c r="C97" s="241"/>
      <c r="D97" s="44"/>
      <c r="E97" s="44"/>
      <c r="F97" s="44"/>
      <c r="G97" s="44"/>
      <c r="H97" s="44"/>
      <c r="I97" s="44"/>
    </row>
    <row r="98" spans="1:10" ht="33" customHeight="1" x14ac:dyDescent="0.25">
      <c r="A98" s="51" t="s">
        <v>198</v>
      </c>
      <c r="B98" s="241">
        <f>'A2 Exploitation'!D281</f>
        <v>0</v>
      </c>
      <c r="C98" s="241"/>
      <c r="D98" s="44"/>
      <c r="E98" s="44"/>
      <c r="F98" s="44"/>
      <c r="G98" s="44"/>
      <c r="H98" s="44"/>
      <c r="I98" s="44"/>
    </row>
    <row r="99" spans="1:10" ht="33" customHeight="1" x14ac:dyDescent="0.25">
      <c r="A99" s="52" t="s">
        <v>199</v>
      </c>
      <c r="B99" s="241">
        <f>'A3 Exploitation'!D281</f>
        <v>0</v>
      </c>
      <c r="C99" s="241"/>
      <c r="D99" s="44"/>
      <c r="E99" s="44"/>
      <c r="F99" s="44"/>
      <c r="G99" s="44"/>
      <c r="H99" s="44"/>
      <c r="I99" s="44"/>
    </row>
    <row r="100" spans="1:10" ht="33" customHeight="1" x14ac:dyDescent="0.25">
      <c r="A100" s="52" t="s">
        <v>200</v>
      </c>
      <c r="B100" s="241">
        <f>'A4 Exploitation'!D281</f>
        <v>0</v>
      </c>
      <c r="C100" s="241"/>
      <c r="D100" s="44"/>
      <c r="E100" s="44"/>
      <c r="F100" s="44"/>
      <c r="G100" s="44"/>
      <c r="H100" s="44"/>
      <c r="I100" s="44"/>
    </row>
    <row r="101" spans="1:10" ht="33" customHeight="1" x14ac:dyDescent="0.25">
      <c r="A101" s="51" t="s">
        <v>201</v>
      </c>
      <c r="B101" s="241">
        <f>'A5 Exploitation'!D281</f>
        <v>0</v>
      </c>
      <c r="C101" s="241"/>
      <c r="D101" s="44"/>
      <c r="E101" s="44"/>
      <c r="F101" s="44"/>
      <c r="G101" s="44"/>
      <c r="H101" s="44"/>
      <c r="I101" s="44"/>
    </row>
    <row r="102" spans="1:10" ht="33" customHeight="1" x14ac:dyDescent="0.25">
      <c r="A102" s="51" t="s">
        <v>202</v>
      </c>
      <c r="B102" s="241">
        <f>'A6 Exploitation'!D281</f>
        <v>0</v>
      </c>
      <c r="C102" s="241"/>
      <c r="D102" s="44"/>
      <c r="E102" s="44"/>
      <c r="F102" s="44"/>
      <c r="G102" s="44"/>
      <c r="H102" s="44"/>
      <c r="I102" s="44"/>
    </row>
    <row r="103" spans="1:10" ht="18" x14ac:dyDescent="0.25">
      <c r="A103" s="54"/>
      <c r="B103" s="47"/>
      <c r="C103" s="47"/>
      <c r="D103" s="44"/>
      <c r="E103" s="44"/>
      <c r="F103" s="44"/>
      <c r="G103" s="44"/>
      <c r="H103" s="44"/>
      <c r="I103" s="44"/>
    </row>
    <row r="104" spans="1:10" ht="18" x14ac:dyDescent="0.25">
      <c r="A104" s="54"/>
      <c r="B104" s="47"/>
      <c r="C104" s="47"/>
      <c r="D104" s="44"/>
      <c r="E104" s="44"/>
      <c r="F104" s="44"/>
      <c r="G104" s="44"/>
      <c r="H104" s="44"/>
      <c r="I104" s="44"/>
    </row>
    <row r="105" spans="1:10" ht="33" customHeight="1" x14ac:dyDescent="0.25">
      <c r="A105" s="51" t="s">
        <v>195</v>
      </c>
      <c r="B105" s="242" t="s">
        <v>311</v>
      </c>
      <c r="C105" s="242"/>
      <c r="D105" s="44"/>
      <c r="E105" s="44"/>
      <c r="F105" s="44"/>
      <c r="G105" s="44"/>
      <c r="H105" s="44"/>
      <c r="I105" s="44"/>
      <c r="J105" s="43" t="str">
        <f>D18</f>
        <v>Cash Carry Tunis</v>
      </c>
    </row>
    <row r="106" spans="1:10" ht="33" customHeight="1" x14ac:dyDescent="0.25">
      <c r="A106" s="52" t="s">
        <v>197</v>
      </c>
      <c r="B106" s="241" t="e">
        <f>'A1 Exploitation'!D296</f>
        <v>#DIV/0!</v>
      </c>
      <c r="C106" s="241"/>
      <c r="D106" s="44"/>
      <c r="E106" s="44"/>
      <c r="F106" s="44"/>
      <c r="G106" s="44"/>
      <c r="H106" s="44"/>
      <c r="I106" s="44"/>
    </row>
    <row r="107" spans="1:10" ht="33" customHeight="1" x14ac:dyDescent="0.25">
      <c r="A107" s="51" t="s">
        <v>198</v>
      </c>
      <c r="B107" s="241">
        <f>'A2 Exploitation'!D296</f>
        <v>0</v>
      </c>
      <c r="C107" s="241"/>
      <c r="D107" s="44"/>
      <c r="E107" s="44"/>
      <c r="F107" s="44"/>
      <c r="G107" s="44"/>
      <c r="H107" s="44"/>
      <c r="I107" s="44"/>
    </row>
    <row r="108" spans="1:10" ht="33" customHeight="1" x14ac:dyDescent="0.25">
      <c r="A108" s="52" t="s">
        <v>199</v>
      </c>
      <c r="B108" s="241">
        <f>'A3 Exploitation'!D296</f>
        <v>0</v>
      </c>
      <c r="C108" s="241"/>
      <c r="D108" s="44"/>
      <c r="E108" s="44"/>
      <c r="F108" s="44"/>
      <c r="G108" s="44"/>
      <c r="H108" s="44"/>
      <c r="I108" s="44"/>
    </row>
    <row r="109" spans="1:10" ht="33" customHeight="1" x14ac:dyDescent="0.25">
      <c r="A109" s="52" t="s">
        <v>200</v>
      </c>
      <c r="B109" s="241">
        <f>'A4 Exploitation'!D296</f>
        <v>0</v>
      </c>
      <c r="C109" s="241"/>
      <c r="D109" s="44"/>
      <c r="E109" s="44"/>
      <c r="F109" s="44"/>
      <c r="G109" s="44"/>
      <c r="H109" s="44"/>
      <c r="I109" s="44"/>
    </row>
    <row r="110" spans="1:10" ht="33" customHeight="1" x14ac:dyDescent="0.25">
      <c r="A110" s="51" t="s">
        <v>201</v>
      </c>
      <c r="B110" s="241">
        <f>'A5 Exploitation'!D296</f>
        <v>0</v>
      </c>
      <c r="C110" s="241"/>
      <c r="D110" s="44"/>
      <c r="E110" s="44"/>
      <c r="F110" s="44"/>
      <c r="G110" s="44"/>
      <c r="H110" s="44"/>
      <c r="I110" s="44"/>
    </row>
    <row r="111" spans="1:10" ht="33" customHeight="1" x14ac:dyDescent="0.25">
      <c r="A111" s="51" t="s">
        <v>202</v>
      </c>
      <c r="B111" s="241">
        <f>'A6 Exploitation'!D296</f>
        <v>0</v>
      </c>
      <c r="C111" s="241"/>
      <c r="D111" s="44"/>
      <c r="E111" s="44"/>
      <c r="F111" s="44"/>
      <c r="G111" s="44"/>
      <c r="H111" s="44"/>
      <c r="I111" s="44"/>
    </row>
    <row r="112" spans="1:10" ht="18" x14ac:dyDescent="0.25">
      <c r="A112" s="54"/>
      <c r="B112" s="47"/>
      <c r="C112" s="47"/>
      <c r="D112" s="44"/>
      <c r="E112" s="44"/>
      <c r="F112" s="44"/>
      <c r="G112" s="44"/>
      <c r="H112" s="44"/>
      <c r="I112" s="44"/>
    </row>
    <row r="113" spans="1:10" ht="18" x14ac:dyDescent="0.25">
      <c r="A113" s="54"/>
      <c r="B113" s="47"/>
      <c r="C113" s="47"/>
      <c r="D113" s="44"/>
      <c r="E113" s="44"/>
      <c r="F113" s="44"/>
      <c r="G113" s="44"/>
      <c r="H113" s="44"/>
      <c r="I113" s="44"/>
    </row>
    <row r="114" spans="1:10" ht="73.5" customHeight="1" x14ac:dyDescent="0.25">
      <c r="A114" s="51" t="s">
        <v>195</v>
      </c>
      <c r="B114" s="242" t="s">
        <v>312</v>
      </c>
      <c r="C114" s="242"/>
      <c r="D114" s="44"/>
      <c r="E114" s="44"/>
      <c r="F114" s="44"/>
      <c r="G114" s="44"/>
      <c r="H114" s="44"/>
      <c r="I114" s="44"/>
      <c r="J114" s="43" t="str">
        <f>D18</f>
        <v>Cash Carry Tunis</v>
      </c>
    </row>
    <row r="115" spans="1:10" ht="33" customHeight="1" x14ac:dyDescent="0.25">
      <c r="A115" s="52" t="s">
        <v>197</v>
      </c>
      <c r="B115" s="241">
        <f>'A1 Exploitation'!D321</f>
        <v>1</v>
      </c>
      <c r="C115" s="241"/>
      <c r="D115" s="44"/>
      <c r="E115" s="44"/>
      <c r="F115" s="44"/>
      <c r="G115" s="44"/>
      <c r="H115" s="44"/>
      <c r="I115" s="44"/>
    </row>
    <row r="116" spans="1:10" ht="33" customHeight="1" x14ac:dyDescent="0.25">
      <c r="A116" s="51" t="s">
        <v>198</v>
      </c>
      <c r="B116" s="241">
        <f>'A2 Exploitation'!D321</f>
        <v>0</v>
      </c>
      <c r="C116" s="241"/>
      <c r="D116" s="44"/>
      <c r="E116" s="44"/>
      <c r="F116" s="44"/>
      <c r="G116" s="44"/>
      <c r="H116" s="44"/>
      <c r="I116" s="44"/>
    </row>
    <row r="117" spans="1:10" ht="33" customHeight="1" x14ac:dyDescent="0.25">
      <c r="A117" s="52" t="s">
        <v>199</v>
      </c>
      <c r="B117" s="241">
        <f>'A3 Exploitation'!D321</f>
        <v>0</v>
      </c>
      <c r="C117" s="241"/>
      <c r="D117" s="44"/>
      <c r="E117" s="44"/>
      <c r="F117" s="44"/>
      <c r="G117" s="44"/>
      <c r="H117" s="44"/>
      <c r="I117" s="44"/>
    </row>
    <row r="118" spans="1:10" ht="33" customHeight="1" x14ac:dyDescent="0.25">
      <c r="A118" s="52" t="s">
        <v>200</v>
      </c>
      <c r="B118" s="241">
        <f>'A4 Exploitation'!D321</f>
        <v>0</v>
      </c>
      <c r="C118" s="241"/>
      <c r="D118" s="44"/>
      <c r="E118" s="44"/>
      <c r="F118" s="44"/>
      <c r="G118" s="44"/>
      <c r="H118" s="44"/>
      <c r="I118" s="44"/>
    </row>
    <row r="119" spans="1:10" ht="33" customHeight="1" x14ac:dyDescent="0.25">
      <c r="A119" s="51" t="s">
        <v>201</v>
      </c>
      <c r="B119" s="241">
        <f>'A5 Exploitation'!D321</f>
        <v>0</v>
      </c>
      <c r="C119" s="241"/>
      <c r="D119" s="44"/>
      <c r="E119" s="44"/>
      <c r="F119" s="44"/>
      <c r="G119" s="44"/>
      <c r="H119" s="44"/>
      <c r="I119" s="44"/>
    </row>
    <row r="120" spans="1:10" ht="33" customHeight="1" x14ac:dyDescent="0.25">
      <c r="A120" s="51" t="s">
        <v>202</v>
      </c>
      <c r="B120" s="241">
        <f>'A6 Exploitation'!D321</f>
        <v>0</v>
      </c>
      <c r="C120" s="241"/>
      <c r="D120" s="44"/>
      <c r="E120" s="44"/>
      <c r="F120" s="44"/>
      <c r="G120" s="44"/>
      <c r="H120" s="44"/>
      <c r="I120" s="44"/>
    </row>
    <row r="121" spans="1:10" ht="18" x14ac:dyDescent="0.25">
      <c r="A121" s="54"/>
      <c r="B121" s="47"/>
      <c r="C121" s="47"/>
      <c r="D121" s="44"/>
      <c r="E121" s="44"/>
      <c r="F121" s="44"/>
      <c r="G121" s="44"/>
      <c r="H121" s="44"/>
      <c r="I121" s="44"/>
    </row>
    <row r="122" spans="1:10" ht="18" x14ac:dyDescent="0.25">
      <c r="A122" s="54"/>
      <c r="B122" s="47"/>
      <c r="C122" s="47"/>
      <c r="D122" s="44"/>
      <c r="E122" s="44"/>
      <c r="F122" s="44"/>
      <c r="G122" s="44"/>
      <c r="H122" s="44"/>
      <c r="I122" s="44"/>
    </row>
    <row r="123" spans="1:10" ht="33" customHeight="1" x14ac:dyDescent="0.25">
      <c r="A123" s="54"/>
      <c r="B123" s="243"/>
      <c r="C123" s="243"/>
      <c r="D123" s="44"/>
      <c r="E123" s="44"/>
      <c r="F123" s="44"/>
      <c r="G123" s="44"/>
      <c r="H123" s="44"/>
      <c r="I123" s="44"/>
    </row>
    <row r="124" spans="1:10" ht="33" customHeight="1" x14ac:dyDescent="0.25">
      <c r="A124" s="51" t="s">
        <v>195</v>
      </c>
      <c r="B124" s="242" t="s">
        <v>315</v>
      </c>
      <c r="C124" s="242"/>
      <c r="D124" s="44"/>
      <c r="E124" s="44"/>
      <c r="F124" s="44"/>
      <c r="G124" s="44"/>
      <c r="H124" s="44"/>
      <c r="I124" s="44"/>
      <c r="J124" s="43" t="str">
        <f>D18</f>
        <v>Cash Carry Tunis</v>
      </c>
    </row>
    <row r="125" spans="1:10" ht="33" customHeight="1" x14ac:dyDescent="0.25">
      <c r="A125" s="52" t="s">
        <v>197</v>
      </c>
      <c r="B125" s="241">
        <f>'A1 Exploitation'!D332</f>
        <v>0.83333333333333337</v>
      </c>
      <c r="C125" s="241"/>
      <c r="D125" s="44"/>
      <c r="E125" s="44"/>
      <c r="F125" s="44"/>
      <c r="G125" s="44"/>
      <c r="H125" s="44"/>
      <c r="I125" s="44"/>
    </row>
    <row r="126" spans="1:10" ht="33" customHeight="1" x14ac:dyDescent="0.25">
      <c r="A126" s="51" t="s">
        <v>198</v>
      </c>
      <c r="B126" s="241">
        <f>'A2 Exploitation'!D332</f>
        <v>0</v>
      </c>
      <c r="C126" s="241"/>
      <c r="D126" s="44"/>
      <c r="E126" s="44"/>
      <c r="F126" s="44"/>
      <c r="G126" s="44"/>
      <c r="H126" s="44"/>
      <c r="I126" s="44"/>
    </row>
    <row r="127" spans="1:10" ht="33" customHeight="1" x14ac:dyDescent="0.25">
      <c r="A127" s="52" t="s">
        <v>199</v>
      </c>
      <c r="B127" s="241">
        <f>'A3 Exploitation'!D332</f>
        <v>0</v>
      </c>
      <c r="C127" s="241"/>
      <c r="D127" s="44"/>
      <c r="E127" s="44"/>
      <c r="F127" s="44"/>
      <c r="G127" s="44"/>
      <c r="H127" s="44"/>
      <c r="I127" s="44"/>
    </row>
    <row r="128" spans="1:10" ht="33" customHeight="1" x14ac:dyDescent="0.25">
      <c r="A128" s="52" t="s">
        <v>200</v>
      </c>
      <c r="B128" s="241">
        <f>'A4 Exploitation'!D332</f>
        <v>0</v>
      </c>
      <c r="C128" s="241"/>
    </row>
    <row r="129" spans="1:10" ht="33" customHeight="1" x14ac:dyDescent="0.25">
      <c r="A129" s="51" t="s">
        <v>201</v>
      </c>
      <c r="B129" s="241">
        <f>'A5 Exploitation'!D332</f>
        <v>0</v>
      </c>
      <c r="C129" s="241"/>
    </row>
    <row r="130" spans="1:10" ht="18" x14ac:dyDescent="0.25">
      <c r="A130" s="51" t="s">
        <v>202</v>
      </c>
      <c r="B130" s="241">
        <f>'A6 Exploitation'!D332</f>
        <v>0</v>
      </c>
      <c r="C130" s="241"/>
    </row>
    <row r="131" spans="1:10" ht="18.75" x14ac:dyDescent="0.25">
      <c r="A131" s="55"/>
      <c r="B131" s="48"/>
      <c r="C131" s="48"/>
    </row>
    <row r="132" spans="1:10" ht="33" customHeight="1" x14ac:dyDescent="0.25">
      <c r="A132" s="55"/>
      <c r="B132" s="48"/>
      <c r="C132" s="48"/>
    </row>
    <row r="133" spans="1:10" ht="33" customHeight="1" x14ac:dyDescent="0.25">
      <c r="A133" s="51" t="s">
        <v>195</v>
      </c>
      <c r="B133" s="242" t="s">
        <v>316</v>
      </c>
      <c r="C133" s="242"/>
      <c r="J133" s="43" t="str">
        <f>D18</f>
        <v>Cash Carry Tunis</v>
      </c>
    </row>
    <row r="134" spans="1:10" ht="33" customHeight="1" x14ac:dyDescent="0.25">
      <c r="A134" s="52" t="s">
        <v>197</v>
      </c>
      <c r="B134" s="241">
        <f>'A1 Exploitation'!D353</f>
        <v>1</v>
      </c>
      <c r="C134" s="241"/>
    </row>
    <row r="135" spans="1:10" ht="33" customHeight="1" x14ac:dyDescent="0.25">
      <c r="A135" s="51" t="s">
        <v>198</v>
      </c>
      <c r="B135" s="241">
        <f>'A2 Exploitation'!D353</f>
        <v>0</v>
      </c>
      <c r="C135" s="241"/>
    </row>
    <row r="136" spans="1:10" ht="33" customHeight="1" x14ac:dyDescent="0.25">
      <c r="A136" s="52" t="s">
        <v>199</v>
      </c>
      <c r="B136" s="241">
        <f>'A3 Exploitation'!D353</f>
        <v>0</v>
      </c>
      <c r="C136" s="241"/>
    </row>
    <row r="137" spans="1:10" ht="33" customHeight="1" x14ac:dyDescent="0.25">
      <c r="A137" s="52" t="s">
        <v>200</v>
      </c>
      <c r="B137" s="241">
        <f>'A4 Exploitation'!D353</f>
        <v>0</v>
      </c>
      <c r="C137" s="241"/>
    </row>
    <row r="138" spans="1:10" ht="33" customHeight="1" x14ac:dyDescent="0.25">
      <c r="A138" s="51" t="s">
        <v>201</v>
      </c>
      <c r="B138" s="241">
        <f>'A5 Exploitation'!D353</f>
        <v>0</v>
      </c>
      <c r="C138" s="241"/>
    </row>
    <row r="139" spans="1:10" ht="18" x14ac:dyDescent="0.25">
      <c r="A139" s="51" t="s">
        <v>202</v>
      </c>
      <c r="B139" s="241">
        <f>'A6 Exploitation'!D353</f>
        <v>0</v>
      </c>
      <c r="C139" s="241"/>
    </row>
    <row r="140" spans="1:10" ht="18.75" x14ac:dyDescent="0.25">
      <c r="A140" s="55"/>
      <c r="B140" s="48"/>
      <c r="C140" s="48"/>
    </row>
    <row r="141" spans="1:10" ht="33" customHeight="1" x14ac:dyDescent="0.25">
      <c r="A141" s="55"/>
      <c r="B141" s="48"/>
      <c r="C141" s="48"/>
    </row>
    <row r="142" spans="1:10" ht="33" customHeight="1" x14ac:dyDescent="0.25">
      <c r="A142" s="51" t="s">
        <v>195</v>
      </c>
      <c r="B142" s="242" t="s">
        <v>209</v>
      </c>
      <c r="C142" s="242"/>
      <c r="J142" s="43" t="str">
        <f>D18</f>
        <v>Cash Carry Tunis</v>
      </c>
    </row>
    <row r="143" spans="1:10" ht="33" customHeight="1" x14ac:dyDescent="0.25">
      <c r="A143" s="52" t="s">
        <v>197</v>
      </c>
      <c r="B143" s="241">
        <f>'A1 Technique'!D139</f>
        <v>0.7416666666666667</v>
      </c>
      <c r="C143" s="241"/>
    </row>
    <row r="144" spans="1:10" ht="33" customHeight="1" x14ac:dyDescent="0.25">
      <c r="A144" s="51" t="s">
        <v>198</v>
      </c>
      <c r="B144" s="241">
        <f>'A2 Technique'!D139</f>
        <v>0</v>
      </c>
      <c r="C144" s="241"/>
    </row>
    <row r="145" spans="1:3" ht="33" customHeight="1" x14ac:dyDescent="0.25">
      <c r="A145" s="52" t="s">
        <v>199</v>
      </c>
      <c r="B145" s="241">
        <f>'A3 Technique'!D139</f>
        <v>0</v>
      </c>
      <c r="C145" s="241"/>
    </row>
    <row r="146" spans="1:3" ht="33" customHeight="1" x14ac:dyDescent="0.25">
      <c r="A146" s="52" t="s">
        <v>200</v>
      </c>
      <c r="B146" s="241">
        <f>'A4 Technique'!D139</f>
        <v>0</v>
      </c>
      <c r="C146" s="241"/>
    </row>
    <row r="147" spans="1:3" ht="33" customHeight="1" x14ac:dyDescent="0.25">
      <c r="A147" s="51" t="s">
        <v>201</v>
      </c>
      <c r="B147" s="241">
        <f>'A5 Technique'!D139</f>
        <v>0</v>
      </c>
      <c r="C147" s="241"/>
    </row>
    <row r="148" spans="1:3" ht="18" x14ac:dyDescent="0.25">
      <c r="A148" s="51" t="s">
        <v>202</v>
      </c>
      <c r="B148" s="241">
        <f>'A6 Technique'!D139</f>
        <v>0</v>
      </c>
      <c r="C148" s="241"/>
    </row>
    <row r="150" spans="1:3" ht="33" customHeight="1" x14ac:dyDescent="0.25"/>
    <row r="151" spans="1:3" ht="33" customHeight="1" x14ac:dyDescent="0.25"/>
    <row r="152" spans="1:3" ht="33" customHeight="1" x14ac:dyDescent="0.25"/>
    <row r="153" spans="1:3" ht="33" customHeight="1" x14ac:dyDescent="0.25"/>
    <row r="154" spans="1:3" ht="33" customHeight="1" x14ac:dyDescent="0.25"/>
    <row r="155" spans="1:3" ht="33" customHeight="1" x14ac:dyDescent="0.25"/>
    <row r="156" spans="1:3" ht="33" customHeight="1" x14ac:dyDescent="0.25"/>
  </sheetData>
  <sheetProtection algorithmName="SHA-512" hashValue="gHsBTwr6CTFH1cL/cVjrJZ55BTlbcBH223q27dArcOEJsya3cIBB+Ox0deHNbOzpozqg3+G01R/hZfM/Nn/0iA==" saltValue="mdYzDbJNmh8r2+ZqMfeSGg==" spinCount="100000" sheet="1" formatCells="0" formatColumns="0" formatRows="0"/>
  <mergeCells count="102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51:C51"/>
    <mergeCell ref="B52:C52"/>
    <mergeCell ref="B53:C53"/>
    <mergeCell ref="B54:C54"/>
    <mergeCell ref="B55:C55"/>
    <mergeCell ref="B56:C56"/>
    <mergeCell ref="B60:C60"/>
    <mergeCell ref="B69:C69"/>
    <mergeCell ref="B70:C70"/>
    <mergeCell ref="B71:C71"/>
    <mergeCell ref="B72:C72"/>
    <mergeCell ref="B73:C73"/>
    <mergeCell ref="B74:C74"/>
    <mergeCell ref="B83:C83"/>
    <mergeCell ref="B84:C84"/>
    <mergeCell ref="B66:C66"/>
    <mergeCell ref="B65:C65"/>
    <mergeCell ref="B64:C64"/>
    <mergeCell ref="B63:C63"/>
    <mergeCell ref="B62:C62"/>
    <mergeCell ref="B61:C61"/>
    <mergeCell ref="B87:C87"/>
    <mergeCell ref="B88:C88"/>
    <mergeCell ref="B89:C89"/>
    <mergeCell ref="B90:C90"/>
    <mergeCell ref="B75:C75"/>
    <mergeCell ref="B78:C78"/>
    <mergeCell ref="B79:C79"/>
    <mergeCell ref="B80:C80"/>
    <mergeCell ref="B81:C81"/>
    <mergeCell ref="B82:C82"/>
    <mergeCell ref="B99:C99"/>
    <mergeCell ref="B100:C100"/>
    <mergeCell ref="B101:C101"/>
    <mergeCell ref="B102:C102"/>
    <mergeCell ref="B105:C105"/>
    <mergeCell ref="B106:C106"/>
    <mergeCell ref="B91:C91"/>
    <mergeCell ref="B92:C92"/>
    <mergeCell ref="B93:C93"/>
    <mergeCell ref="B96:C96"/>
    <mergeCell ref="B97:C97"/>
    <mergeCell ref="B98:C98"/>
    <mergeCell ref="B115:C115"/>
    <mergeCell ref="B116:C116"/>
    <mergeCell ref="B117:C117"/>
    <mergeCell ref="B118:C118"/>
    <mergeCell ref="B119:C119"/>
    <mergeCell ref="B120:C120"/>
    <mergeCell ref="B107:C107"/>
    <mergeCell ref="B108:C108"/>
    <mergeCell ref="B109:C109"/>
    <mergeCell ref="B110:C110"/>
    <mergeCell ref="B111:C111"/>
    <mergeCell ref="B114:C114"/>
    <mergeCell ref="B127:C127"/>
    <mergeCell ref="B128:C128"/>
    <mergeCell ref="B129:C129"/>
    <mergeCell ref="B130:C130"/>
    <mergeCell ref="B133:C133"/>
    <mergeCell ref="B134:C134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48:C148"/>
    <mergeCell ref="B135:C135"/>
    <mergeCell ref="B136:C136"/>
    <mergeCell ref="B137:C137"/>
    <mergeCell ref="B138:C138"/>
    <mergeCell ref="B139:C139"/>
    <mergeCell ref="B142:C142"/>
  </mergeCells>
  <pageMargins left="0.7" right="0.7" top="0.75" bottom="0.75" header="0.3" footer="0.3"/>
  <pageSetup paperSize="9" scale="66" orientation="portrait" r:id="rId1"/>
  <rowBreaks count="2" manualBreakCount="2">
    <brk id="85" max="16383" man="1"/>
    <brk id="121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12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Tunis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COUNTIF('A4 Exploitation'!F24:F48,"ok")</f>
        <v>0</v>
      </c>
      <c r="F49" s="238">
        <f>COUNTA('A4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COUNTIF('A4 Exploitation'!F61:F101,"ok")</f>
        <v>0</v>
      </c>
      <c r="F102" s="238">
        <f>COUNTA('A4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COUNTIF('A4 Exploitation'!F114:F144,"ok")</f>
        <v>0</v>
      </c>
      <c r="F145" s="238">
        <f>COUNTA('A4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COUNTIF('A4 Exploitation'!F157:F179,"ok")</f>
        <v>0</v>
      </c>
      <c r="F180" s="238">
        <f>COUNTA('A4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COUNTIF('A4 Exploitation'!F192:F236,"ok")</f>
        <v>0</v>
      </c>
      <c r="F237" s="238">
        <f>COUNTA('A4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COUNTIF('A4 Exploitation'!F249:F275,"ok")</f>
        <v>0</v>
      </c>
      <c r="F276" s="238">
        <f>COUNTA('A4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COUNTIF('A4 Exploitation'!F287:F290,"ok")</f>
        <v>0</v>
      </c>
      <c r="F291" s="238">
        <f>COUNTA('A4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10"/>
      <c r="F292" s="151"/>
    </row>
    <row r="293" spans="1:7" x14ac:dyDescent="0.3">
      <c r="A293" s="4" t="s">
        <v>32</v>
      </c>
      <c r="B293" s="188"/>
      <c r="C293" s="188"/>
      <c r="D293" s="239">
        <f>D292/(COUNT(B287:C291)*2)</f>
        <v>0</v>
      </c>
      <c r="E293" s="10"/>
      <c r="F293" s="151"/>
    </row>
    <row r="294" spans="1:7" x14ac:dyDescent="0.3">
      <c r="A294" s="2"/>
      <c r="B294" s="58"/>
      <c r="C294" s="58"/>
      <c r="D294" s="240"/>
      <c r="E294" s="10"/>
      <c r="F294" s="151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COUNTIF('A4 Exploitation'!F303:F315,"ok")</f>
        <v>0</v>
      </c>
      <c r="F316" s="238">
        <f>COUNTA('A4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COUNTIF('A4 Exploitation'!F327:F329,"ok")</f>
        <v>0</v>
      </c>
      <c r="F330" s="238">
        <f>COUNTA('A4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COUNTIF('A4 Exploitation'!F338:F350,"ok")</f>
        <v>0</v>
      </c>
      <c r="F351" s="238">
        <f>COUNTA('A4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COUNTIF('A4 Exploitation'!F359:F361,"ok")</f>
        <v>0</v>
      </c>
      <c r="F362" s="238">
        <f>COUNTA('A4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f+UFCwnILE+8dtR3HkWtk40nkz/SZtT3kjkV9ZT3z3k1nB/FVpoxppE+OgvC/t3VTLuq4IXzbpA4kV/IhfUVKQ==" saltValue="6oKzpxNPui0IUb1hDK54lQ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F137" sqref="F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de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43455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COUNTIF('A4 Technique'!F17:F133,"ok")</f>
        <v>0</v>
      </c>
      <c r="F137" s="173">
        <f>COUNTA('A4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NPsSBhFfhQqmyKXgNMRcWD0ef7jxe4NUR/u+zTdfOk2NqeymZ9GwrnKsSsWyi7DIJPBMvOikSuYPPUH9FMhJkQ==" saltValue="9KH6ML2qYsM6X0wsHrrkUg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55:F61 F78:F89 F94:F101 F106:F108 F113:F116 F121:F125 F130:F133 F67:F73 F46:F50">
      <formula1>$G$15:$G$17</formula1>
    </dataValidation>
    <dataValidation type="list" allowBlank="1" showInputMessage="1" showErrorMessage="1" sqref="B17:B21 B26:B32 B37:B41 B55:B61 B130:B133 B78:B89 B106:B108 B113:B116 B121:B125 B94:B101 B67:B73 B46:B50">
      <formula1>$B$1:$B$4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12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Tunis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COUNTIF('A5 Exploitation'!F24:F48,"ok")</f>
        <v>0</v>
      </c>
      <c r="F49" s="238">
        <f>COUNTA('A5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COUNTIF('A5 Exploitation'!F61:F101,"ok")</f>
        <v>0</v>
      </c>
      <c r="F102" s="238">
        <f>COUNTA('A5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COUNTIF('A5 Exploitation'!F114:F144,"ok")</f>
        <v>0</v>
      </c>
      <c r="F145" s="238">
        <f>COUNTA('A5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COUNTIF('A5 Exploitation'!F157:F179,"ok")</f>
        <v>0</v>
      </c>
      <c r="F180" s="238">
        <f>COUNTA('A5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COUNTIF('A5 Exploitation'!F192:F236,"ok")</f>
        <v>0</v>
      </c>
      <c r="F237" s="238">
        <f>COUNTA('A5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COUNTIF('A5 Exploitation'!F249:F275,"ok")</f>
        <v>0</v>
      </c>
      <c r="F276" s="238">
        <f>COUNTA('A5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COUNTIF('A5 Exploitation'!F287:F290,"ok")</f>
        <v>0</v>
      </c>
      <c r="F291" s="238">
        <f>COUNTA('A5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10"/>
      <c r="F292" s="151"/>
    </row>
    <row r="293" spans="1:7" x14ac:dyDescent="0.3">
      <c r="A293" s="4" t="s">
        <v>32</v>
      </c>
      <c r="B293" s="188"/>
      <c r="C293" s="188"/>
      <c r="D293" s="239">
        <f>D292/(COUNT(B287:C291)*2)</f>
        <v>0</v>
      </c>
      <c r="E293" s="10"/>
      <c r="F293" s="151"/>
    </row>
    <row r="294" spans="1:7" x14ac:dyDescent="0.3">
      <c r="A294" s="2"/>
      <c r="B294" s="58"/>
      <c r="C294" s="58"/>
      <c r="D294" s="240"/>
      <c r="E294" s="10"/>
      <c r="F294" s="151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COUNTIF('A5 Exploitation'!F303:F315,"ok")</f>
        <v>0</v>
      </c>
      <c r="F316" s="238">
        <f>COUNTA('A5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COUNTIF('A5 Exploitation'!F327:F329,"ok")</f>
        <v>0</v>
      </c>
      <c r="F330" s="238">
        <f>COUNTA('A5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COUNTIF('A5 Exploitation'!F338:F350,"ok")</f>
        <v>0</v>
      </c>
      <c r="F351" s="238">
        <f>COUNTA('A5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COUNTIF('A5 Exploitation'!F359:F361,"ok")</f>
        <v>0</v>
      </c>
      <c r="F362" s="238">
        <f>COUNTA('A5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yyJLkczeoupXphpFJhzjw33+IR8SHNDdWcBHZf27ck0ueBWVrOnCd1eB5j3LNLGR7zR8PY/3OosYjvz34Dqa3g==" saltValue="o7vI0Tgro7RFDzlo6B/j+A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F137" sqref="F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de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43455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COUNTIF('A5 Technique'!F17:F133,"ok")</f>
        <v>0</v>
      </c>
      <c r="F137" s="173">
        <f>COUNTA('A5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XNqifImk1fw7qDjsxwR0i+AO9ZtyV/HU3qTdTQBaRh4KK9yLZ8Qo0hdix0zZL+AwVAgqdcAtvASukxtkgId45A==" saltValue="9og/qjWV2XHOJhpr+eDHnQ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55:B61 B130:B133 B78:B89 B106:B108 B113:B116 B121:B125 B94:B101 B67:B73 B46:B50">
      <formula1>$B$1:$B$4</formula1>
    </dataValidation>
    <dataValidation type="list" allowBlank="1" showInputMessage="1" showErrorMessage="1" sqref="G15:G17 F17:F21 F26:F32 F37:F41 F55:F61 F78:F89 F94:F101 F106:F108 F113:F116 F121:F125 F130:F133 F67:F73 F46:F50">
      <formula1>$G$15:$G$17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171" zoomScale="86" zoomScaleNormal="70" zoomScaleSheetLayoutView="86" workbookViewId="0">
      <selection activeCell="D136" sqref="D136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175"/>
      <c r="E2" s="175"/>
      <c r="F2" s="144"/>
      <c r="G2" s="83"/>
    </row>
    <row r="3" spans="1:7" ht="24" x14ac:dyDescent="0.45">
      <c r="C3" s="222">
        <v>2</v>
      </c>
      <c r="D3" s="175"/>
      <c r="E3" s="175"/>
      <c r="F3" s="144"/>
      <c r="G3" s="83"/>
    </row>
    <row r="4" spans="1:7" ht="24" x14ac:dyDescent="0.45">
      <c r="C4" s="222" t="s">
        <v>29</v>
      </c>
      <c r="D4" s="175"/>
      <c r="E4" s="175"/>
      <c r="F4" s="144"/>
      <c r="G4" s="83"/>
    </row>
    <row r="5" spans="1:7" ht="24" x14ac:dyDescent="0.45">
      <c r="D5" s="175"/>
      <c r="E5" s="175"/>
      <c r="F5" s="144"/>
      <c r="G5" s="83"/>
    </row>
    <row r="6" spans="1:7" ht="24" x14ac:dyDescent="0.45">
      <c r="D6" s="175"/>
      <c r="E6" s="175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Tunis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 t="s">
        <v>318</v>
      </c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 t="s">
        <v>319</v>
      </c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>
        <v>43455</v>
      </c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0.95512820512820518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179"/>
      <c r="F14" s="179"/>
      <c r="G14" s="179"/>
    </row>
    <row r="15" spans="1:7" ht="22.5" x14ac:dyDescent="0.45">
      <c r="C15" s="70"/>
      <c r="D15" s="190"/>
      <c r="E15" s="179"/>
      <c r="F15" s="179"/>
      <c r="G15" s="179"/>
    </row>
    <row r="16" spans="1:7" ht="22.5" x14ac:dyDescent="0.45">
      <c r="C16" s="70"/>
      <c r="D16" s="190"/>
      <c r="E16" s="179"/>
      <c r="F16" s="179"/>
      <c r="G16" s="179"/>
    </row>
    <row r="17" spans="1:8" ht="22.5" x14ac:dyDescent="0.45">
      <c r="C17" s="70"/>
      <c r="D17" s="191"/>
      <c r="E17" s="179"/>
      <c r="F17" s="179"/>
      <c r="G17" s="179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43455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2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 t="s">
        <v>29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2</v>
      </c>
      <c r="C27" s="87"/>
      <c r="D27" s="58"/>
      <c r="E27" s="57"/>
      <c r="F27" s="149"/>
    </row>
    <row r="28" spans="1:8" x14ac:dyDescent="0.3">
      <c r="A28" s="39" t="s">
        <v>366</v>
      </c>
      <c r="B28" s="87">
        <v>2</v>
      </c>
      <c r="C28" s="87"/>
      <c r="D28" s="58"/>
      <c r="E28" s="57"/>
      <c r="F28" s="149"/>
    </row>
    <row r="29" spans="1:8" x14ac:dyDescent="0.3">
      <c r="A29" s="39" t="s">
        <v>66</v>
      </c>
      <c r="B29" s="87">
        <v>2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2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10</v>
      </c>
    </row>
    <row r="32" spans="1:8" x14ac:dyDescent="0.3">
      <c r="A32" s="4" t="s">
        <v>32</v>
      </c>
      <c r="B32" s="89"/>
      <c r="C32" s="90"/>
      <c r="D32" s="91">
        <f>D31/(COUNT(B25:C30)*2)</f>
        <v>1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2</v>
      </c>
      <c r="C35" s="87"/>
      <c r="D35" s="58"/>
      <c r="E35" s="57"/>
      <c r="F35" s="149"/>
    </row>
    <row r="36" spans="1:6" ht="50.25" x14ac:dyDescent="0.35">
      <c r="A36" s="225" t="s">
        <v>272</v>
      </c>
      <c r="B36" s="87">
        <v>1</v>
      </c>
      <c r="C36" s="105" t="str">
        <f>IF(B36=0, -5, "0")</f>
        <v>0</v>
      </c>
      <c r="D36" s="58" t="s">
        <v>338</v>
      </c>
      <c r="E36" s="57"/>
      <c r="F36" s="149"/>
    </row>
    <row r="37" spans="1:6" x14ac:dyDescent="0.3">
      <c r="A37" s="39" t="s">
        <v>244</v>
      </c>
      <c r="B37" s="87">
        <v>2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2</v>
      </c>
      <c r="C38" s="87"/>
      <c r="D38" s="94"/>
      <c r="E38" s="57"/>
      <c r="F38" s="149"/>
    </row>
    <row r="39" spans="1:6" ht="49.5" x14ac:dyDescent="0.3">
      <c r="A39" s="39" t="s">
        <v>275</v>
      </c>
      <c r="B39" s="87">
        <v>1</v>
      </c>
      <c r="C39" s="88"/>
      <c r="D39" s="163" t="s">
        <v>341</v>
      </c>
      <c r="E39" s="57"/>
      <c r="F39" s="149"/>
    </row>
    <row r="40" spans="1:6" ht="33" x14ac:dyDescent="0.3">
      <c r="A40" s="226" t="s">
        <v>10</v>
      </c>
      <c r="B40" s="87">
        <v>2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2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2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2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2</v>
      </c>
      <c r="C45" s="87"/>
      <c r="D45" s="58"/>
      <c r="E45" s="57"/>
      <c r="F45" s="149"/>
    </row>
    <row r="46" spans="1:6" ht="34.5" customHeight="1" x14ac:dyDescent="0.3">
      <c r="A46" s="39" t="s">
        <v>230</v>
      </c>
      <c r="B46" s="87">
        <v>1</v>
      </c>
      <c r="C46" s="87"/>
      <c r="D46" s="58" t="s">
        <v>342</v>
      </c>
      <c r="E46" s="57"/>
      <c r="F46" s="149"/>
    </row>
    <row r="47" spans="1:6" ht="19.5" customHeight="1" x14ac:dyDescent="0.3">
      <c r="A47" s="194" t="s">
        <v>296</v>
      </c>
      <c r="B47" s="87">
        <v>2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>
        <v>2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87" t="s">
        <v>29</v>
      </c>
      <c r="C49" s="87"/>
      <c r="D49" s="178" t="s">
        <v>29</v>
      </c>
      <c r="E49" s="167"/>
      <c r="F49" s="168"/>
    </row>
    <row r="50" spans="1:7" x14ac:dyDescent="0.3">
      <c r="A50" s="32" t="s">
        <v>33</v>
      </c>
      <c r="B50" s="32"/>
      <c r="C50" s="32"/>
      <c r="D50" s="32">
        <f>SUM(B35:C43,B45:C49)</f>
        <v>23</v>
      </c>
    </row>
    <row r="51" spans="1:7" x14ac:dyDescent="0.3">
      <c r="A51" s="4" t="s">
        <v>32</v>
      </c>
      <c r="B51" s="89"/>
      <c r="C51" s="90"/>
      <c r="D51" s="91">
        <f>D50/(COUNT(B35:C43,B45:C49)*2)</f>
        <v>0.88461538461538458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33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0.91666666666666663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43455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33" x14ac:dyDescent="0.3">
      <c r="A61" s="196" t="s">
        <v>291</v>
      </c>
      <c r="B61" s="87">
        <v>1</v>
      </c>
      <c r="C61" s="87"/>
      <c r="D61" s="95" t="s">
        <v>330</v>
      </c>
      <c r="E61" s="66"/>
      <c r="F61" s="149"/>
      <c r="G61" s="153"/>
    </row>
    <row r="62" spans="1:7" s="10" customFormat="1" ht="18" x14ac:dyDescent="0.3">
      <c r="A62" s="196" t="s">
        <v>276</v>
      </c>
      <c r="B62" s="87">
        <v>2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2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2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>
        <v>2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2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>
        <v>2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2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2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17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0.94444444444444442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2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2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 t="s">
        <v>29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 t="s">
        <v>29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2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2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2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2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2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2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>
        <v>2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2</v>
      </c>
      <c r="C86" s="87"/>
      <c r="D86" s="111"/>
      <c r="E86" s="66"/>
      <c r="F86" s="149"/>
      <c r="G86" s="153"/>
    </row>
    <row r="87" spans="1:7" s="10" customFormat="1" ht="33" x14ac:dyDescent="0.3">
      <c r="A87" s="39" t="s">
        <v>106</v>
      </c>
      <c r="B87" s="87">
        <v>1</v>
      </c>
      <c r="C87" s="87"/>
      <c r="D87" s="111" t="s">
        <v>349</v>
      </c>
      <c r="E87" s="74"/>
      <c r="F87" s="149"/>
      <c r="G87" s="153"/>
    </row>
    <row r="88" spans="1:7" s="10" customFormat="1" x14ac:dyDescent="0.3">
      <c r="A88" s="39" t="s">
        <v>228</v>
      </c>
      <c r="B88" s="87">
        <v>2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2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 t="s">
        <v>29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>
        <v>2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2</v>
      </c>
      <c r="C92" s="87"/>
      <c r="D92" s="111"/>
      <c r="E92" s="66"/>
      <c r="F92" s="149"/>
      <c r="G92" s="153"/>
    </row>
    <row r="93" spans="1:7" s="10" customFormat="1" ht="33" x14ac:dyDescent="0.3">
      <c r="A93" s="39" t="s">
        <v>109</v>
      </c>
      <c r="B93" s="87">
        <v>1</v>
      </c>
      <c r="C93" s="88"/>
      <c r="D93" s="117" t="s">
        <v>367</v>
      </c>
      <c r="E93" s="66"/>
      <c r="F93" s="149"/>
      <c r="G93" s="153"/>
    </row>
    <row r="94" spans="1:7" s="10" customFormat="1" x14ac:dyDescent="0.3">
      <c r="A94" s="192" t="s">
        <v>231</v>
      </c>
      <c r="B94" s="87">
        <v>2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2</v>
      </c>
      <c r="C96" s="152"/>
      <c r="D96" s="117"/>
      <c r="E96" s="66"/>
      <c r="F96" s="149"/>
      <c r="G96" s="153"/>
    </row>
    <row r="97" spans="1:7" s="10" customFormat="1" x14ac:dyDescent="0.3">
      <c r="A97" s="192" t="s">
        <v>363</v>
      </c>
      <c r="B97" s="87">
        <v>2</v>
      </c>
      <c r="C97" s="152"/>
      <c r="D97" s="117"/>
      <c r="E97" s="66"/>
      <c r="F97" s="149"/>
      <c r="G97" s="153"/>
    </row>
    <row r="98" spans="1:7" s="10" customFormat="1" x14ac:dyDescent="0.3">
      <c r="A98" s="194" t="s">
        <v>362</v>
      </c>
      <c r="B98" s="87">
        <v>2</v>
      </c>
      <c r="C98" s="152"/>
      <c r="D98" s="117"/>
      <c r="E98" s="66"/>
      <c r="F98" s="149"/>
      <c r="G98" s="153"/>
    </row>
    <row r="99" spans="1:7" s="10" customFormat="1" ht="49.5" x14ac:dyDescent="0.3">
      <c r="A99" s="194" t="s">
        <v>261</v>
      </c>
      <c r="B99" s="87">
        <v>1</v>
      </c>
      <c r="C99" s="152"/>
      <c r="D99" s="117" t="s">
        <v>368</v>
      </c>
      <c r="E99" s="66"/>
      <c r="F99" s="149"/>
      <c r="G99" s="153"/>
    </row>
    <row r="100" spans="1:7" s="10" customFormat="1" x14ac:dyDescent="0.3">
      <c r="A100" s="194" t="s">
        <v>296</v>
      </c>
      <c r="B100" s="87">
        <v>2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2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87" t="s">
        <v>29</v>
      </c>
      <c r="C102" s="96"/>
      <c r="D102" s="166" t="s">
        <v>29</v>
      </c>
      <c r="E102" s="167"/>
      <c r="F102" s="168"/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43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0.93478260869565222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60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0.9375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43455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 t="s">
        <v>29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 t="s">
        <v>29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2</v>
      </c>
      <c r="C116" s="87"/>
      <c r="D116" s="109"/>
      <c r="E116" s="57"/>
      <c r="F116" s="149"/>
      <c r="G116" s="85"/>
    </row>
    <row r="117" spans="1:7" ht="57.75" customHeight="1" x14ac:dyDescent="0.3">
      <c r="A117" s="199" t="s">
        <v>34</v>
      </c>
      <c r="B117" s="87">
        <v>1</v>
      </c>
      <c r="C117" s="87"/>
      <c r="D117" s="58" t="s">
        <v>329</v>
      </c>
      <c r="E117" s="57"/>
      <c r="F117" s="149"/>
      <c r="G117" s="85"/>
    </row>
    <row r="118" spans="1:7" x14ac:dyDescent="0.3">
      <c r="A118" s="199" t="s">
        <v>220</v>
      </c>
      <c r="B118" s="87">
        <v>2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2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>
        <v>2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2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11</v>
      </c>
    </row>
    <row r="123" spans="1:7" x14ac:dyDescent="0.3">
      <c r="A123" s="4" t="s">
        <v>32</v>
      </c>
      <c r="B123" s="89"/>
      <c r="C123" s="90"/>
      <c r="D123" s="91">
        <f>D122/(COUNT(B114:C121)*2)</f>
        <v>0.91666666666666663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2</v>
      </c>
      <c r="C126" s="88"/>
      <c r="D126" s="74"/>
      <c r="E126" s="66"/>
      <c r="F126" s="149"/>
    </row>
    <row r="127" spans="1:7" ht="33" x14ac:dyDescent="0.3">
      <c r="A127" s="39" t="s">
        <v>189</v>
      </c>
      <c r="B127" s="87">
        <v>1</v>
      </c>
      <c r="C127" s="87"/>
      <c r="D127" s="58" t="s">
        <v>323</v>
      </c>
      <c r="E127" s="57"/>
      <c r="F127" s="149"/>
    </row>
    <row r="128" spans="1:7" x14ac:dyDescent="0.3">
      <c r="A128" s="39" t="s">
        <v>5</v>
      </c>
      <c r="B128" s="87">
        <v>2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>
        <v>2</v>
      </c>
      <c r="C129" s="105" t="str">
        <f>IF(B129=0, -5, "0")</f>
        <v>0</v>
      </c>
      <c r="D129" s="119"/>
      <c r="E129" s="57"/>
      <c r="F129" s="149"/>
    </row>
    <row r="130" spans="1:7" ht="49.5" x14ac:dyDescent="0.3">
      <c r="A130" s="198" t="s">
        <v>263</v>
      </c>
      <c r="B130" s="87">
        <v>1</v>
      </c>
      <c r="C130" s="105"/>
      <c r="D130" s="86" t="s">
        <v>352</v>
      </c>
      <c r="E130" s="57"/>
      <c r="F130" s="149"/>
    </row>
    <row r="131" spans="1:7" ht="19.5" customHeight="1" x14ac:dyDescent="0.3">
      <c r="A131" s="39" t="s">
        <v>73</v>
      </c>
      <c r="B131" s="87">
        <v>2</v>
      </c>
      <c r="C131" s="88"/>
      <c r="D131" s="95"/>
      <c r="E131" s="58"/>
      <c r="F131" s="149"/>
    </row>
    <row r="132" spans="1:7" x14ac:dyDescent="0.3">
      <c r="A132" s="228" t="s">
        <v>51</v>
      </c>
      <c r="B132" s="87">
        <v>2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2</v>
      </c>
      <c r="C133" s="87"/>
      <c r="D133" s="119"/>
      <c r="E133" s="57"/>
      <c r="F133" s="149"/>
    </row>
    <row r="134" spans="1:7" x14ac:dyDescent="0.3">
      <c r="A134" s="228" t="s">
        <v>101</v>
      </c>
      <c r="B134" s="87">
        <v>2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 t="s">
        <v>29</v>
      </c>
      <c r="C135" s="87"/>
      <c r="D135" s="58"/>
      <c r="E135" s="57"/>
      <c r="F135" s="149"/>
    </row>
    <row r="136" spans="1:7" ht="33" x14ac:dyDescent="0.3">
      <c r="A136" s="39" t="s">
        <v>109</v>
      </c>
      <c r="B136" s="87" t="s">
        <v>29</v>
      </c>
      <c r="C136" s="87"/>
      <c r="D136" s="58" t="s">
        <v>353</v>
      </c>
      <c r="E136" s="57"/>
      <c r="F136" s="149"/>
    </row>
    <row r="137" spans="1:7" x14ac:dyDescent="0.3">
      <c r="A137" s="39" t="s">
        <v>231</v>
      </c>
      <c r="B137" s="87">
        <v>2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>
        <v>2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2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362</v>
      </c>
      <c r="B141" s="87">
        <v>2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2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2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2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87" t="s">
        <v>29</v>
      </c>
      <c r="C145" s="87"/>
      <c r="D145" s="166" t="s">
        <v>29</v>
      </c>
      <c r="E145" s="167"/>
      <c r="F145" s="168"/>
    </row>
    <row r="146" spans="1:7" x14ac:dyDescent="0.3">
      <c r="A146" s="4" t="s">
        <v>33</v>
      </c>
      <c r="B146" s="32"/>
      <c r="C146" s="32"/>
      <c r="D146" s="32">
        <f>SUM(B140:C145,B126:C138)</f>
        <v>30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0.9375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41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0.93181818181818177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43455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ht="33" x14ac:dyDescent="0.3">
      <c r="A157" s="39" t="s">
        <v>74</v>
      </c>
      <c r="B157" s="87">
        <v>1</v>
      </c>
      <c r="C157" s="87"/>
      <c r="D157" s="71" t="s">
        <v>334</v>
      </c>
      <c r="E157" s="57"/>
      <c r="F157" s="149"/>
    </row>
    <row r="158" spans="1:7" ht="33" x14ac:dyDescent="0.3">
      <c r="A158" s="39" t="s">
        <v>45</v>
      </c>
      <c r="B158" s="87">
        <v>1</v>
      </c>
      <c r="C158" s="87"/>
      <c r="D158" s="82" t="s">
        <v>336</v>
      </c>
      <c r="E158" s="57"/>
      <c r="F158" s="149"/>
    </row>
    <row r="159" spans="1:7" x14ac:dyDescent="0.3">
      <c r="A159" s="39" t="s">
        <v>68</v>
      </c>
      <c r="B159" s="87">
        <v>2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>
        <v>2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>
        <v>2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2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>
        <v>2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 t="s">
        <v>29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12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0.8571428571428571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2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>
        <v>2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2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2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>
        <v>2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2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2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362</v>
      </c>
      <c r="B177" s="87">
        <v>2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2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2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87" t="s">
        <v>29</v>
      </c>
      <c r="C180" s="87"/>
      <c r="D180" s="166" t="s">
        <v>29</v>
      </c>
      <c r="E180" s="167"/>
      <c r="F180" s="168"/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20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1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32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0.94117647058823528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43455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 t="s">
        <v>29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 t="s">
        <v>29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2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 t="s">
        <v>29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2</v>
      </c>
      <c r="C197" s="103"/>
      <c r="D197" s="58"/>
      <c r="E197" s="57"/>
      <c r="F197" s="149"/>
      <c r="G197" s="85"/>
    </row>
    <row r="198" spans="1:7" ht="33" x14ac:dyDescent="0.3">
      <c r="A198" s="196" t="s">
        <v>146</v>
      </c>
      <c r="B198" s="87">
        <v>1</v>
      </c>
      <c r="C198" s="87"/>
      <c r="D198" s="58" t="s">
        <v>349</v>
      </c>
      <c r="E198" s="57"/>
      <c r="F198" s="149"/>
      <c r="G198" s="85"/>
    </row>
    <row r="199" spans="1:7" ht="33" x14ac:dyDescent="0.3">
      <c r="A199" s="230" t="s">
        <v>246</v>
      </c>
      <c r="B199" s="87">
        <v>2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7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0.875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2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>
        <v>2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2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2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2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2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>
        <v>2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2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16</v>
      </c>
    </row>
    <row r="213" spans="1:16382" x14ac:dyDescent="0.3">
      <c r="A213" s="4" t="s">
        <v>32</v>
      </c>
      <c r="B213" s="89"/>
      <c r="C213" s="89"/>
      <c r="D213" s="91">
        <f>D212/(COUNT(B204:C211)*2)</f>
        <v>1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2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>
        <v>2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2</v>
      </c>
      <c r="C218" s="87"/>
      <c r="D218" s="58"/>
      <c r="E218" s="57"/>
      <c r="F218" s="149"/>
    </row>
    <row r="219" spans="1:16382" x14ac:dyDescent="0.3">
      <c r="A219" s="39" t="s">
        <v>160</v>
      </c>
      <c r="B219" s="87">
        <v>2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>
        <v>2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10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1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2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>
        <v>2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>
        <v>2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2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2</v>
      </c>
      <c r="C229" s="87"/>
      <c r="D229" s="86"/>
      <c r="E229" s="57"/>
      <c r="F229" s="149"/>
    </row>
    <row r="230" spans="1:7" ht="33" x14ac:dyDescent="0.3">
      <c r="A230" s="39" t="s">
        <v>109</v>
      </c>
      <c r="B230" s="87" t="s">
        <v>29</v>
      </c>
      <c r="C230" s="87"/>
      <c r="D230" s="86" t="s">
        <v>350</v>
      </c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2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362</v>
      </c>
      <c r="B233" s="87">
        <v>2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2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2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>
        <v>2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87" t="s">
        <v>29</v>
      </c>
      <c r="C237" s="87"/>
      <c r="D237" s="166" t="s">
        <v>29</v>
      </c>
      <c r="E237" s="167"/>
      <c r="F237" s="168"/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20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1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53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0.98148148148148151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43455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 t="s">
        <v>29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2</v>
      </c>
      <c r="C250" s="87"/>
      <c r="D250" s="109"/>
      <c r="E250" s="57"/>
      <c r="F250" s="149"/>
    </row>
    <row r="251" spans="1:7" x14ac:dyDescent="0.3">
      <c r="A251" s="199" t="s">
        <v>86</v>
      </c>
      <c r="B251" s="87" t="s">
        <v>29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2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>
        <v>2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2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8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1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 t="s">
        <v>29</v>
      </c>
      <c r="C260" s="87"/>
      <c r="D260" s="58"/>
      <c r="E260" s="57"/>
      <c r="F260" s="149"/>
    </row>
    <row r="261" spans="1:7" x14ac:dyDescent="0.3">
      <c r="A261" s="39" t="s">
        <v>210</v>
      </c>
      <c r="B261" s="87" t="s">
        <v>29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2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>
        <v>2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>
        <v>2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 t="s">
        <v>29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2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>
        <v>2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 t="s">
        <v>29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2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363</v>
      </c>
      <c r="B271" s="87">
        <v>2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362</v>
      </c>
      <c r="B272" s="87">
        <v>2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2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2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2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87" t="s">
        <v>29</v>
      </c>
      <c r="C276" s="96"/>
      <c r="D276" s="166" t="s">
        <v>29</v>
      </c>
      <c r="E276" s="167"/>
      <c r="F276" s="168"/>
    </row>
    <row r="277" spans="1:7" x14ac:dyDescent="0.3">
      <c r="A277" s="4" t="s">
        <v>33</v>
      </c>
      <c r="B277" s="4"/>
      <c r="C277" s="4"/>
      <c r="D277" s="32">
        <f>SUM(B270:C276,B259:C268)</f>
        <v>22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1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30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1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 t="s">
        <v>29</v>
      </c>
      <c r="C287" s="58"/>
      <c r="D287" s="58"/>
      <c r="E287" s="57"/>
      <c r="F287" s="149"/>
    </row>
    <row r="288" spans="1:7" x14ac:dyDescent="0.3">
      <c r="A288" s="201" t="s">
        <v>364</v>
      </c>
      <c r="B288" s="87" t="s">
        <v>29</v>
      </c>
      <c r="C288" s="58"/>
      <c r="D288" s="58"/>
      <c r="E288" s="57"/>
      <c r="F288" s="149"/>
    </row>
    <row r="289" spans="1:7" x14ac:dyDescent="0.3">
      <c r="A289" s="201" t="s">
        <v>280</v>
      </c>
      <c r="B289" s="87" t="s">
        <v>29</v>
      </c>
      <c r="C289" s="58"/>
      <c r="D289" s="58"/>
      <c r="E289" s="57"/>
      <c r="F289" s="149"/>
    </row>
    <row r="290" spans="1:7" x14ac:dyDescent="0.3">
      <c r="A290" s="201" t="s">
        <v>365</v>
      </c>
      <c r="B290" s="87" t="s">
        <v>29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87" t="s">
        <v>29</v>
      </c>
      <c r="C291" s="152"/>
      <c r="D291" s="166" t="s">
        <v>29</v>
      </c>
      <c r="E291" s="57"/>
      <c r="F291" s="149"/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66"/>
      <c r="F292" s="150"/>
    </row>
    <row r="293" spans="1:7" x14ac:dyDescent="0.3">
      <c r="A293" s="4" t="s">
        <v>32</v>
      </c>
      <c r="B293" s="188"/>
      <c r="C293" s="188"/>
      <c r="D293" s="91" t="e">
        <f>D292/(COUNT(B287:C291)*2)</f>
        <v>#DIV/0!</v>
      </c>
      <c r="E293" s="66"/>
      <c r="F293" s="150"/>
    </row>
    <row r="294" spans="1:7" x14ac:dyDescent="0.3">
      <c r="A294" s="2"/>
      <c r="B294" s="58"/>
      <c r="C294" s="58"/>
      <c r="D294" s="58"/>
      <c r="E294" s="215"/>
      <c r="F294" s="216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 t="e">
        <f>D295/(COUNT(B287:C291)*2)</f>
        <v>#DIV/0!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43455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2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2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2</v>
      </c>
      <c r="C305" s="87"/>
      <c r="D305" s="58"/>
      <c r="E305" s="57"/>
      <c r="F305" s="149"/>
    </row>
    <row r="306" spans="1:7" x14ac:dyDescent="0.3">
      <c r="A306" s="39" t="s">
        <v>235</v>
      </c>
      <c r="B306" s="87">
        <v>2</v>
      </c>
      <c r="C306" s="87"/>
      <c r="D306" s="58"/>
      <c r="E306" s="57"/>
      <c r="F306" s="149"/>
    </row>
    <row r="307" spans="1:7" x14ac:dyDescent="0.3">
      <c r="A307" s="228" t="s">
        <v>188</v>
      </c>
      <c r="B307" s="87">
        <v>2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2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2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14</v>
      </c>
    </row>
    <row r="311" spans="1:7" x14ac:dyDescent="0.3">
      <c r="A311" s="4" t="s">
        <v>32</v>
      </c>
      <c r="B311" s="89"/>
      <c r="C311" s="90"/>
      <c r="D311" s="91">
        <f>D310/(COUNT(B303:C309)*2)</f>
        <v>1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2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2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2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87" t="s">
        <v>29</v>
      </c>
      <c r="C316" s="152"/>
      <c r="D316" s="166" t="s">
        <v>29</v>
      </c>
      <c r="E316" s="167"/>
      <c r="F316" s="168"/>
    </row>
    <row r="317" spans="1:7" x14ac:dyDescent="0.3">
      <c r="A317" s="4" t="s">
        <v>33</v>
      </c>
      <c r="B317" s="4"/>
      <c r="C317" s="4"/>
      <c r="D317" s="32">
        <f>SUM(B313:C316)</f>
        <v>6</v>
      </c>
    </row>
    <row r="318" spans="1:7" x14ac:dyDescent="0.3">
      <c r="A318" s="4" t="s">
        <v>32</v>
      </c>
      <c r="B318" s="89"/>
      <c r="C318" s="90"/>
      <c r="D318" s="91">
        <f>D317/(COUNT(B313:C316)*2)</f>
        <v>1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20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1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43455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1</v>
      </c>
      <c r="C327" s="87"/>
      <c r="D327" s="58" t="s">
        <v>347</v>
      </c>
      <c r="E327" s="57"/>
      <c r="F327" s="149"/>
    </row>
    <row r="328" spans="1:7" ht="18" x14ac:dyDescent="0.3">
      <c r="A328" s="199" t="s">
        <v>134</v>
      </c>
      <c r="B328" s="87">
        <v>2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2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87" t="s">
        <v>29</v>
      </c>
      <c r="C330" s="96"/>
      <c r="D330" s="166" t="s">
        <v>29</v>
      </c>
      <c r="E330" s="169"/>
      <c r="F330" s="170"/>
    </row>
    <row r="331" spans="1:7" x14ac:dyDescent="0.3">
      <c r="A331" s="4" t="s">
        <v>33</v>
      </c>
      <c r="B331" s="4"/>
      <c r="C331" s="4"/>
      <c r="D331" s="32">
        <f>SUM(B327:C330)</f>
        <v>5</v>
      </c>
    </row>
    <row r="332" spans="1:7" x14ac:dyDescent="0.3">
      <c r="A332" s="4" t="s">
        <v>32</v>
      </c>
      <c r="B332" s="89"/>
      <c r="C332" s="90"/>
      <c r="D332" s="91">
        <f>D331/(COUNT(B327:C330)*2)</f>
        <v>0.83333333333333337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43455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2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2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2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2</v>
      </c>
      <c r="C341" s="87"/>
      <c r="D341" s="58"/>
      <c r="E341" s="57"/>
      <c r="F341" s="149"/>
    </row>
    <row r="342" spans="1:7" x14ac:dyDescent="0.3">
      <c r="A342" s="39" t="s">
        <v>232</v>
      </c>
      <c r="B342" s="87" t="s">
        <v>29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2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2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2</v>
      </c>
      <c r="C345" s="87"/>
      <c r="D345" s="58"/>
      <c r="E345" s="57"/>
      <c r="F345" s="149"/>
    </row>
    <row r="346" spans="1:7" x14ac:dyDescent="0.3">
      <c r="A346" s="192" t="s">
        <v>211</v>
      </c>
      <c r="B346" s="87" t="s">
        <v>29</v>
      </c>
      <c r="C346" s="57"/>
      <c r="D346" s="57" t="s">
        <v>348</v>
      </c>
      <c r="E346" s="57"/>
      <c r="F346" s="149"/>
      <c r="G346" s="85"/>
    </row>
    <row r="347" spans="1:7" s="70" customFormat="1" ht="33" x14ac:dyDescent="0.3">
      <c r="A347" s="229" t="s">
        <v>212</v>
      </c>
      <c r="B347" s="87">
        <v>2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 t="s">
        <v>29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>
        <v>2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x14ac:dyDescent="0.3">
      <c r="A350" s="203" t="s">
        <v>240</v>
      </c>
      <c r="B350" s="87" t="s">
        <v>29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87" t="s">
        <v>29</v>
      </c>
      <c r="C351" s="96"/>
      <c r="D351" s="166" t="s">
        <v>29</v>
      </c>
      <c r="E351" s="167"/>
      <c r="F351" s="168"/>
    </row>
    <row r="352" spans="1:7" x14ac:dyDescent="0.3">
      <c r="A352" s="4" t="s">
        <v>33</v>
      </c>
      <c r="B352" s="4"/>
      <c r="C352" s="4"/>
      <c r="D352" s="32">
        <f>SUM(B338:C351)</f>
        <v>18</v>
      </c>
    </row>
    <row r="353" spans="1:7" x14ac:dyDescent="0.3">
      <c r="A353" s="4" t="s">
        <v>32</v>
      </c>
      <c r="B353" s="89"/>
      <c r="C353" s="90"/>
      <c r="D353" s="91">
        <f>D352/(COUNT(B338:C351)*2)</f>
        <v>1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43455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2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2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>
        <v>2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87" t="s">
        <v>29</v>
      </c>
      <c r="C362" s="87"/>
      <c r="D362" s="166" t="s">
        <v>29</v>
      </c>
      <c r="E362" s="167"/>
      <c r="F362" s="168"/>
    </row>
    <row r="363" spans="1:7" x14ac:dyDescent="0.3">
      <c r="A363" s="4" t="s">
        <v>33</v>
      </c>
      <c r="B363" s="4"/>
      <c r="C363" s="124"/>
      <c r="D363" s="32">
        <f>SUM(B359:C362)</f>
        <v>6</v>
      </c>
    </row>
    <row r="364" spans="1:7" x14ac:dyDescent="0.3">
      <c r="A364" s="4" t="s">
        <v>32</v>
      </c>
      <c r="B364" s="124"/>
      <c r="C364" s="125"/>
      <c r="D364" s="91">
        <f>D363/(COUNT(B359:C362)*2)</f>
        <v>1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298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0.95512820512820518</v>
      </c>
    </row>
  </sheetData>
  <sheetProtection algorithmName="SHA-512" hashValue="RnxbqdUZigAuNBINuYdnW6NbLDpg9gm6HTBDYERV0U1gQNUmH61/MlDSN5ab+4R9dS1lE5TiqVSXSLIp7h1C0w==" saltValue="kkIoBb9vYUFlvpIraGVScA==" spinCount="100000" sheet="1" objects="1" scenarios="1"/>
  <mergeCells count="70">
    <mergeCell ref="B11:F11"/>
    <mergeCell ref="A285:A286"/>
    <mergeCell ref="B285:C285"/>
    <mergeCell ref="D285:D286"/>
    <mergeCell ref="E285:E286"/>
    <mergeCell ref="F285:F286"/>
    <mergeCell ref="B12:F12"/>
    <mergeCell ref="D13:G13"/>
    <mergeCell ref="A21:A22"/>
    <mergeCell ref="B21:C21"/>
    <mergeCell ref="D21:D22"/>
    <mergeCell ref="E21:E22"/>
    <mergeCell ref="F21:F22"/>
    <mergeCell ref="A44:F44"/>
    <mergeCell ref="A58:A59"/>
    <mergeCell ref="B58:C58"/>
    <mergeCell ref="D1:G1"/>
    <mergeCell ref="A7:F7"/>
    <mergeCell ref="A8:F8"/>
    <mergeCell ref="B9:F9"/>
    <mergeCell ref="B10:F10"/>
    <mergeCell ref="D58:D59"/>
    <mergeCell ref="E58:E59"/>
    <mergeCell ref="F58:F59"/>
    <mergeCell ref="A95:F95"/>
    <mergeCell ref="A111:A112"/>
    <mergeCell ref="B111:C111"/>
    <mergeCell ref="D111:D112"/>
    <mergeCell ref="E111:E112"/>
    <mergeCell ref="F111:F112"/>
    <mergeCell ref="A139:F139"/>
    <mergeCell ref="A154:A155"/>
    <mergeCell ref="B154:C154"/>
    <mergeCell ref="D154:D155"/>
    <mergeCell ref="E154:E155"/>
    <mergeCell ref="F154:F155"/>
    <mergeCell ref="A175:F175"/>
    <mergeCell ref="A189:A190"/>
    <mergeCell ref="B189:C189"/>
    <mergeCell ref="D189:D190"/>
    <mergeCell ref="E189:E190"/>
    <mergeCell ref="F189:F190"/>
    <mergeCell ref="A231:F231"/>
    <mergeCell ref="A246:A247"/>
    <mergeCell ref="B246:C246"/>
    <mergeCell ref="D246:D247"/>
    <mergeCell ref="E246:E247"/>
    <mergeCell ref="F246:F247"/>
    <mergeCell ref="A269:F269"/>
    <mergeCell ref="A298:D298"/>
    <mergeCell ref="A300:A301"/>
    <mergeCell ref="B300:C300"/>
    <mergeCell ref="D300:D301"/>
    <mergeCell ref="E300:E301"/>
    <mergeCell ref="F300:F301"/>
    <mergeCell ref="A336:A337"/>
    <mergeCell ref="B336:C336"/>
    <mergeCell ref="D336:D337"/>
    <mergeCell ref="E336:E337"/>
    <mergeCell ref="F336:F337"/>
    <mergeCell ref="A325:A326"/>
    <mergeCell ref="B325:C325"/>
    <mergeCell ref="D325:D326"/>
    <mergeCell ref="E325:E326"/>
    <mergeCell ref="F325:F326"/>
    <mergeCell ref="A357:A358"/>
    <mergeCell ref="B357:C357"/>
    <mergeCell ref="D357:D358"/>
    <mergeCell ref="E357:E358"/>
    <mergeCell ref="F357:F358"/>
  </mergeCells>
  <dataValidations count="3"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38:B351 B114:B121 B126:B138 B96:B102 B157:B164 B169:B174 B140:B145 B287:B291 B192:B199 B204:B211 B216:B220 B176:B180 B225:B230 B249:B254 B232:B237 B303:B309 B359:B362 B313:B316 B327:B330 B259:B268 B45:B49 B35:B43 B61:B69 B270:B276 B74:B94">
      <formula1>$C$1:$C$4</formula1>
    </dataValidation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tabSelected="1" view="pageBreakPreview" topLeftCell="A69" zoomScale="87" zoomScaleNormal="73" zoomScaleSheetLayoutView="87" workbookViewId="0">
      <selection activeCell="D124" sqref="D124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3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175"/>
      <c r="E2" s="175"/>
      <c r="F2" s="175"/>
      <c r="G2" s="83"/>
    </row>
    <row r="3" spans="1:7" s="6" customFormat="1" ht="24" x14ac:dyDescent="0.45">
      <c r="A3" s="5"/>
      <c r="B3" s="14">
        <v>2</v>
      </c>
      <c r="D3" s="175"/>
      <c r="E3" s="175"/>
      <c r="F3" s="175"/>
      <c r="G3" s="83"/>
    </row>
    <row r="4" spans="1:7" s="6" customFormat="1" ht="16.5" customHeight="1" x14ac:dyDescent="0.45">
      <c r="A4" s="5"/>
      <c r="B4" s="14" t="s">
        <v>29</v>
      </c>
      <c r="D4" s="7"/>
      <c r="E4" s="175"/>
      <c r="F4" s="175"/>
      <c r="G4" s="83"/>
    </row>
    <row r="5" spans="1:7" s="6" customFormat="1" ht="16.5" customHeight="1" x14ac:dyDescent="0.45">
      <c r="A5" s="5"/>
      <c r="D5" s="175"/>
      <c r="E5" s="175"/>
      <c r="F5" s="175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de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43455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0.7416666666666667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2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2</v>
      </c>
      <c r="C18" s="57"/>
      <c r="D18" s="58"/>
      <c r="E18" s="57"/>
      <c r="F18" s="57"/>
    </row>
    <row r="19" spans="1:7" x14ac:dyDescent="0.3">
      <c r="A19" s="210" t="s">
        <v>61</v>
      </c>
      <c r="B19" s="57">
        <v>1</v>
      </c>
      <c r="C19" s="57"/>
      <c r="D19" s="58" t="s">
        <v>354</v>
      </c>
      <c r="E19" s="58"/>
      <c r="F19" s="57"/>
    </row>
    <row r="20" spans="1:7" x14ac:dyDescent="0.3">
      <c r="A20" s="210" t="s">
        <v>100</v>
      </c>
      <c r="B20" s="57">
        <v>2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2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9</v>
      </c>
    </row>
    <row r="23" spans="1:7" x14ac:dyDescent="0.3">
      <c r="A23" s="273" t="s">
        <v>173</v>
      </c>
      <c r="B23" s="274"/>
      <c r="C23" s="275"/>
      <c r="D23" s="91">
        <f>D22/(COUNT(B17:C21)*2)</f>
        <v>0.9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 t="s">
        <v>29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1</v>
      </c>
      <c r="C28" s="57"/>
      <c r="D28" s="58" t="s">
        <v>359</v>
      </c>
      <c r="E28" s="57"/>
      <c r="F28" s="57"/>
    </row>
    <row r="29" spans="1:7" x14ac:dyDescent="0.3">
      <c r="A29" s="205" t="s">
        <v>165</v>
      </c>
      <c r="B29" s="57">
        <v>2</v>
      </c>
      <c r="C29" s="57"/>
      <c r="D29" s="58"/>
      <c r="E29" s="57"/>
      <c r="F29" s="57"/>
    </row>
    <row r="30" spans="1:7" ht="33" x14ac:dyDescent="0.3">
      <c r="A30" s="205" t="s">
        <v>170</v>
      </c>
      <c r="B30" s="57">
        <v>1</v>
      </c>
      <c r="C30" s="57"/>
      <c r="D30" s="58" t="s">
        <v>324</v>
      </c>
      <c r="E30" s="57"/>
      <c r="F30" s="57"/>
    </row>
    <row r="31" spans="1:7" x14ac:dyDescent="0.3">
      <c r="A31" s="205" t="s">
        <v>62</v>
      </c>
      <c r="B31" s="57">
        <v>2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2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8</v>
      </c>
    </row>
    <row r="34" spans="1:7" x14ac:dyDescent="0.3">
      <c r="A34" s="273" t="s">
        <v>173</v>
      </c>
      <c r="B34" s="274"/>
      <c r="C34" s="275"/>
      <c r="D34" s="91">
        <f>D33/(COUNT(B26:C32)*2)</f>
        <v>0.8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 t="s">
        <v>29</v>
      </c>
      <c r="C38" s="57"/>
      <c r="D38" s="58"/>
      <c r="E38" s="57"/>
      <c r="F38" s="57"/>
      <c r="G38" s="84"/>
    </row>
    <row r="39" spans="1:7" s="13" customFormat="1" ht="33" x14ac:dyDescent="0.3">
      <c r="A39" s="205" t="s">
        <v>166</v>
      </c>
      <c r="B39" s="57">
        <v>1</v>
      </c>
      <c r="C39" s="57"/>
      <c r="D39" s="58" t="s">
        <v>360</v>
      </c>
      <c r="E39" s="57"/>
      <c r="F39" s="57"/>
      <c r="G39" s="84"/>
    </row>
    <row r="40" spans="1:7" s="13" customFormat="1" ht="33" x14ac:dyDescent="0.3">
      <c r="A40" s="205" t="s">
        <v>62</v>
      </c>
      <c r="B40" s="57">
        <v>1</v>
      </c>
      <c r="C40" s="57"/>
      <c r="D40" s="58" t="s">
        <v>328</v>
      </c>
      <c r="E40" s="57"/>
      <c r="F40" s="57"/>
      <c r="G40" s="84"/>
    </row>
    <row r="41" spans="1:7" s="13" customFormat="1" x14ac:dyDescent="0.3">
      <c r="A41" s="205" t="s">
        <v>171</v>
      </c>
      <c r="B41" s="57">
        <v>2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4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0.66666666666666663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ht="49.5" x14ac:dyDescent="0.3">
      <c r="A46" s="205" t="s">
        <v>355</v>
      </c>
      <c r="B46" s="189">
        <v>1</v>
      </c>
      <c r="C46" s="57"/>
      <c r="D46" s="58" t="s">
        <v>335</v>
      </c>
      <c r="E46" s="57"/>
      <c r="F46" s="57"/>
    </row>
    <row r="47" spans="1:7" x14ac:dyDescent="0.3">
      <c r="A47" s="205" t="s">
        <v>63</v>
      </c>
      <c r="B47" s="189">
        <v>2</v>
      </c>
      <c r="C47" s="57"/>
      <c r="D47" s="61"/>
      <c r="E47" s="57"/>
      <c r="F47" s="57"/>
    </row>
    <row r="48" spans="1:7" ht="33" x14ac:dyDescent="0.3">
      <c r="A48" s="205" t="s">
        <v>141</v>
      </c>
      <c r="B48" s="189">
        <v>1</v>
      </c>
      <c r="C48" s="57"/>
      <c r="D48" s="58" t="s">
        <v>333</v>
      </c>
      <c r="E48" s="57"/>
      <c r="F48" s="57"/>
    </row>
    <row r="49" spans="1:7" x14ac:dyDescent="0.3">
      <c r="A49" s="205" t="s">
        <v>23</v>
      </c>
      <c r="B49" s="189">
        <v>2</v>
      </c>
      <c r="C49" s="57"/>
      <c r="D49" s="58"/>
      <c r="E49" s="57"/>
      <c r="F49" s="57"/>
    </row>
    <row r="50" spans="1:7" ht="50.25" x14ac:dyDescent="0.35">
      <c r="A50" s="231" t="s">
        <v>174</v>
      </c>
      <c r="B50" s="57">
        <v>1</v>
      </c>
      <c r="C50" s="78" t="str">
        <f>IF(B50=0, -5, "0")</f>
        <v>0</v>
      </c>
      <c r="D50" s="58" t="s">
        <v>325</v>
      </c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7</v>
      </c>
    </row>
    <row r="52" spans="1:7" x14ac:dyDescent="0.3">
      <c r="A52" s="273" t="s">
        <v>173</v>
      </c>
      <c r="B52" s="274"/>
      <c r="C52" s="275"/>
      <c r="D52" s="91">
        <f>D51/(COUNT(B46:C50)*2)</f>
        <v>0.7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 t="s">
        <v>29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2</v>
      </c>
      <c r="C57" s="57"/>
      <c r="D57" s="58"/>
      <c r="E57" s="58"/>
      <c r="F57" s="57"/>
    </row>
    <row r="58" spans="1:7" x14ac:dyDescent="0.3">
      <c r="A58" s="209" t="s">
        <v>69</v>
      </c>
      <c r="B58" s="57">
        <v>2</v>
      </c>
      <c r="C58" s="57"/>
      <c r="D58" s="61"/>
      <c r="E58" s="57"/>
      <c r="F58" s="57"/>
    </row>
    <row r="59" spans="1:7" ht="36" x14ac:dyDescent="0.35">
      <c r="A59" s="233" t="s">
        <v>136</v>
      </c>
      <c r="B59" s="57">
        <v>2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>
        <v>2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2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10</v>
      </c>
    </row>
    <row r="63" spans="1:7" x14ac:dyDescent="0.3">
      <c r="A63" s="273" t="s">
        <v>173</v>
      </c>
      <c r="B63" s="274"/>
      <c r="C63" s="275"/>
      <c r="D63" s="91">
        <f>D62/(COUNT(B55:C61)*2)</f>
        <v>1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2</v>
      </c>
      <c r="C67" s="63"/>
      <c r="D67" s="58"/>
      <c r="E67" s="58"/>
      <c r="F67" s="57"/>
    </row>
    <row r="68" spans="1:7" ht="19.5" x14ac:dyDescent="0.4">
      <c r="A68" s="205" t="s">
        <v>150</v>
      </c>
      <c r="B68" s="69" t="s">
        <v>29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>
        <v>2</v>
      </c>
      <c r="C70" s="78" t="str">
        <f>IF(B70=0, -5, "0")</f>
        <v>0</v>
      </c>
      <c r="D70" s="58"/>
      <c r="E70" s="58"/>
      <c r="F70" s="57"/>
    </row>
    <row r="71" spans="1:7" ht="33" x14ac:dyDescent="0.3">
      <c r="A71" s="204" t="s">
        <v>104</v>
      </c>
      <c r="B71" s="69">
        <v>1</v>
      </c>
      <c r="C71" s="79"/>
      <c r="D71" s="58" t="s">
        <v>361</v>
      </c>
      <c r="E71" s="58"/>
      <c r="F71" s="57"/>
    </row>
    <row r="72" spans="1:7" x14ac:dyDescent="0.3">
      <c r="A72" s="206" t="s">
        <v>307</v>
      </c>
      <c r="B72" s="69">
        <v>2</v>
      </c>
      <c r="C72" s="79"/>
      <c r="D72" s="58"/>
      <c r="E72" s="58"/>
      <c r="F72" s="57"/>
    </row>
    <row r="73" spans="1:7" ht="18" x14ac:dyDescent="0.35">
      <c r="A73" s="235" t="s">
        <v>186</v>
      </c>
      <c r="B73" s="69">
        <v>2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9</v>
      </c>
    </row>
    <row r="75" spans="1:7" x14ac:dyDescent="0.3">
      <c r="A75" s="273" t="s">
        <v>173</v>
      </c>
      <c r="B75" s="274"/>
      <c r="C75" s="275"/>
      <c r="D75" s="91">
        <f>D74/(COUNT(B67:C73)*2)</f>
        <v>0.9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2</v>
      </c>
      <c r="C78" s="63"/>
      <c r="D78" s="65"/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2</v>
      </c>
      <c r="C80" s="58"/>
      <c r="D80" s="72"/>
      <c r="E80" s="57"/>
      <c r="F80" s="57"/>
    </row>
    <row r="81" spans="1:7" x14ac:dyDescent="0.3">
      <c r="A81" s="204" t="s">
        <v>356</v>
      </c>
      <c r="B81" s="68">
        <v>2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2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2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2</v>
      </c>
      <c r="C84" s="80"/>
      <c r="D84" s="61"/>
      <c r="E84" s="57"/>
      <c r="F84" s="57"/>
    </row>
    <row r="85" spans="1:7" ht="18" x14ac:dyDescent="0.35">
      <c r="A85" s="231" t="s">
        <v>143</v>
      </c>
      <c r="B85" s="68">
        <v>2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>
        <v>2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2</v>
      </c>
      <c r="C87" s="58"/>
      <c r="D87" s="61"/>
      <c r="E87" s="57"/>
      <c r="F87" s="57"/>
    </row>
    <row r="88" spans="1:7" ht="82.5" x14ac:dyDescent="0.3">
      <c r="A88" s="206" t="s">
        <v>130</v>
      </c>
      <c r="B88" s="68">
        <v>0</v>
      </c>
      <c r="C88" s="58"/>
      <c r="D88" s="58" t="s">
        <v>326</v>
      </c>
      <c r="E88" s="58" t="s">
        <v>327</v>
      </c>
      <c r="F88" s="57"/>
    </row>
    <row r="89" spans="1:7" x14ac:dyDescent="0.3">
      <c r="A89" s="205" t="s">
        <v>178</v>
      </c>
      <c r="B89" s="68">
        <v>2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20</v>
      </c>
    </row>
    <row r="91" spans="1:7" x14ac:dyDescent="0.3">
      <c r="A91" s="273" t="s">
        <v>173</v>
      </c>
      <c r="B91" s="274"/>
      <c r="C91" s="275"/>
      <c r="D91" s="91">
        <f>D90/(COUNT(B78:C89)*2)</f>
        <v>0.90909090909090906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ht="33" x14ac:dyDescent="0.3">
      <c r="A94" s="206" t="s">
        <v>164</v>
      </c>
      <c r="B94" s="57">
        <v>1</v>
      </c>
      <c r="C94" s="57"/>
      <c r="D94" s="58" t="s">
        <v>343</v>
      </c>
      <c r="E94" s="57"/>
      <c r="F94" s="57"/>
    </row>
    <row r="95" spans="1:7" x14ac:dyDescent="0.3">
      <c r="A95" s="205" t="s">
        <v>98</v>
      </c>
      <c r="B95" s="57">
        <v>2</v>
      </c>
      <c r="C95" s="57"/>
      <c r="D95" s="58"/>
      <c r="E95" s="57"/>
      <c r="F95" s="57"/>
    </row>
    <row r="96" spans="1:7" ht="18" x14ac:dyDescent="0.35">
      <c r="A96" s="231" t="s">
        <v>179</v>
      </c>
      <c r="B96" s="57">
        <v>2</v>
      </c>
      <c r="C96" s="78" t="str">
        <f>IF(B96=0, -5, "0")</f>
        <v>0</v>
      </c>
      <c r="D96" s="58"/>
      <c r="E96" s="57"/>
      <c r="F96" s="57"/>
    </row>
    <row r="97" spans="1:7" ht="33.75" x14ac:dyDescent="0.35">
      <c r="A97" s="231" t="s">
        <v>180</v>
      </c>
      <c r="B97" s="57">
        <v>1</v>
      </c>
      <c r="C97" s="78" t="str">
        <f>IF(B97=0, -5, "0")</f>
        <v>0</v>
      </c>
      <c r="D97" s="58" t="s">
        <v>344</v>
      </c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1</v>
      </c>
      <c r="C99" s="57"/>
      <c r="D99" s="86" t="s">
        <v>345</v>
      </c>
      <c r="E99" s="57"/>
      <c r="F99" s="57"/>
    </row>
    <row r="100" spans="1:7" x14ac:dyDescent="0.3">
      <c r="A100" s="208" t="s">
        <v>190</v>
      </c>
      <c r="B100" s="57">
        <v>2</v>
      </c>
      <c r="C100" s="57"/>
      <c r="D100" s="76"/>
      <c r="E100" s="57"/>
      <c r="F100" s="57"/>
    </row>
    <row r="101" spans="1:7" ht="33" x14ac:dyDescent="0.3">
      <c r="A101" s="208" t="s">
        <v>103</v>
      </c>
      <c r="B101" s="57">
        <v>1</v>
      </c>
      <c r="C101" s="57"/>
      <c r="D101" s="86" t="s">
        <v>346</v>
      </c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10</v>
      </c>
    </row>
    <row r="103" spans="1:7" x14ac:dyDescent="0.3">
      <c r="A103" s="273" t="s">
        <v>173</v>
      </c>
      <c r="B103" s="274"/>
      <c r="C103" s="275"/>
      <c r="D103" s="91">
        <f>D102/(COUNT(B94:C101)*2)</f>
        <v>0.7142857142857143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83.25" x14ac:dyDescent="0.35">
      <c r="A106" s="231" t="s">
        <v>168</v>
      </c>
      <c r="B106" s="57">
        <v>0</v>
      </c>
      <c r="C106" s="78">
        <f>IF(B106=0, -5, "0")</f>
        <v>-5</v>
      </c>
      <c r="D106" s="58" t="s">
        <v>340</v>
      </c>
      <c r="E106" s="58" t="s">
        <v>339</v>
      </c>
      <c r="F106" s="57"/>
    </row>
    <row r="107" spans="1:7" x14ac:dyDescent="0.3">
      <c r="A107" s="205" t="s">
        <v>169</v>
      </c>
      <c r="B107" s="57" t="s">
        <v>29</v>
      </c>
      <c r="C107" s="57"/>
      <c r="D107" s="58"/>
      <c r="E107" s="57"/>
      <c r="F107" s="57"/>
    </row>
    <row r="108" spans="1:7" ht="33" x14ac:dyDescent="0.3">
      <c r="A108" s="204" t="s">
        <v>131</v>
      </c>
      <c r="B108" s="57">
        <v>1</v>
      </c>
      <c r="C108" s="57"/>
      <c r="D108" s="58" t="s">
        <v>320</v>
      </c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-4</v>
      </c>
    </row>
    <row r="110" spans="1:7" x14ac:dyDescent="0.3">
      <c r="A110" s="273" t="s">
        <v>173</v>
      </c>
      <c r="B110" s="274"/>
      <c r="C110" s="275"/>
      <c r="D110" s="91">
        <f>D109/(COUNT(B106:C108)*2)</f>
        <v>-0.66666666666666663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2</v>
      </c>
      <c r="C113" s="57"/>
      <c r="D113" s="77"/>
      <c r="E113" s="57"/>
      <c r="F113" s="57"/>
    </row>
    <row r="114" spans="1:7" ht="49.5" x14ac:dyDescent="0.3">
      <c r="A114" s="205" t="s">
        <v>64</v>
      </c>
      <c r="B114" s="57">
        <v>1</v>
      </c>
      <c r="C114" s="57"/>
      <c r="D114" s="58" t="s">
        <v>351</v>
      </c>
      <c r="E114" s="57"/>
      <c r="F114" s="57"/>
    </row>
    <row r="115" spans="1:7" x14ac:dyDescent="0.3">
      <c r="A115" s="204" t="s">
        <v>121</v>
      </c>
      <c r="B115" s="57">
        <v>2</v>
      </c>
      <c r="C115" s="57"/>
      <c r="D115" s="58"/>
      <c r="E115" s="57"/>
      <c r="F115" s="57"/>
    </row>
    <row r="116" spans="1:7" ht="33" x14ac:dyDescent="0.3">
      <c r="A116" s="205" t="s">
        <v>99</v>
      </c>
      <c r="B116" s="57">
        <v>1</v>
      </c>
      <c r="C116" s="57"/>
      <c r="D116" s="58" t="s">
        <v>337</v>
      </c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6</v>
      </c>
    </row>
    <row r="118" spans="1:7" x14ac:dyDescent="0.3">
      <c r="A118" s="273" t="s">
        <v>173</v>
      </c>
      <c r="B118" s="274"/>
      <c r="C118" s="275"/>
      <c r="D118" s="91">
        <f>D117/(COUNT(B113:C116)*2)</f>
        <v>0.75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ht="66" x14ac:dyDescent="0.3">
      <c r="A121" s="204" t="s">
        <v>184</v>
      </c>
      <c r="B121" s="57">
        <v>0</v>
      </c>
      <c r="C121" s="57"/>
      <c r="D121" s="58" t="s">
        <v>321</v>
      </c>
      <c r="E121" s="58" t="s">
        <v>322</v>
      </c>
      <c r="F121" s="57"/>
    </row>
    <row r="122" spans="1:7" x14ac:dyDescent="0.3">
      <c r="A122" s="204" t="s">
        <v>135</v>
      </c>
      <c r="B122" s="57">
        <v>2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2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2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2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8</v>
      </c>
    </row>
    <row r="127" spans="1:7" x14ac:dyDescent="0.3">
      <c r="A127" s="273" t="s">
        <v>173</v>
      </c>
      <c r="B127" s="274"/>
      <c r="C127" s="275"/>
      <c r="D127" s="91">
        <f>D126/(COUNT(B121:C125)*2)</f>
        <v>0.8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 t="s">
        <v>29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>
        <v>1</v>
      </c>
      <c r="C131" s="78" t="str">
        <f>IF(B131=0, -5, "0")</f>
        <v>0</v>
      </c>
      <c r="D131" s="57" t="s">
        <v>332</v>
      </c>
      <c r="E131" s="57"/>
      <c r="F131" s="57"/>
    </row>
    <row r="132" spans="1:7" ht="33" x14ac:dyDescent="0.3">
      <c r="A132" s="205" t="s">
        <v>357</v>
      </c>
      <c r="B132" s="57">
        <v>1</v>
      </c>
      <c r="C132" s="57"/>
      <c r="D132" s="58" t="s">
        <v>331</v>
      </c>
      <c r="E132" s="57"/>
      <c r="F132" s="57"/>
    </row>
    <row r="133" spans="1:7" x14ac:dyDescent="0.3">
      <c r="A133" s="204" t="s">
        <v>116</v>
      </c>
      <c r="B133" s="57" t="s">
        <v>29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2</v>
      </c>
    </row>
    <row r="135" spans="1:7" x14ac:dyDescent="0.3">
      <c r="A135" s="273" t="s">
        <v>173</v>
      </c>
      <c r="B135" s="274"/>
      <c r="C135" s="275"/>
      <c r="D135" s="91">
        <f>D134/(COUNT(B130:C133)*2)</f>
        <v>0.5</v>
      </c>
    </row>
    <row r="137" spans="1:7" ht="18" x14ac:dyDescent="0.35">
      <c r="A137" s="36" t="s">
        <v>358</v>
      </c>
      <c r="B137" s="35"/>
      <c r="C137" s="35"/>
      <c r="D137" s="220" t="e">
        <f>E137/F137</f>
        <v>#VALUE!</v>
      </c>
      <c r="E137" s="172" t="e">
        <f>COUNTIF('[1]A1 Technique'!F17:F133,"ok")</f>
        <v>#VALUE!</v>
      </c>
      <c r="F137" s="173">
        <f>COUNTA('[1]A1 Technique'!F17:F133)</f>
        <v>117</v>
      </c>
    </row>
    <row r="138" spans="1:7" ht="22.5" x14ac:dyDescent="0.3">
      <c r="A138" s="22" t="s">
        <v>41</v>
      </c>
      <c r="B138" s="23"/>
      <c r="C138" s="24"/>
      <c r="D138" s="221">
        <f>SUM(D134,D126,D117,D109,D102,D62,D90,D74,D51,D22,D33,D42)</f>
        <v>89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0.7416666666666667</v>
      </c>
    </row>
  </sheetData>
  <sheetProtection algorithmName="SHA-512" hashValue="AbYzX0td3m5HSKddHYKEL4OX25i9vT3vuEK6jKKeY4cc55A2NHeGKwjaN2rJsFuApGzhXJjkLSMcWl769WdHhw==" saltValue="1ZAMUC8Txoziu2uTk4h9cw==" spinCount="100000" sheet="1" objects="1" scenarios="1"/>
  <mergeCells count="4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A54:F54"/>
    <mergeCell ref="A62:C62"/>
    <mergeCell ref="A63:C63"/>
    <mergeCell ref="A110:C110"/>
    <mergeCell ref="A66:F66"/>
    <mergeCell ref="A74:C74"/>
    <mergeCell ref="A75:C75"/>
    <mergeCell ref="A77:F77"/>
    <mergeCell ref="A90:C90"/>
    <mergeCell ref="A91:C91"/>
    <mergeCell ref="A93:F93"/>
    <mergeCell ref="A102:C102"/>
    <mergeCell ref="A103:C103"/>
    <mergeCell ref="A105:F105"/>
    <mergeCell ref="A109:C109"/>
    <mergeCell ref="A129:F129"/>
    <mergeCell ref="A134:C134"/>
    <mergeCell ref="A135:C135"/>
    <mergeCell ref="A112:F112"/>
    <mergeCell ref="A117:C117"/>
    <mergeCell ref="A118:C118"/>
    <mergeCell ref="A120:F120"/>
    <mergeCell ref="A126:C126"/>
    <mergeCell ref="A127:C127"/>
  </mergeCells>
  <dataValidations count="2">
    <dataValidation type="list" allowBlank="1" showInputMessage="1" showErrorMessage="1" sqref="G15:G17 F17:F21 F26:F32 F37:F41 F55:F61 F78:F89 F94:F101 F106:F108 F113:F116 F121:F125 F130:F133 F67:F73 F46:F50">
      <formula1>$G$15:$G$17</formula1>
    </dataValidation>
    <dataValidation type="list" allowBlank="1" showInputMessage="1" showErrorMessage="1" sqref="B17:B21 B26:B32 B37:B41 B55:B61 B130:B133 B78:B89 B106:B108 B113:B116 B121:B125 B94:B101 B67:B73 B46:B50">
      <formula1>$B$1:$B$4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09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Tunis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COUNTIF('A1 Exploitation'!F24:F48,"ok")</f>
        <v>0</v>
      </c>
      <c r="F49" s="238">
        <f>COUNTA('A1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COUNTIF('A1 Exploitation'!F61:F101,"ok")</f>
        <v>0</v>
      </c>
      <c r="F102" s="238">
        <f>COUNTA('A1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COUNTIF('A1 Exploitation'!F114:F144,"ok")</f>
        <v>0</v>
      </c>
      <c r="F145" s="238">
        <f>COUNTA('A1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COUNTIF('A1 Exploitation'!F157:F179,"ok")</f>
        <v>0</v>
      </c>
      <c r="F180" s="238">
        <f>COUNTA('A1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COUNTIF('A1 Exploitation'!F192:F236,"ok")</f>
        <v>0</v>
      </c>
      <c r="F237" s="238">
        <f>COUNTA('A1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COUNTIF('A1 Exploitation'!F249:F275,"ok")</f>
        <v>0</v>
      </c>
      <c r="F276" s="238">
        <f>COUNTA('A1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COUNTIF('A1 Exploitation'!F287:F290,"ok")</f>
        <v>0</v>
      </c>
      <c r="F291" s="238">
        <f>COUNTA('A1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66"/>
      <c r="F292" s="150"/>
    </row>
    <row r="293" spans="1:7" x14ac:dyDescent="0.3">
      <c r="A293" s="4" t="s">
        <v>32</v>
      </c>
      <c r="B293" s="188"/>
      <c r="C293" s="188"/>
      <c r="D293" s="91">
        <f>D292/(COUNT(B287:C291)*2)</f>
        <v>0</v>
      </c>
      <c r="E293" s="66"/>
      <c r="F293" s="150"/>
    </row>
    <row r="294" spans="1:7" x14ac:dyDescent="0.3">
      <c r="A294" s="2"/>
      <c r="B294" s="58"/>
      <c r="C294" s="58"/>
      <c r="D294" s="58"/>
      <c r="E294" s="215"/>
      <c r="F294" s="216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COUNTIF('A1 Exploitation'!F303:F315,"ok")</f>
        <v>0</v>
      </c>
      <c r="F316" s="238">
        <f>COUNTA('A1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COUNTIF('A1 Exploitation'!F327:F329,"ok")</f>
        <v>0</v>
      </c>
      <c r="F330" s="238">
        <f>COUNTA('A1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COUNTIF('A1 Exploitation'!F338:F350,"ok")</f>
        <v>0</v>
      </c>
      <c r="F351" s="238">
        <f>COUNTA('A1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COUNTIF('A1 Exploitation'!F359:F361,"ok")</f>
        <v>0</v>
      </c>
      <c r="F362" s="238">
        <f>COUNTA('A1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N8tOmiIbEwXbyVdDF0uoAv3mpTGwAY1YhO5ek6MaXlAsRuKATy0EOZF+vYTFcactlc2h+LxI4+h1b711vj1Q+w==" saltValue="CwiCgMKNe7DpXcPWE1X5FQ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D138" sqref="D138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de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43455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COUNTIF('A1 Technique'!F17:F133,"ok")</f>
        <v>0</v>
      </c>
      <c r="F137" s="173">
        <f>COUNTA('A1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B1gLkmZBfU7nGeXbfK6S9xSlFSqenFJxibl+XUBniZo6Xn7i4cVHTUU7/ExFyEf9Qy4USGuSwrGBfE8d9XZGQA==" saltValue="5tOiUjEOV1eKmGzxlUkvbA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55:B61 B130:B133 B78:B89 B106:B108 B113:B116 B121:B125 B94:B101 B67:B73 B46:B50">
      <formula1>$B$1:$B$4</formula1>
    </dataValidation>
    <dataValidation type="list" allowBlank="1" showInputMessage="1" showErrorMessage="1" sqref="G15:G17 F17:F21 F26:F32 F37:F41 F55:F61 F78:F89 F94:F101 F106:F108 F113:F116 F121:F125 F130:F133 F67:F73 F46:F50">
      <formula1>$G$15:$G$17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09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Tunis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COUNTIF('A2 Exploitation'!F24:F48,"ok")</f>
        <v>0</v>
      </c>
      <c r="F49" s="238">
        <f>COUNTA('A2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COUNTIF('A2 Exploitation'!F61:F101,"ok")</f>
        <v>0</v>
      </c>
      <c r="F102" s="238">
        <f>COUNTA('A2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COUNTIF('A2 Exploitation'!F114:F144,"ok")</f>
        <v>0</v>
      </c>
      <c r="F145" s="238">
        <f>COUNTA('A2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COUNTIF('A2 Exploitation'!F157:F179,"ok")</f>
        <v>0</v>
      </c>
      <c r="F180" s="238">
        <f>COUNTA('A2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COUNTIF('A2 Exploitation'!F192:F236,"ok")</f>
        <v>0</v>
      </c>
      <c r="F237" s="238">
        <f>COUNTA('A2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COUNTIF('A2 Exploitation'!F249:F275,"ok")</f>
        <v>0</v>
      </c>
      <c r="F276" s="238">
        <f>COUNTA('A2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COUNTIF('A2 Exploitation'!F287:F290,"ok")</f>
        <v>0</v>
      </c>
      <c r="F291" s="238">
        <f>COUNTA('A2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66"/>
      <c r="F292" s="150"/>
    </row>
    <row r="293" spans="1:7" x14ac:dyDescent="0.3">
      <c r="A293" s="4" t="s">
        <v>32</v>
      </c>
      <c r="B293" s="188"/>
      <c r="C293" s="188"/>
      <c r="D293" s="91">
        <f>D292/(COUNT(B287:C291)*2)</f>
        <v>0</v>
      </c>
      <c r="E293" s="66"/>
      <c r="F293" s="150"/>
    </row>
    <row r="294" spans="1:7" x14ac:dyDescent="0.3">
      <c r="A294" s="2"/>
      <c r="B294" s="58"/>
      <c r="C294" s="58"/>
      <c r="D294" s="58"/>
      <c r="E294" s="215"/>
      <c r="F294" s="216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COUNTIF('A2 Exploitation'!F303:F315,"ok")</f>
        <v>0</v>
      </c>
      <c r="F316" s="238">
        <f>COUNTA('A2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COUNTIF('A2 Exploitation'!F327:F329,"ok")</f>
        <v>0</v>
      </c>
      <c r="F330" s="238">
        <f>COUNTA('A2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COUNTIF('A2 Exploitation'!F338:F350,"ok")</f>
        <v>0</v>
      </c>
      <c r="F351" s="238">
        <f>COUNTA('A2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COUNTIF('A2 Exploitation'!F359:F361,"ok")</f>
        <v>0</v>
      </c>
      <c r="F362" s="238">
        <f>COUNTA('A2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AZsVV0rV75j/wwE47a9OzoGaOEENeoXlsmNG2No7Be4f1zHzARbr7Tg8B63g2TJyDax+DDUoK50NSWyEpJgu7g==" saltValue="DZoklv7yChnwqIRd4LhGBg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D137" sqref="D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de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43455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COUNTIF('A2 Technique'!F17:F133,"ok")</f>
        <v>0</v>
      </c>
      <c r="F137" s="173">
        <f>COUNTA('A2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QCUrEG+e2RhWjLoyoipzAL8hrndxYj1l4LlbkAYZxoKHhwRYcA4rH12xdhzTgd4BK9YqvQ9V00nafuljIzYPQw==" saltValue="vgiV8Pxr27AU1t/J8ed0xw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55:F61 F78:F89 F94:F101 F106:F108 F113:F116 F121:F125 F130:F133 F67:F73 F46:F50">
      <formula1>$G$15:$G$17</formula1>
    </dataValidation>
    <dataValidation type="list" allowBlank="1" showInputMessage="1" showErrorMessage="1" sqref="B17:B21 B26:B32 B37:B41 B55:B61 B130:B133 B78:B89 B106:B108 B113:B116 B121:B125 B94:B101 B67:B73 B46:B50">
      <formula1>$B$1:$B$4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09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Tunis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COUNTIF('A3 Exploitation'!F24:F48,"ok")</f>
        <v>0</v>
      </c>
      <c r="F49" s="238">
        <f>COUNTA('A3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COUNTIF('A3 Exploitation'!F61:F101,"ok")</f>
        <v>0</v>
      </c>
      <c r="F102" s="238">
        <f>COUNTA('A3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COUNTIF('A3 Exploitation'!F114:F144,"ok")</f>
        <v>0</v>
      </c>
      <c r="F145" s="238">
        <f>COUNTA('A3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COUNTIF('A3 Exploitation'!F157:F179,"ok")</f>
        <v>0</v>
      </c>
      <c r="F180" s="238">
        <f>COUNTA('A3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COUNTIF('A3 Exploitation'!F192:F236,"ok")</f>
        <v>0</v>
      </c>
      <c r="F237" s="238">
        <f>COUNTA('A3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COUNTIF('A3 Exploitation'!F249:F275,"ok")</f>
        <v>0</v>
      </c>
      <c r="F276" s="238">
        <f>COUNTA('A3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COUNTIF('A3 Exploitation'!F287:F290,"ok")</f>
        <v>0</v>
      </c>
      <c r="F291" s="238">
        <f>COUNTA('A3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10"/>
      <c r="F292" s="151"/>
    </row>
    <row r="293" spans="1:7" x14ac:dyDescent="0.3">
      <c r="A293" s="4" t="s">
        <v>32</v>
      </c>
      <c r="B293" s="188"/>
      <c r="C293" s="188"/>
      <c r="D293" s="239">
        <f>D292/(COUNT(B287:C291)*2)</f>
        <v>0</v>
      </c>
      <c r="E293" s="10"/>
      <c r="F293" s="151"/>
    </row>
    <row r="294" spans="1:7" x14ac:dyDescent="0.3">
      <c r="A294" s="2"/>
      <c r="B294" s="58"/>
      <c r="C294" s="58"/>
      <c r="D294" s="240"/>
      <c r="E294" s="10"/>
      <c r="F294" s="151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COUNTIF('A3 Exploitation'!F303:F315,"ok")</f>
        <v>0</v>
      </c>
      <c r="F316" s="238">
        <f>COUNTA('A3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COUNTIF('A3 Exploitation'!F327:F329,"ok")</f>
        <v>0</v>
      </c>
      <c r="F330" s="238">
        <f>COUNTA('A3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COUNTIF('A3 Exploitation'!F338:F350,"ok")</f>
        <v>0</v>
      </c>
      <c r="F351" s="238">
        <f>COUNTA('A3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COUNTIF('A3 Exploitation'!F359:F361,"ok")</f>
        <v>0</v>
      </c>
      <c r="F362" s="238">
        <f>COUNTA('A3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rkr9KajYvYnk0BLAWM4BN2yPUwm22jNXvs+wDCmoW/yPJVO0jwQ+aZY/CtWlIRNRw/0jtzoF8VoIQC6IyYzVqg==" saltValue="YUQaM2Y2Yn1ma1FXTKeUcw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D137" sqref="D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de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43455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COUNTIF('A3 Technique'!F17:F133,"ok")</f>
        <v>0</v>
      </c>
      <c r="F137" s="173">
        <f>COUNTA('A3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3fbtieOTcFbXlAl7BmsWSayfeWjVKjmifd5N7n/uTKZkHI+4nuZTAar2sWr1KmTjz5Bl/ond53x5CL50STwDeQ==" saltValue="jWXtC3cmY7w9dlC+92qCuQ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55:B61 B130:B133 B78:B89 B106:B108 B113:B116 B121:B125 B94:B101 B67:B73 B46:B50">
      <formula1>$B$1:$B$4</formula1>
    </dataValidation>
    <dataValidation type="list" allowBlank="1" showInputMessage="1" showErrorMessage="1" sqref="G15:G17 F17:F21 F26:F32 F37:F41 F55:F61 F78:F89 F94:F101 F106:F108 F113:F116 F121:F125 F130:F133 F67:F73 F46:F50">
      <formula1>$G$15:$G$17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2018-07-24T11:54:47Z</cp:lastPrinted>
  <dcterms:created xsi:type="dcterms:W3CDTF">2015-10-03T07:44:26Z</dcterms:created>
  <dcterms:modified xsi:type="dcterms:W3CDTF">2019-01-03T09:46:37Z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